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Sheet1" sheetId="4" r:id="rId2"/>
  </sheets>
  <definedNames>
    <definedName name="_xlnm.Print_Area" localSheetId="0">Report!$A$1:$I$464</definedName>
  </definedNames>
  <calcPr calcId="152511"/>
</workbook>
</file>

<file path=xl/calcChain.xml><?xml version="1.0" encoding="utf-8"?>
<calcChain xmlns="http://schemas.openxmlformats.org/spreadsheetml/2006/main">
  <c r="H55" i="3" l="1"/>
  <c r="J2" i="3"/>
  <c r="A68" i="3" l="1"/>
  <c r="K78" i="3"/>
  <c r="K77" i="3"/>
  <c r="A52" i="3"/>
  <c r="K62" i="3"/>
  <c r="K61" i="3"/>
  <c r="I69" i="3"/>
  <c r="I53" i="3"/>
  <c r="E82" i="3" l="1"/>
  <c r="K73" i="3"/>
  <c r="K74" i="3" s="1"/>
  <c r="K75" i="3" s="1"/>
  <c r="K76" i="3" s="1"/>
  <c r="E80" i="3"/>
  <c r="E74" i="3"/>
  <c r="E81" i="3"/>
  <c r="E79" i="3"/>
  <c r="E77" i="3"/>
  <c r="E75" i="3"/>
  <c r="E73" i="3"/>
  <c r="K71" i="3"/>
  <c r="K72" i="3"/>
  <c r="C71" i="3" s="1"/>
  <c r="K70" i="3"/>
  <c r="E78" i="3"/>
  <c r="E76" i="3"/>
  <c r="E66" i="3"/>
  <c r="E65" i="3"/>
  <c r="E63" i="3"/>
  <c r="E61" i="3"/>
  <c r="E59" i="3"/>
  <c r="E57" i="3"/>
  <c r="K55" i="3"/>
  <c r="E62" i="3"/>
  <c r="E60" i="3"/>
  <c r="K56" i="3"/>
  <c r="C55" i="3" s="1"/>
  <c r="E55" i="3" s="1"/>
  <c r="K54" i="3"/>
  <c r="E64" i="3"/>
  <c r="E58" i="3"/>
  <c r="K57" i="3"/>
  <c r="K58" i="3" s="1"/>
  <c r="K59" i="3" s="1"/>
  <c r="K60" i="3" s="1"/>
  <c r="K63" i="3" l="1"/>
  <c r="K79" i="3"/>
  <c r="E72" i="3" s="1"/>
  <c r="E71" i="3"/>
  <c r="C56" i="3"/>
  <c r="E56" i="3" s="1"/>
  <c r="H19" i="3"/>
  <c r="F287" i="3"/>
  <c r="F286" i="3"/>
  <c r="F285" i="3"/>
  <c r="F281" i="3"/>
  <c r="F280" i="3"/>
  <c r="I280" i="3" s="1"/>
  <c r="F279" i="3"/>
  <c r="I279" i="3" s="1"/>
  <c r="F278" i="3"/>
  <c r="I278" i="3" s="1"/>
  <c r="F274" i="3"/>
  <c r="I274" i="3" s="1"/>
  <c r="F273" i="3"/>
  <c r="I273" i="3" s="1"/>
  <c r="F272" i="3"/>
  <c r="F271" i="3"/>
  <c r="I271" i="3" s="1"/>
  <c r="F270" i="3"/>
  <c r="I270" i="3" s="1"/>
  <c r="F269" i="3"/>
  <c r="I269" i="3" s="1"/>
  <c r="F267" i="3"/>
  <c r="I267" i="3" s="1"/>
  <c r="F266" i="3"/>
  <c r="I266" i="3" s="1"/>
  <c r="F265" i="3"/>
  <c r="I265" i="3" s="1"/>
  <c r="F264" i="3"/>
  <c r="I264" i="3" s="1"/>
  <c r="F263" i="3"/>
  <c r="I263" i="3" s="1"/>
  <c r="F261" i="3"/>
  <c r="F260" i="3"/>
  <c r="F259" i="3"/>
  <c r="I259" i="3" s="1"/>
  <c r="F258" i="3"/>
  <c r="I258" i="3" s="1"/>
  <c r="F257" i="3"/>
  <c r="I257" i="3" s="1"/>
  <c r="F256" i="3"/>
  <c r="I256" i="3" s="1"/>
  <c r="F254" i="3"/>
  <c r="I254" i="3" s="1"/>
  <c r="F253" i="3"/>
  <c r="I253" i="3" s="1"/>
  <c r="F252" i="3"/>
  <c r="I252" i="3" s="1"/>
  <c r="F251" i="3"/>
  <c r="I251" i="3" s="1"/>
  <c r="F250" i="3"/>
  <c r="I250" i="3" s="1"/>
  <c r="F246" i="3"/>
  <c r="I246" i="3" s="1"/>
  <c r="F245" i="3"/>
  <c r="I245" i="3" s="1"/>
  <c r="F244" i="3"/>
  <c r="I244" i="3" s="1"/>
  <c r="F243" i="3"/>
  <c r="I243" i="3" s="1"/>
  <c r="F242" i="3"/>
  <c r="F241" i="3"/>
  <c r="I241" i="3" s="1"/>
  <c r="F240" i="3"/>
  <c r="I240" i="3" s="1"/>
  <c r="F238" i="3"/>
  <c r="I238" i="3" s="1"/>
  <c r="F237" i="3"/>
  <c r="I237" i="3" s="1"/>
  <c r="F236" i="3"/>
  <c r="I236" i="3" s="1"/>
  <c r="F235" i="3"/>
  <c r="I235" i="3" s="1"/>
  <c r="F234" i="3"/>
  <c r="F230" i="3"/>
  <c r="I230" i="3" s="1"/>
  <c r="F229" i="3"/>
  <c r="F228" i="3"/>
  <c r="I228" i="3" s="1"/>
  <c r="F227" i="3"/>
  <c r="I227" i="3" s="1"/>
  <c r="F226" i="3"/>
  <c r="F225" i="3"/>
  <c r="I225" i="3" s="1"/>
  <c r="F224" i="3"/>
  <c r="I224" i="3" s="1"/>
  <c r="F222" i="3"/>
  <c r="F221" i="3"/>
  <c r="I221" i="3" s="1"/>
  <c r="F220" i="3"/>
  <c r="I220" i="3" s="1"/>
  <c r="F219" i="3"/>
  <c r="I219" i="3" s="1"/>
  <c r="F218" i="3"/>
  <c r="F214" i="3"/>
  <c r="I214" i="3" s="1"/>
  <c r="F213" i="3"/>
  <c r="I213" i="3" s="1"/>
  <c r="F212" i="3"/>
  <c r="I212" i="3" s="1"/>
  <c r="F211" i="3"/>
  <c r="F210" i="3"/>
  <c r="I210" i="3" s="1"/>
  <c r="F209" i="3"/>
  <c r="I209" i="3" s="1"/>
  <c r="F208" i="3"/>
  <c r="F206" i="3"/>
  <c r="I206" i="3" s="1"/>
  <c r="F205" i="3"/>
  <c r="I205" i="3" s="1"/>
  <c r="F204" i="3"/>
  <c r="I204" i="3" s="1"/>
  <c r="F203" i="3"/>
  <c r="I203" i="3" s="1"/>
  <c r="F202" i="3"/>
  <c r="I202" i="3" s="1"/>
  <c r="F201" i="3"/>
  <c r="I201" i="3" s="1"/>
  <c r="F200" i="3"/>
  <c r="I200" i="3" s="1"/>
  <c r="F199" i="3"/>
  <c r="I199" i="3" s="1"/>
  <c r="F197" i="3"/>
  <c r="F196" i="3"/>
  <c r="F193" i="3"/>
  <c r="I193" i="3" s="1"/>
  <c r="F192" i="3"/>
  <c r="I192" i="3" s="1"/>
  <c r="F191" i="3"/>
  <c r="I191" i="3" s="1"/>
  <c r="F190" i="3"/>
  <c r="I190" i="3" s="1"/>
  <c r="F188" i="3"/>
  <c r="I188" i="3" s="1"/>
  <c r="F187" i="3"/>
  <c r="I187" i="3" s="1"/>
  <c r="F184" i="3"/>
  <c r="I184" i="3" s="1"/>
  <c r="F183" i="3"/>
  <c r="I183" i="3" s="1"/>
  <c r="F179" i="3"/>
  <c r="I179" i="3" s="1"/>
  <c r="F178" i="3"/>
  <c r="I178" i="3" s="1"/>
  <c r="F175" i="3"/>
  <c r="I175" i="3" s="1"/>
  <c r="F174" i="3"/>
  <c r="F173" i="3"/>
  <c r="I173" i="3" s="1"/>
  <c r="F172" i="3"/>
  <c r="I172" i="3" s="1"/>
  <c r="F170" i="3"/>
  <c r="I170" i="3" s="1"/>
  <c r="F169" i="3"/>
  <c r="I169" i="3" s="1"/>
  <c r="F166" i="3"/>
  <c r="I166" i="3" s="1"/>
  <c r="F165" i="3"/>
  <c r="I165" i="3" s="1"/>
  <c r="F164" i="3"/>
  <c r="I164" i="3" s="1"/>
  <c r="F163" i="3"/>
  <c r="I163" i="3" s="1"/>
  <c r="F161" i="3"/>
  <c r="I161" i="3" s="1"/>
  <c r="F160" i="3"/>
  <c r="I160" i="3" s="1"/>
  <c r="F157" i="3"/>
  <c r="F156" i="3"/>
  <c r="F155" i="3"/>
  <c r="I155" i="3" s="1"/>
  <c r="F154" i="3"/>
  <c r="I154" i="3" s="1"/>
  <c r="F152" i="3"/>
  <c r="I152" i="3" s="1"/>
  <c r="F151" i="3"/>
  <c r="I151" i="3" s="1"/>
  <c r="F148" i="3"/>
  <c r="I148" i="3" s="1"/>
  <c r="F147" i="3"/>
  <c r="I147" i="3" s="1"/>
  <c r="F146" i="3"/>
  <c r="I146" i="3" s="1"/>
  <c r="F145" i="3"/>
  <c r="F143" i="3"/>
  <c r="I143" i="3" s="1"/>
  <c r="F142" i="3"/>
  <c r="I142" i="3" s="1"/>
  <c r="F139" i="3"/>
  <c r="F138" i="3"/>
  <c r="I138" i="3" s="1"/>
  <c r="F137" i="3"/>
  <c r="I137" i="3" s="1"/>
  <c r="F136" i="3"/>
  <c r="I136" i="3" s="1"/>
  <c r="F134" i="3"/>
  <c r="I134" i="3" s="1"/>
  <c r="F133" i="3"/>
  <c r="I133" i="3" s="1"/>
  <c r="F130" i="3"/>
  <c r="I130" i="3" s="1"/>
  <c r="F129" i="3"/>
  <c r="I129" i="3" s="1"/>
  <c r="F128" i="3"/>
  <c r="I128" i="3" s="1"/>
  <c r="F127" i="3"/>
  <c r="I127" i="3" s="1"/>
  <c r="F125" i="3"/>
  <c r="I125" i="3" s="1"/>
  <c r="F124" i="3"/>
  <c r="I124" i="3" s="1"/>
  <c r="F121" i="3"/>
  <c r="F120" i="3"/>
  <c r="I120" i="3" s="1"/>
  <c r="F116" i="3"/>
  <c r="I116" i="3" s="1"/>
  <c r="F115" i="3"/>
  <c r="F112" i="3"/>
  <c r="I112" i="3" s="1"/>
  <c r="F111" i="3"/>
  <c r="I111" i="3" s="1"/>
  <c r="K110" i="3"/>
  <c r="A199" i="3"/>
  <c r="I197" i="3"/>
  <c r="I196" i="3"/>
  <c r="A190" i="3"/>
  <c r="A181" i="3"/>
  <c r="I174" i="3"/>
  <c r="A172" i="3"/>
  <c r="A163" i="3"/>
  <c r="I157" i="3"/>
  <c r="I156" i="3"/>
  <c r="A154" i="3"/>
  <c r="I145" i="3"/>
  <c r="A145" i="3"/>
  <c r="I139" i="3"/>
  <c r="A136" i="3"/>
  <c r="A127" i="3"/>
  <c r="I281" i="3"/>
  <c r="A276" i="3"/>
  <c r="I272" i="3"/>
  <c r="A269" i="3"/>
  <c r="A263" i="3"/>
  <c r="I261" i="3"/>
  <c r="I260" i="3"/>
  <c r="A256" i="3"/>
  <c r="A248" i="3"/>
  <c r="I242" i="3"/>
  <c r="A240" i="3"/>
  <c r="I234" i="3"/>
  <c r="A232" i="3"/>
  <c r="I229" i="3"/>
  <c r="I226" i="3"/>
  <c r="A224" i="3"/>
  <c r="I222" i="3"/>
  <c r="I218" i="3"/>
  <c r="A216" i="3"/>
  <c r="I211" i="3"/>
  <c r="K208" i="3"/>
  <c r="I208" i="3"/>
  <c r="A208" i="3"/>
  <c r="I121" i="3"/>
  <c r="A118" i="3"/>
  <c r="K111" i="3"/>
  <c r="A109" i="3"/>
  <c r="F71" i="3" l="1"/>
  <c r="F100" i="3"/>
  <c r="F55" i="3"/>
  <c r="H100" i="3"/>
  <c r="I115" i="3"/>
  <c r="I100" i="3" s="1"/>
  <c r="H83" i="3" l="1"/>
  <c r="J68" i="3"/>
  <c r="H71" i="3" s="1"/>
  <c r="J52" i="3"/>
  <c r="I4" i="3"/>
  <c r="E372" i="3" l="1"/>
  <c r="F360" i="3" l="1"/>
  <c r="I360" i="3" s="1"/>
  <c r="F366" i="3"/>
  <c r="I366" i="3" s="1"/>
  <c r="F365" i="3"/>
  <c r="I365" i="3" s="1"/>
  <c r="F364" i="3"/>
  <c r="I364" i="3" s="1"/>
  <c r="F363" i="3"/>
  <c r="I363" i="3" s="1"/>
  <c r="F362" i="3"/>
  <c r="I362" i="3" s="1"/>
  <c r="F361" i="3"/>
  <c r="I361" i="3" s="1"/>
  <c r="A359" i="3"/>
  <c r="F357" i="3"/>
  <c r="I357" i="3" s="1"/>
  <c r="F356" i="3"/>
  <c r="I356" i="3" s="1"/>
  <c r="F355" i="3"/>
  <c r="I355" i="3" s="1"/>
  <c r="F354" i="3"/>
  <c r="I354" i="3" s="1"/>
  <c r="F353" i="3"/>
  <c r="I353" i="3" s="1"/>
  <c r="F352" i="3"/>
  <c r="I352" i="3" s="1"/>
  <c r="A350" i="3"/>
  <c r="F348" i="3"/>
  <c r="I348" i="3" s="1"/>
  <c r="F347" i="3"/>
  <c r="I347" i="3" s="1"/>
  <c r="F346" i="3"/>
  <c r="I346" i="3" s="1"/>
  <c r="F345" i="3"/>
  <c r="I345" i="3" s="1"/>
  <c r="F344" i="3"/>
  <c r="I344" i="3" s="1"/>
  <c r="F343" i="3"/>
  <c r="I343" i="3" s="1"/>
  <c r="F342" i="3"/>
  <c r="I342" i="3" s="1"/>
  <c r="F341" i="3"/>
  <c r="I341" i="3" s="1"/>
  <c r="A341" i="3"/>
  <c r="F335" i="3"/>
  <c r="I335" i="3" s="1"/>
  <c r="F339" i="3"/>
  <c r="I339" i="3" s="1"/>
  <c r="F338" i="3"/>
  <c r="I338" i="3" s="1"/>
  <c r="F337" i="3"/>
  <c r="I337" i="3" s="1"/>
  <c r="F336" i="3"/>
  <c r="I336" i="3" s="1"/>
  <c r="F334" i="3"/>
  <c r="I334" i="3" s="1"/>
  <c r="A332" i="3"/>
  <c r="F330" i="3"/>
  <c r="I330" i="3" s="1"/>
  <c r="F329" i="3"/>
  <c r="I329" i="3" s="1"/>
  <c r="F328" i="3"/>
  <c r="I328" i="3" s="1"/>
  <c r="F327" i="3"/>
  <c r="I327" i="3" s="1"/>
  <c r="F326" i="3"/>
  <c r="I326" i="3" s="1"/>
  <c r="F325" i="3"/>
  <c r="I325" i="3" s="1"/>
  <c r="F324" i="3"/>
  <c r="I324" i="3" s="1"/>
  <c r="F323" i="3"/>
  <c r="I323" i="3" s="1"/>
  <c r="A323" i="3"/>
  <c r="F321" i="3" l="1"/>
  <c r="I321" i="3" s="1"/>
  <c r="F320" i="3"/>
  <c r="I320" i="3" s="1"/>
  <c r="F319" i="3"/>
  <c r="I319" i="3" s="1"/>
  <c r="F318" i="3"/>
  <c r="I318" i="3" s="1"/>
  <c r="F317" i="3"/>
  <c r="I317" i="3" s="1"/>
  <c r="F316" i="3"/>
  <c r="I316" i="3" s="1"/>
  <c r="A314" i="3"/>
  <c r="F312" i="3"/>
  <c r="I312" i="3" s="1"/>
  <c r="F311" i="3"/>
  <c r="I311" i="3" s="1"/>
  <c r="F310" i="3"/>
  <c r="I310" i="3" s="1"/>
  <c r="F309" i="3"/>
  <c r="I309" i="3" s="1"/>
  <c r="F308" i="3"/>
  <c r="I308" i="3" s="1"/>
  <c r="F307" i="3"/>
  <c r="I307" i="3" s="1"/>
  <c r="F306" i="3"/>
  <c r="I306" i="3" s="1"/>
  <c r="F305" i="3"/>
  <c r="I305" i="3" s="1"/>
  <c r="A305" i="3"/>
  <c r="F303" i="3"/>
  <c r="F302" i="3"/>
  <c r="F301" i="3"/>
  <c r="F300" i="3"/>
  <c r="F299" i="3"/>
  <c r="I299" i="3" s="1"/>
  <c r="F298" i="3"/>
  <c r="F297" i="3"/>
  <c r="F296" i="3"/>
  <c r="F294" i="3"/>
  <c r="I294" i="3" s="1"/>
  <c r="F293" i="3"/>
  <c r="I293" i="3" s="1"/>
  <c r="F292" i="3"/>
  <c r="I292" i="3" s="1"/>
  <c r="F291" i="3"/>
  <c r="F290" i="3"/>
  <c r="F289" i="3"/>
  <c r="I289" i="3" s="1"/>
  <c r="I285" i="3"/>
  <c r="A285" i="3"/>
  <c r="H101" i="3" l="1"/>
  <c r="H102" i="3" s="1"/>
  <c r="F101" i="3"/>
  <c r="F102" i="3" s="1"/>
  <c r="H5" i="4"/>
  <c r="H40" i="4"/>
  <c r="K40" i="4" s="1"/>
  <c r="H36" i="4"/>
  <c r="K36" i="4" s="1"/>
  <c r="H35" i="4"/>
  <c r="K35" i="4" s="1"/>
  <c r="H34" i="4"/>
  <c r="K34" i="4" s="1"/>
  <c r="L33" i="4"/>
  <c r="H33" i="4"/>
  <c r="K33" i="4" s="1"/>
  <c r="H31" i="4"/>
  <c r="K31" i="4" s="1"/>
  <c r="K30" i="4"/>
  <c r="H30" i="4"/>
  <c r="K29" i="4"/>
  <c r="H29" i="4"/>
  <c r="H28" i="4"/>
  <c r="K28" i="4" s="1"/>
  <c r="H27" i="4"/>
  <c r="K27" i="4" s="1"/>
  <c r="H26" i="4"/>
  <c r="K26" i="4" s="1"/>
  <c r="H25" i="4"/>
  <c r="K25" i="4" s="1"/>
  <c r="L24" i="4"/>
  <c r="H24" i="4"/>
  <c r="K24" i="4" s="1"/>
  <c r="H22" i="4"/>
  <c r="K22" i="4" s="1"/>
  <c r="H21" i="4"/>
  <c r="K21" i="4" s="1"/>
  <c r="K20" i="4"/>
  <c r="H20" i="4"/>
  <c r="H19" i="4"/>
  <c r="K19" i="4" s="1"/>
  <c r="H18" i="4"/>
  <c r="K18" i="4" s="1"/>
  <c r="H17" i="4"/>
  <c r="K17" i="4" s="1"/>
  <c r="H16" i="4"/>
  <c r="K16" i="4" s="1"/>
  <c r="L15" i="4"/>
  <c r="H15" i="4"/>
  <c r="K15" i="4" s="1"/>
  <c r="H11" i="4"/>
  <c r="K11" i="4" s="1"/>
  <c r="H10" i="4"/>
  <c r="K10" i="4" s="1"/>
  <c r="H9" i="4"/>
  <c r="K9" i="4" s="1"/>
  <c r="H8" i="4"/>
  <c r="K8" i="4" s="1"/>
  <c r="H7" i="4"/>
  <c r="K7" i="4" s="1"/>
  <c r="H6" i="4"/>
  <c r="K6" i="4" s="1"/>
  <c r="K5" i="4"/>
  <c r="L4" i="4"/>
  <c r="H4" i="4"/>
  <c r="K4" i="4" s="1"/>
  <c r="I302" i="3"/>
  <c r="I303" i="3"/>
  <c r="I297" i="3"/>
  <c r="I301" i="3"/>
  <c r="I300" i="3"/>
  <c r="I296" i="3"/>
  <c r="I298" i="3"/>
  <c r="A296" i="3"/>
  <c r="I287" i="3"/>
  <c r="I286" i="3"/>
  <c r="H96" i="3" l="1"/>
  <c r="H95" i="3"/>
  <c r="A289" i="3" l="1"/>
  <c r="E371" i="3" l="1"/>
  <c r="E370" i="3"/>
  <c r="H97" i="3"/>
  <c r="I290" i="3" l="1"/>
  <c r="I291" i="3"/>
  <c r="I101" i="3" l="1"/>
  <c r="I102" i="3" s="1"/>
</calcChain>
</file>

<file path=xl/sharedStrings.xml><?xml version="1.0" encoding="utf-8"?>
<sst xmlns="http://schemas.openxmlformats.org/spreadsheetml/2006/main" count="677" uniqueCount="293">
  <si>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</si>
  <si>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</si>
  <si>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</si>
  <si>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</si>
  <si>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</si>
  <si>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</si>
  <si>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</si>
  <si>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</si>
  <si>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</si>
  <si>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</si>
  <si>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</si>
  <si>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</si>
  <si>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</si>
  <si>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</si>
  <si>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</si>
  <si>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</si>
  <si>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</si>
  <si>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</si>
  <si>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</si>
  <si>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</si>
  <si>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</si>
  <si>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</si>
  <si>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</si>
  <si>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</si>
  <si>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</si>
  <si>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</si>
  <si>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</si>
  <si>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</si>
  <si>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</si>
  <si>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</si>
  <si>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</si>
  <si>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</si>
  <si>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</si>
  <si>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</si>
  <si>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</si>
  <si>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</si>
  <si>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</si>
  <si>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</si>
  <si>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</si>
  <si>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</si>
  <si>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</si>
  <si>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</si>
  <si>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</si>
  <si>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</si>
  <si>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</si>
  <si>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</si>
  <si>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</si>
  <si>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</si>
  <si>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</si>
  <si>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</si>
  <si>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</si>
  <si>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</si>
  <si>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</si>
  <si>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</si>
  <si>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</si>
  <si>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</si>
  <si>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</si>
  <si>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</si>
  <si>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</si>
  <si>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</si>
  <si>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</si>
  <si>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</si>
  <si>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</si>
  <si>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</si>
  <si>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</si>
  <si>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</si>
  <si>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</si>
  <si>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</si>
  <si>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</si>
  <si>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</si>
  <si>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</si>
  <si>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</si>
  <si>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</si>
  <si>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</si>
  <si>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</si>
  <si>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</si>
  <si>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</si>
  <si>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</si>
  <si>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</si>
  <si>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</si>
  <si>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</si>
  <si>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</si>
  <si>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</si>
  <si>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</si>
  <si>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</si>
  <si>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</si>
  <si>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</si>
  <si>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</si>
  <si>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</si>
  <si>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</si>
  <si>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</si>
  <si>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</si>
  <si>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</si>
  <si>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</si>
  <si>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</si>
  <si>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</si>
  <si>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</si>
  <si>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</si>
  <si>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</si>
  <si>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</si>
  <si>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</si>
  <si>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</si>
  <si>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</si>
  <si>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</si>
  <si>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</si>
  <si>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</si>
  <si>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</si>
  <si>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</si>
  <si>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</si>
  <si>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</si>
  <si>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</si>
  <si>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</si>
  <si>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</si>
  <si>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</si>
  <si>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</si>
  <si>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</si>
  <si>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</si>
  <si>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</si>
  <si>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</si>
  <si>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</si>
  <si>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</si>
  <si>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</si>
  <si>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</si>
  <si>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</si>
  <si>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</si>
  <si>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</si>
  <si>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</si>
  <si>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</si>
  <si>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</si>
  <si>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</si>
  <si>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</si>
  <si>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</si>
  <si>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</si>
  <si>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</si>
  <si>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</si>
  <si>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</si>
  <si>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</si>
  <si>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</si>
  <si>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</si>
  <si>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</si>
  <si>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</si>
  <si>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</si>
  <si>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</si>
  <si>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</si>
  <si>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</si>
  <si>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</si>
  <si>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</si>
  <si>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</si>
  <si>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</si>
  <si>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</si>
  <si>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</si>
  <si>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</si>
  <si>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</si>
  <si>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</si>
  <si>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</si>
  <si>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</si>
  <si>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</si>
  <si>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</si>
  <si>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</si>
  <si>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</si>
  <si>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Saleable area
Loading :</t>
  </si>
  <si>
    <t>1st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</si>
  <si>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</si>
  <si>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</si>
  <si>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</si>
  <si>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</si>
  <si>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</si>
  <si>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</si>
  <si>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</si>
  <si>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</si>
  <si>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</si>
  <si>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</si>
  <si>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</si>
  <si>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</si>
  <si>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</si>
  <si>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</si>
  <si>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</si>
  <si>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</si>
  <si>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</si>
  <si>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</si>
  <si>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</si>
  <si>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</si>
  <si>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</si>
  <si>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</si>
  <si>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</si>
  <si>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</si>
  <si>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</si>
  <si>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</si>
  <si>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</si>
  <si>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</si>
  <si>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</si>
  <si>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</si>
  <si>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Piramal Realty</t>
  </si>
  <si>
    <t>PRL Developers Private Limited</t>
  </si>
  <si>
    <t>Gate No. 3, Piramal Revanta Sales Office, near Marathon Cosmos, Moti Nagar, Mulund Colony, Mulund West, Mumbai, Maharashtra 400080</t>
  </si>
  <si>
    <t xml:space="preserve">Municipal Corporation Of Greater Mumbai
</t>
  </si>
  <si>
    <t>Upper</t>
  </si>
  <si>
    <t>Indusind Bank Limited
IFSC Code - INDB0000001</t>
  </si>
  <si>
    <t>About1.5K form Fortis Hospital Mulund</t>
  </si>
  <si>
    <t>1.8  KM from Best Bus Depot Mulund West</t>
  </si>
  <si>
    <t>About 1.7 KM from D.A.V International School</t>
  </si>
  <si>
    <t>1. Approx. 1.1KM from STAR Market.
2. Approx. 2.5KM from Dmart.</t>
  </si>
  <si>
    <t>Residential</t>
  </si>
  <si>
    <t>Mulund - Goregaon Link Rd</t>
  </si>
  <si>
    <t>Building</t>
  </si>
  <si>
    <t>Road</t>
  </si>
  <si>
    <t>SNCR/WEST/B/101417/252106
Date: 27/02/2018</t>
  </si>
  <si>
    <t xml:space="preserve">Piramal Revanta, Village - Nahur, Behind Nirmal Lifestyle Mall, Goregaon Mulund Link Road,Mulund (West), Mumbai, 400080
</t>
  </si>
  <si>
    <t>Piramal Revanta, Village - Nahur, Behind Nirmal Lifestyle Mall, Goregaon Mulund Link Road,Mulund (West), Mumbai, 400080</t>
  </si>
  <si>
    <t>2.3KM from Nahur Railway Station
3.2KM from Mulund Railway Station</t>
  </si>
  <si>
    <t>Basement Floor for Parking</t>
  </si>
  <si>
    <t>Ground Floor for Residential &amp; Parking</t>
  </si>
  <si>
    <t>1BHK</t>
  </si>
  <si>
    <t>2nd Floor</t>
  </si>
  <si>
    <t>2BHK</t>
  </si>
  <si>
    <t>3BHK</t>
  </si>
  <si>
    <t>Refuge Area</t>
  </si>
  <si>
    <t>4BHK</t>
  </si>
  <si>
    <t>17th to 21st Floor</t>
  </si>
  <si>
    <t xml:space="preserve">22nd Service Floor </t>
  </si>
  <si>
    <t xml:space="preserve">23rd Floor for Fire Check </t>
  </si>
  <si>
    <t>25th &amp; 32nd Floor</t>
  </si>
  <si>
    <t>26th to 30th, 33rd &amp; 34th Floor</t>
  </si>
  <si>
    <t>31st Floor(Part Refuge Area)</t>
  </si>
  <si>
    <t>Flats</t>
  </si>
  <si>
    <t>On Carpet area</t>
  </si>
  <si>
    <t>800000/-</t>
  </si>
  <si>
    <t>100/- from 3rd floor</t>
  </si>
  <si>
    <t xml:space="preserve">Piramal Revanta, Proposed Residential Building On Plot Bearing C.T.S , NO. 491-A /5 &amp; 491-A/6 , Of Village - Nahur, Goregaon Mulund Link Road,Mulund (West), Mumbai, 400080
</t>
  </si>
  <si>
    <t>Tower 4</t>
  </si>
  <si>
    <t>3rd to 7th, 9th to 14th, 16th to 19th Floor</t>
  </si>
  <si>
    <t>8th &amp; 15th Floor ( Part Refuge Area)</t>
  </si>
  <si>
    <t>20th, 21st, 23rd, 24th to 28th Floor</t>
  </si>
  <si>
    <t>22nd &amp; 29th Floor ( Part Refuge Area)</t>
  </si>
  <si>
    <t>30th to 35 &amp; 37th to 42nd Floor</t>
  </si>
  <si>
    <t>36th Floor ( Part Refuge Area)</t>
  </si>
  <si>
    <t>43rd Floor (Part Refuge Area)</t>
  </si>
  <si>
    <t>Wing C</t>
  </si>
  <si>
    <t>Date &amp; Time</t>
  </si>
  <si>
    <t>Piramal Revanta - Tower 3 (Ravin)
Piramal Revanta - Tower 4 (Ravisa)</t>
  </si>
  <si>
    <t>Piramal Revanta Tower 3 (Ravin)
P51800018099
Piramal Revanta Tower 4 (Ravisa) P51800031310</t>
  </si>
  <si>
    <t>Location Link</t>
  </si>
  <si>
    <t>https://maps.app.goo.gl/oh6bKhUZAufWv6mJ7</t>
  </si>
  <si>
    <t>As per RERA - Tower 3 Flats = 311
Tower 4 Flats =  334</t>
  </si>
  <si>
    <t>Tower 3</t>
  </si>
  <si>
    <t>CHE/ES/1930/T/337 (NEW) 
Date: 18/09/2023</t>
  </si>
  <si>
    <t>Wing C - Basement + Ground/Stilt + 1st to 47th Floor</t>
  </si>
  <si>
    <t>Meter Room</t>
  </si>
  <si>
    <t>Void</t>
  </si>
  <si>
    <t>15th Floor (Part Refuge Area)</t>
  </si>
  <si>
    <t>20th, 21st, 23rd to 28th Floor</t>
  </si>
  <si>
    <t>30th to 35th &amp; 37th Floor</t>
  </si>
  <si>
    <t>38th &amp; 39th Floor</t>
  </si>
  <si>
    <t>4.5BHK</t>
  </si>
  <si>
    <t>40th to 42nd, 44th, 46th &amp; 47th Floor</t>
  </si>
  <si>
    <t>45th Floor</t>
  </si>
  <si>
    <t>1st Floor For Part Residential/ 2nd Podium level Parking</t>
  </si>
  <si>
    <t>2nd Floor For Part Residential/ 3rd Podium level Parking</t>
  </si>
  <si>
    <t>Parking</t>
  </si>
  <si>
    <t>3rd Floor For Part Residential/ 4th Podium level Parking</t>
  </si>
  <si>
    <t>4th Floor For Part Residential/ 5th Podium level Parking</t>
  </si>
  <si>
    <t>5th Floor For Part Residential/ 6th Podium level Parking</t>
  </si>
  <si>
    <t>6th Floor For Part Residential/ 7th Podium level Parking</t>
  </si>
  <si>
    <t>7th Floor For Part Residential/ 8th Podium level Parking</t>
  </si>
  <si>
    <t>8th Floor For Part Residential/ 9th Podium level Parking (Part Refuge Area)</t>
  </si>
  <si>
    <t>9th Floor For Part Residential/ 10th Podium level Parking</t>
  </si>
  <si>
    <t>11th to 14th &amp; 16th to 19th Floor For Residential</t>
  </si>
  <si>
    <t>Flats = 629</t>
  </si>
  <si>
    <t>Approved Plan Details (Tower 4)
Approved Plan Details (Tower 3)</t>
  </si>
  <si>
    <t>CHE/ES/1930/T/337 (NEW) 
Date: 24/12/2021
CHE/ES/1930/T/337 (NEW) 
Date: 18/09/2023</t>
  </si>
  <si>
    <t>Tower 3 - C Wing
(Ravin)</t>
  </si>
  <si>
    <t>Tower 4 - D Wing
(Ravisa)</t>
  </si>
  <si>
    <t>Tower 3 - C Wing (Ravin)</t>
  </si>
  <si>
    <t>Tower 4 - D Wing (Ravisa)</t>
  </si>
  <si>
    <t>Double Heighted Entrance Lobby</t>
  </si>
  <si>
    <t>Double Heighted Entrance Lobby Below</t>
  </si>
  <si>
    <t>10th Floor For Part Residential/ 11th Podium level Parking &amp; Amenities</t>
  </si>
  <si>
    <t>Wing D - Basement + Ground/Stilt + 1st to 43rd Floor</t>
  </si>
  <si>
    <t>External Plaster</t>
  </si>
  <si>
    <t>External Plumbing, Elevation and Waterproofing</t>
  </si>
  <si>
    <t>Wooden Work</t>
  </si>
  <si>
    <t>Electrical &amp; Sanitary fittings</t>
  </si>
  <si>
    <t>Project Completion %</t>
  </si>
  <si>
    <t>OC Details Tower 3 (Wing C)</t>
  </si>
  <si>
    <t xml:space="preserve">1. Tower 3 = All work completed.OC received.
   Tower 4 = Finishing work in process. Internal visit not allowed.
2. We considered  Saleable area as per our calculation.
3. We considered Carpet area as per Approved Plan.
4. We considered Gross carpet area = Net carpet + Dry balcony.
5. We have considered rate by verifying it from market inquire.
6. Car parking is subjected to authentic documentation.
7. We have updated approved layout plan, floor plan &amp; cc for Tower 3 (on 28/11/2023).
8. We have added OC (refered from RERA site) for Tower 3(Wing C) (On 06/02/2025).
7. On Site, we meet Mr........(........).
</t>
  </si>
  <si>
    <t>Tower 3 =  Completed
Tower 4 = 31/03/2026</t>
  </si>
  <si>
    <t>Tower 3 = 10/10/2018
Tower 4 = 31/03/2026</t>
  </si>
  <si>
    <r>
      <rPr>
        <b/>
        <sz val="16"/>
        <rFont val="Times New Roman"/>
        <family val="1"/>
      </rPr>
      <t>CHE/ES/1930/T/337(NEW)/OCC/3/New</t>
    </r>
    <r>
      <rPr>
        <sz val="16"/>
        <rFont val="Times New Roman"/>
        <family val="1"/>
      </rPr>
      <t xml:space="preserve">
</t>
    </r>
    <r>
      <rPr>
        <b/>
        <sz val="16"/>
        <rFont val="Times New Roman"/>
        <family val="1"/>
      </rPr>
      <t>Date: 10/01/2025
Wing C = Basement + Ground/Stilt + 1st to 47th Floor</t>
    </r>
  </si>
  <si>
    <t>Mr.Nainesh Tambe</t>
  </si>
  <si>
    <t>Mr. Suraj Khare</t>
  </si>
  <si>
    <t>07/07/2025 @ 01:25 PM</t>
  </si>
  <si>
    <t>Mr. Badal (CRM) 9890241818
Mr. Asrar Ansari (Bank person) 9320702847</t>
  </si>
  <si>
    <t>CHE/ES/1930/T/337(NEW)/FCC/16/Amend
Date: 05/10/2023
Date Valid Up to: 24/07/2025
Valid Up to: Full CC is re-endorsed for Wing C up to top of 47th+ LMR + OHT, CC up to plinth i.e. top of basement for wings E, F, G, H, I and J (MLCP) &amp; entire basement, and CC up to 11th floor level for part portion of MLCP - wing J and Full CC is granted for wing D i.e.up to top of 43rd floor + LMR + OHT as per last approved amended plans dated 18.09.2023” 2021 subject to timely renewal of B.G, SWM NOC, Workmen’s compensation policy and taking all sorts of precautions during construction and for air pollution.</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</si>
</sst>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6"/>
      <color rgb="FF000000"/>
      <name val="Times New Roman"/>
      <family val="1"/>
    </font>
    <font>
      <sz val="16"/>
      <color theme="1"/>
      <name val="Calibri"/>
      <family val="2"/>
      <scheme val="minor"/>
    </font>
    <font>
      <sz val="12"/>
      <color indexed="8"/>
      <name val="Times New Roman"/>
      <family val="1"/>
    </font>
    <font>
      <b/>
      <sz val="12"/>
      <color indexed="8"/>
      <name val="Times New Roman"/>
      <family val="1"/>
    </font>
    <font>
      <u/>
      <sz val="11"/>
      <color theme="10"/>
      <name val="Calibri"/>
      <family val="2"/>
    </font>
    <font>
      <u/>
      <sz val="16"/>
      <color theme="10"/>
      <name val="Calibri"/>
      <family val="2"/>
    </font>
    <font>
      <b/>
      <sz val="16"/>
      <color theme="1"/>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90">
    <xf numFmtId="0" fontId="0" fillId="0" borderId="0" xfId="0"/>
    <xf numFmtId="0" fontId="3" fillId="0" borderId="0" xfId="0" applyFont="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10" xfId="0" applyFont="1" applyFill="1" applyBorder="1" applyAlignment="1">
      <alignment vertical="top" wrapText="1"/>
    </xf>
    <xf numFmtId="0" fontId="4" fillId="4" borderId="2" xfId="0" applyFont="1" applyFill="1" applyBorder="1" applyAlignment="1">
      <alignment vertical="top" wrapText="1"/>
    </xf>
    <xf numFmtId="0" fontId="4" fillId="0" borderId="5" xfId="0" applyFont="1" applyFill="1" applyBorder="1" applyAlignment="1">
      <alignment vertical="top" wrapText="1"/>
    </xf>
    <xf numFmtId="0" fontId="3" fillId="0" borderId="0" xfId="0" applyFont="1" applyBorder="1" applyAlignment="1">
      <alignment vertical="top"/>
    </xf>
    <xf numFmtId="0" fontId="4" fillId="0" borderId="8" xfId="0" applyFont="1" applyFill="1" applyBorder="1" applyAlignment="1">
      <alignment horizontal="center" vertical="top" wrapText="1"/>
    </xf>
    <xf numFmtId="0" fontId="4" fillId="0" borderId="6" xfId="0" applyFont="1" applyFill="1" applyBorder="1" applyAlignment="1">
      <alignment vertical="top" wrapText="1"/>
    </xf>
    <xf numFmtId="0" fontId="2" fillId="0" borderId="1" xfId="0" applyFont="1" applyFill="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Fill="1" applyBorder="1" applyAlignment="1">
      <alignment horizontal="center" vertical="top"/>
    </xf>
    <xf numFmtId="0" fontId="2" fillId="0" borderId="1" xfId="0" applyFont="1" applyFill="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Fill="1" applyBorder="1" applyAlignment="1">
      <alignment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0" fontId="3" fillId="0" borderId="17" xfId="1" applyFont="1" applyBorder="1" applyProtection="1">
      <protection hidden="1"/>
    </xf>
    <xf numFmtId="0" fontId="3" fillId="0" borderId="17" xfId="1" applyFont="1" applyBorder="1"/>
    <xf numFmtId="1" fontId="8" fillId="0" borderId="17" xfId="0" applyNumberFormat="1" applyFont="1" applyBorder="1"/>
    <xf numFmtId="1" fontId="8" fillId="0" borderId="17" xfId="0" applyNumberFormat="1" applyFont="1" applyBorder="1" applyAlignment="1">
      <alignment horizontal="right"/>
    </xf>
    <xf numFmtId="1" fontId="8" fillId="0" borderId="19" xfId="0" applyNumberFormat="1" applyFont="1" applyBorder="1"/>
    <xf numFmtId="0" fontId="4" fillId="2" borderId="1" xfId="0" applyFont="1" applyFill="1" applyBorder="1" applyAlignment="1">
      <alignment vertical="top"/>
    </xf>
    <xf numFmtId="0" fontId="4" fillId="0" borderId="2" xfId="0" applyFont="1" applyFill="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vertical="top" wrapText="1"/>
    </xf>
    <xf numFmtId="1" fontId="9" fillId="0"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horizontal="center" vertical="top" wrapText="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7" fillId="0" borderId="0" xfId="0" applyFont="1" applyProtection="1">
      <protection hidden="1"/>
    </xf>
    <xf numFmtId="0" fontId="7" fillId="0" borderId="17" xfId="0" applyFont="1" applyBorder="1" applyProtection="1">
      <protection hidden="1"/>
    </xf>
    <xf numFmtId="0" fontId="7" fillId="0" borderId="18" xfId="0" applyFont="1" applyBorder="1" applyProtection="1">
      <protection hidden="1"/>
    </xf>
    <xf numFmtId="9" fontId="7" fillId="0" borderId="0" xfId="0" applyNumberFormat="1" applyFont="1" applyProtection="1">
      <protection hidden="1"/>
    </xf>
    <xf numFmtId="14" fontId="3" fillId="0" borderId="0" xfId="0" applyNumberFormat="1" applyFont="1" applyAlignment="1">
      <alignment vertical="top"/>
    </xf>
    <xf numFmtId="1" fontId="6"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5" fillId="0" borderId="1" xfId="1" applyNumberFormat="1" applyFont="1" applyFill="1" applyBorder="1" applyAlignment="1">
      <alignment horizontal="center" vertical="top" wrapText="1"/>
    </xf>
    <xf numFmtId="0" fontId="4" fillId="0" borderId="1" xfId="0" applyFont="1" applyFill="1" applyBorder="1" applyAlignment="1">
      <alignment vertical="top" wrapText="1"/>
    </xf>
    <xf numFmtId="0" fontId="2"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9" fontId="5" fillId="0"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5"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9" fillId="0" borderId="2" xfId="1" applyNumberFormat="1" applyFont="1" applyFill="1" applyBorder="1" applyAlignment="1">
      <alignment horizontal="center" vertical="center" wrapText="1"/>
    </xf>
    <xf numFmtId="1" fontId="9" fillId="0"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0" borderId="1"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2" fillId="0" borderId="2" xfId="0" applyFont="1" applyFill="1" applyBorder="1" applyAlignment="1">
      <alignment horizontal="center" vertical="top" wrapText="1"/>
    </xf>
    <xf numFmtId="0" fontId="2" fillId="0" borderId="5" xfId="0"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0" fontId="2" fillId="0" borderId="3"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2"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2" fillId="0"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1"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Fill="1" applyBorder="1" applyAlignment="1">
      <alignment vertical="top" wrapText="1"/>
    </xf>
    <xf numFmtId="0" fontId="4" fillId="4" borderId="8" xfId="0" applyFont="1" applyFill="1" applyBorder="1" applyAlignment="1">
      <alignment horizontal="left" vertical="top"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4" borderId="3" xfId="0" applyFont="1" applyFill="1" applyBorder="1" applyAlignment="1">
      <alignment horizontal="left" vertical="top" wrapText="1"/>
    </xf>
    <xf numFmtId="0" fontId="2" fillId="0" borderId="1" xfId="0" applyFont="1" applyFill="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0" borderId="1" xfId="0" applyFont="1" applyFill="1" applyBorder="1" applyAlignment="1">
      <alignment horizontal="center" vertical="top" wrapText="1"/>
    </xf>
    <xf numFmtId="0" fontId="2" fillId="2" borderId="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1" xfId="0" applyFont="1" applyFill="1" applyBorder="1" applyAlignment="1">
      <alignment horizontal="left" vertical="top"/>
    </xf>
    <xf numFmtId="0" fontId="12" fillId="4" borderId="2" xfId="2" applyFont="1" applyFill="1" applyBorder="1" applyAlignment="1">
      <alignment horizontal="left" vertical="top"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13" fillId="0" borderId="14" xfId="0" applyFont="1" applyBorder="1" applyAlignment="1">
      <alignment horizontal="center" vertical="center" wrapText="1"/>
    </xf>
    <xf numFmtId="0" fontId="13"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 fontId="9" fillId="0" borderId="7" xfId="1" applyNumberFormat="1" applyFont="1" applyFill="1" applyBorder="1" applyAlignment="1">
      <alignment horizontal="center" vertical="center" wrapText="1"/>
    </xf>
    <xf numFmtId="1" fontId="9" fillId="0" borderId="4" xfId="1" applyNumberFormat="1" applyFont="1" applyFill="1" applyBorder="1" applyAlignment="1">
      <alignment horizontal="center" vertical="center" wrapText="1"/>
    </xf>
    <xf numFmtId="1" fontId="9" fillId="0" borderId="11" xfId="1" applyNumberFormat="1" applyFont="1" applyFill="1" applyBorder="1" applyAlignment="1">
      <alignment horizontal="center" vertical="center" wrapText="1"/>
    </xf>
    <xf numFmtId="1" fontId="9" fillId="0" borderId="12" xfId="1" applyNumberFormat="1" applyFont="1" applyFill="1" applyBorder="1" applyAlignment="1">
      <alignment horizontal="center" vertical="center" wrapText="1"/>
    </xf>
    <xf numFmtId="1" fontId="9" fillId="0" borderId="0" xfId="1" applyNumberFormat="1" applyFont="1" applyFill="1" applyBorder="1" applyAlignment="1">
      <alignment horizontal="center" vertical="center" wrapText="1"/>
    </xf>
    <xf numFmtId="1" fontId="9" fillId="0" borderId="13" xfId="1" applyNumberFormat="1" applyFont="1" applyFill="1" applyBorder="1" applyAlignment="1">
      <alignment horizontal="center" vertical="center" wrapText="1"/>
    </xf>
    <xf numFmtId="1" fontId="9" fillId="0" borderId="14" xfId="1" applyNumberFormat="1" applyFont="1" applyFill="1" applyBorder="1" applyAlignment="1">
      <alignment horizontal="center" vertical="center" wrapText="1"/>
    </xf>
    <xf numFmtId="1" fontId="9" fillId="0" borderId="9" xfId="1" applyNumberFormat="1" applyFont="1" applyFill="1" applyBorder="1" applyAlignment="1">
      <alignment horizontal="center" vertical="center" wrapText="1"/>
    </xf>
    <xf numFmtId="1" fontId="9" fillId="0" borderId="15" xfId="1" applyNumberFormat="1" applyFont="1" applyFill="1" applyBorder="1" applyAlignment="1">
      <alignment horizontal="center" vertical="center" wrapText="1"/>
    </xf>
    <xf numFmtId="1" fontId="10" fillId="0" borderId="2" xfId="1" applyNumberFormat="1" applyFont="1" applyFill="1" applyBorder="1" applyAlignment="1">
      <alignment horizontal="center" vertical="center" wrapText="1"/>
    </xf>
    <xf numFmtId="1" fontId="10" fillId="0" borderId="3" xfId="1" applyNumberFormat="1" applyFont="1" applyFill="1" applyBorder="1" applyAlignment="1">
      <alignment horizontal="center" vertical="center" wrapText="1"/>
    </xf>
    <xf numFmtId="1" fontId="10" fillId="0" borderId="5"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30917</xdr:colOff>
      <xdr:row>420</xdr:row>
      <xdr:rowOff>139583</xdr:rowOff>
    </xdr:from>
    <xdr:to>
      <xdr:col>8</xdr:col>
      <xdr:colOff>910896</xdr:colOff>
      <xdr:row>437</xdr:row>
      <xdr:rowOff>44913</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256060" y="128128369"/>
          <a:ext cx="4417836" cy="4300438"/>
        </a:xfrm>
        <a:prstGeom prst="rect">
          <a:avLst/>
        </a:prstGeom>
        <a:ln>
          <a:solidFill>
            <a:schemeClr val="tx1"/>
          </a:solidFill>
        </a:ln>
      </xdr:spPr>
    </xdr:pic>
    <xdr:clientData/>
  </xdr:twoCellAnchor>
  <xdr:twoCellAnchor editAs="oneCell">
    <xdr:from>
      <xdr:col>0</xdr:col>
      <xdr:colOff>534382</xdr:colOff>
      <xdr:row>420</xdr:row>
      <xdr:rowOff>133596</xdr:rowOff>
    </xdr:from>
    <xdr:to>
      <xdr:col>4</xdr:col>
      <xdr:colOff>1558812</xdr:colOff>
      <xdr:row>437</xdr:row>
      <xdr:rowOff>38696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4382" y="128122382"/>
          <a:ext cx="4439823" cy="4300208"/>
        </a:xfrm>
        <a:prstGeom prst="rect">
          <a:avLst/>
        </a:prstGeom>
        <a:ln>
          <a:solidFill>
            <a:schemeClr val="tx1"/>
          </a:solidFill>
        </a:ln>
      </xdr:spPr>
    </xdr:pic>
    <xdr:clientData/>
  </xdr:twoCellAnchor>
  <xdr:twoCellAnchor editAs="oneCell">
    <xdr:from>
      <xdr:col>9</xdr:col>
      <xdr:colOff>156882</xdr:colOff>
      <xdr:row>47</xdr:row>
      <xdr:rowOff>11205</xdr:rowOff>
    </xdr:from>
    <xdr:to>
      <xdr:col>18</xdr:col>
      <xdr:colOff>433874</xdr:colOff>
      <xdr:row>47</xdr:row>
      <xdr:rowOff>2439776</xdr:rowOff>
    </xdr:to>
    <xdr:pic>
      <xdr:nvPicPr>
        <xdr:cNvPr id="11" name="Picture 10">
          <a:extLst>
            <a:ext uri="{FF2B5EF4-FFF2-40B4-BE49-F238E27FC236}">
              <a16:creationId xmlns:a16="http://schemas.microsoft.com/office/drawing/2014/main" xmlns="" id="{F219B0E8-7700-41ED-A0CB-BBEDA3B3A8EF}"/>
            </a:ext>
          </a:extLst>
        </xdr:cNvPr>
        <xdr:cNvPicPr>
          <a:picLocks noChangeAspect="1"/>
        </xdr:cNvPicPr>
      </xdr:nvPicPr>
      <xdr:blipFill>
        <a:blip xmlns:r="http://schemas.openxmlformats.org/officeDocument/2006/relationships" r:embed="rId3"/>
        <a:stretch>
          <a:fillRect/>
        </a:stretch>
      </xdr:blipFill>
      <xdr:spPr>
        <a:xfrm>
          <a:off x="10567147" y="22983264"/>
          <a:ext cx="7314286" cy="2428571"/>
        </a:xfrm>
        <a:prstGeom prst="rect">
          <a:avLst/>
        </a:prstGeom>
        <a:ln>
          <a:solidFill>
            <a:schemeClr val="tx1"/>
          </a:solidFill>
        </a:ln>
      </xdr:spPr>
    </xdr:pic>
    <xdr:clientData/>
  </xdr:twoCellAnchor>
  <xdr:twoCellAnchor editAs="oneCell">
    <xdr:from>
      <xdr:col>4</xdr:col>
      <xdr:colOff>1714499</xdr:colOff>
      <xdr:row>409</xdr:row>
      <xdr:rowOff>69274</xdr:rowOff>
    </xdr:from>
    <xdr:to>
      <xdr:col>5</xdr:col>
      <xdr:colOff>1516090</xdr:colOff>
      <xdr:row>417</xdr:row>
      <xdr:rowOff>151093</xdr:rowOff>
    </xdr:to>
    <xdr:pic>
      <xdr:nvPicPr>
        <xdr:cNvPr id="9" name="Picture 8" descr="https://vsjcllp.vsjadon.com/upload/insp-239249-152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5143499" y="127305956"/>
          <a:ext cx="1620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65809</xdr:colOff>
      <xdr:row>409</xdr:row>
      <xdr:rowOff>65809</xdr:rowOff>
    </xdr:from>
    <xdr:to>
      <xdr:col>4</xdr:col>
      <xdr:colOff>1581900</xdr:colOff>
      <xdr:row>417</xdr:row>
      <xdr:rowOff>147628</xdr:rowOff>
    </xdr:to>
    <xdr:pic>
      <xdr:nvPicPr>
        <xdr:cNvPr id="10" name="Picture 9" descr="https://vsjcllp.vsjadon.com/upload/insp-239249-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390900" y="127302491"/>
          <a:ext cx="1620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304801</xdr:colOff>
      <xdr:row>393</xdr:row>
      <xdr:rowOff>252845</xdr:rowOff>
    </xdr:from>
    <xdr:to>
      <xdr:col>5</xdr:col>
      <xdr:colOff>1377661</xdr:colOff>
      <xdr:row>408</xdr:row>
      <xdr:rowOff>211279</xdr:rowOff>
    </xdr:to>
    <xdr:pic>
      <xdr:nvPicPr>
        <xdr:cNvPr id="15" name="Picture 14" descr="https://vsjcllp.vsjadon.com/upload/insp-239249-847.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733801" y="123333163"/>
          <a:ext cx="2891269" cy="3855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1530928</xdr:colOff>
      <xdr:row>394</xdr:row>
      <xdr:rowOff>6929</xdr:rowOff>
    </xdr:from>
    <xdr:to>
      <xdr:col>8</xdr:col>
      <xdr:colOff>871970</xdr:colOff>
      <xdr:row>408</xdr:row>
      <xdr:rowOff>225136</xdr:rowOff>
    </xdr:to>
    <xdr:pic>
      <xdr:nvPicPr>
        <xdr:cNvPr id="16" name="Picture 15" descr="https://vsjcllp.vsjadon.com/upload/insp-239249-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778337" y="123347020"/>
          <a:ext cx="2891269" cy="3855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710046</xdr:colOff>
      <xdr:row>394</xdr:row>
      <xdr:rowOff>3464</xdr:rowOff>
    </xdr:from>
    <xdr:to>
      <xdr:col>4</xdr:col>
      <xdr:colOff>172315</xdr:colOff>
      <xdr:row>408</xdr:row>
      <xdr:rowOff>221671</xdr:rowOff>
    </xdr:to>
    <xdr:pic>
      <xdr:nvPicPr>
        <xdr:cNvPr id="17" name="Picture 16" descr="https://vsjcllp.vsjadon.com/upload/insp-239249-850.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10046" y="123343555"/>
          <a:ext cx="2891269" cy="38550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1125681</xdr:colOff>
      <xdr:row>372</xdr:row>
      <xdr:rowOff>155863</xdr:rowOff>
    </xdr:from>
    <xdr:to>
      <xdr:col>4</xdr:col>
      <xdr:colOff>1777710</xdr:colOff>
      <xdr:row>393</xdr:row>
      <xdr:rowOff>142008</xdr:rowOff>
    </xdr:to>
    <xdr:pic>
      <xdr:nvPicPr>
        <xdr:cNvPr id="18" name="Picture 17" descr="https://vsjcllp.vsjadon.com/upload/insp-239249-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125681" y="117780954"/>
          <a:ext cx="4081029" cy="544137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100444</xdr:colOff>
      <xdr:row>372</xdr:row>
      <xdr:rowOff>152400</xdr:rowOff>
    </xdr:from>
    <xdr:to>
      <xdr:col>8</xdr:col>
      <xdr:colOff>631246</xdr:colOff>
      <xdr:row>393</xdr:row>
      <xdr:rowOff>138545</xdr:rowOff>
    </xdr:to>
    <xdr:pic>
      <xdr:nvPicPr>
        <xdr:cNvPr id="19" name="Picture 18" descr="https://vsjcllp.vsjadon.com/upload/insp-239249-86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347853" y="117777491"/>
          <a:ext cx="4081029" cy="544137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oh6bKhUZAufWv6mJ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64"/>
  <sheetViews>
    <sheetView tabSelected="1" view="pageBreakPreview" zoomScale="70" zoomScaleNormal="85" zoomScaleSheetLayoutView="70" zoomScalePageLayoutView="59" workbookViewId="0">
      <selection activeCell="K5" sqref="K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5" customWidth="1"/>
    <col min="5" max="6" width="27.140625" style="1" customWidth="1"/>
    <col min="7" max="7" width="1.42578125" style="1" customWidth="1"/>
    <col min="8" max="8" width="24.42578125" style="1" customWidth="1"/>
    <col min="9" max="9" width="24.42578125" style="15" customWidth="1"/>
    <col min="10" max="10" width="26.140625" style="1" customWidth="1"/>
    <col min="11" max="11" width="9.140625" style="1"/>
    <col min="12" max="12" width="15.7109375" style="1" bestFit="1" customWidth="1"/>
    <col min="13" max="20" width="9.140625" style="1"/>
    <col min="21" max="23" width="0" style="1" hidden="1" customWidth="1"/>
    <col min="24" max="26" width="9.140625" style="1"/>
    <col min="27" max="27" width="7.85546875" style="1" customWidth="1"/>
    <col min="28" max="151" width="9.140625" style="37"/>
    <col min="152" max="16226" width="9.140625" style="1"/>
    <col min="16227" max="16384" width="9.140625" style="37"/>
  </cols>
  <sheetData>
    <row r="1" spans="1:12" ht="20.25" x14ac:dyDescent="0.25">
      <c r="A1" s="137" t="s">
        <v>43</v>
      </c>
      <c r="B1" s="138"/>
      <c r="C1" s="138"/>
      <c r="D1" s="138"/>
      <c r="E1" s="138"/>
      <c r="F1" s="138"/>
      <c r="G1" s="138"/>
      <c r="H1" s="138"/>
      <c r="I1" s="139"/>
    </row>
    <row r="2" spans="1:12" ht="42" customHeight="1" x14ac:dyDescent="0.25">
      <c r="A2" s="144" t="s">
        <v>11</v>
      </c>
      <c r="B2" s="144"/>
      <c r="C2" s="144"/>
      <c r="D2" s="4" t="s">
        <v>4</v>
      </c>
      <c r="E2" s="145" t="s">
        <v>95</v>
      </c>
      <c r="F2" s="145"/>
      <c r="G2" s="135" t="s">
        <v>15</v>
      </c>
      <c r="H2" s="135"/>
      <c r="I2" s="48">
        <v>45840</v>
      </c>
      <c r="J2" s="1">
        <f>L2-L3</f>
        <v>85</v>
      </c>
      <c r="L2" s="69">
        <v>45694</v>
      </c>
    </row>
    <row r="3" spans="1:12" ht="42.75" customHeight="1" x14ac:dyDescent="0.25">
      <c r="A3" s="105" t="s">
        <v>44</v>
      </c>
      <c r="B3" s="106"/>
      <c r="C3" s="107"/>
      <c r="D3" s="20" t="s">
        <v>4</v>
      </c>
      <c r="E3" s="150" t="s">
        <v>239</v>
      </c>
      <c r="F3" s="151"/>
      <c r="G3" s="135" t="s">
        <v>238</v>
      </c>
      <c r="H3" s="135"/>
      <c r="I3" s="52" t="s">
        <v>290</v>
      </c>
      <c r="L3" s="69">
        <v>45609</v>
      </c>
    </row>
    <row r="4" spans="1:12" ht="43.5" customHeight="1" x14ac:dyDescent="0.25">
      <c r="A4" s="105" t="s">
        <v>41</v>
      </c>
      <c r="B4" s="106"/>
      <c r="C4" s="107"/>
      <c r="D4" s="27" t="s">
        <v>4</v>
      </c>
      <c r="E4" s="111" t="s">
        <v>291</v>
      </c>
      <c r="F4" s="110"/>
      <c r="G4" s="135" t="s">
        <v>38</v>
      </c>
      <c r="H4" s="135"/>
      <c r="I4" s="58" t="str">
        <f ca="1">TEXT(TODAY(),"DD/MM/YYYY")</f>
        <v>07/07/2025</v>
      </c>
    </row>
    <row r="5" spans="1:12" ht="20.25" x14ac:dyDescent="0.25">
      <c r="A5" s="136" t="s">
        <v>45</v>
      </c>
      <c r="B5" s="136"/>
      <c r="C5" s="136"/>
      <c r="D5" s="136"/>
      <c r="E5" s="136"/>
      <c r="F5" s="136"/>
      <c r="G5" s="136"/>
      <c r="H5" s="136"/>
      <c r="I5" s="152"/>
    </row>
    <row r="6" spans="1:12" ht="43.5" customHeight="1" x14ac:dyDescent="0.25">
      <c r="A6" s="146" t="s">
        <v>34</v>
      </c>
      <c r="B6" s="146"/>
      <c r="C6" s="146"/>
      <c r="D6" s="2" t="s">
        <v>4</v>
      </c>
      <c r="E6" s="21" t="s">
        <v>108</v>
      </c>
      <c r="F6" s="20" t="s">
        <v>40</v>
      </c>
      <c r="G6" s="2" t="s">
        <v>4</v>
      </c>
      <c r="H6" s="102" t="s">
        <v>289</v>
      </c>
      <c r="I6" s="102"/>
    </row>
    <row r="7" spans="1:12" ht="45" customHeight="1" x14ac:dyDescent="0.25">
      <c r="A7" s="146" t="s">
        <v>47</v>
      </c>
      <c r="B7" s="146"/>
      <c r="C7" s="146"/>
      <c r="D7" s="2" t="s">
        <v>4</v>
      </c>
      <c r="E7" s="5" t="s">
        <v>193</v>
      </c>
      <c r="F7" s="20" t="s">
        <v>48</v>
      </c>
      <c r="G7" s="2" t="s">
        <v>4</v>
      </c>
      <c r="H7" s="111" t="s">
        <v>192</v>
      </c>
      <c r="I7" s="110"/>
    </row>
    <row r="8" spans="1:12" ht="45" customHeight="1" x14ac:dyDescent="0.25">
      <c r="A8" s="146" t="s">
        <v>49</v>
      </c>
      <c r="B8" s="146"/>
      <c r="C8" s="146"/>
      <c r="D8" s="2" t="s">
        <v>4</v>
      </c>
      <c r="E8" s="147" t="s">
        <v>194</v>
      </c>
      <c r="F8" s="147"/>
      <c r="G8" s="147"/>
      <c r="H8" s="147"/>
      <c r="I8" s="147"/>
    </row>
    <row r="9" spans="1:12" ht="45" customHeight="1" x14ac:dyDescent="0.25">
      <c r="A9" s="135" t="s">
        <v>180</v>
      </c>
      <c r="B9" s="20" t="s">
        <v>4</v>
      </c>
      <c r="C9" s="20" t="s">
        <v>46</v>
      </c>
      <c r="D9" s="2" t="s">
        <v>4</v>
      </c>
      <c r="E9" s="111" t="s">
        <v>208</v>
      </c>
      <c r="F9" s="148"/>
      <c r="G9" s="148"/>
      <c r="H9" s="148"/>
      <c r="I9" s="110"/>
    </row>
    <row r="10" spans="1:12" ht="66" customHeight="1" x14ac:dyDescent="0.25">
      <c r="A10" s="135"/>
      <c r="B10" s="20" t="s">
        <v>4</v>
      </c>
      <c r="C10" s="20" t="s">
        <v>14</v>
      </c>
      <c r="D10" s="2" t="s">
        <v>4</v>
      </c>
      <c r="E10" s="111" t="s">
        <v>228</v>
      </c>
      <c r="F10" s="148"/>
      <c r="G10" s="148"/>
      <c r="H10" s="148"/>
      <c r="I10" s="110"/>
    </row>
    <row r="11" spans="1:12" ht="42" customHeight="1" x14ac:dyDescent="0.25">
      <c r="A11" s="135"/>
      <c r="B11" s="20" t="s">
        <v>4</v>
      </c>
      <c r="C11" s="20" t="s">
        <v>5</v>
      </c>
      <c r="D11" s="2" t="s">
        <v>4</v>
      </c>
      <c r="E11" s="111" t="s">
        <v>207</v>
      </c>
      <c r="F11" s="148"/>
      <c r="G11" s="148"/>
      <c r="H11" s="148"/>
      <c r="I11" s="110"/>
    </row>
    <row r="12" spans="1:12" ht="20.25" x14ac:dyDescent="0.25">
      <c r="A12" s="135" t="s">
        <v>39</v>
      </c>
      <c r="B12" s="135"/>
      <c r="C12" s="135"/>
      <c r="D12" s="2" t="s">
        <v>4</v>
      </c>
      <c r="E12" s="113" t="s">
        <v>132</v>
      </c>
      <c r="F12" s="113"/>
      <c r="G12" s="113"/>
      <c r="H12" s="113"/>
      <c r="I12" s="113"/>
    </row>
    <row r="13" spans="1:12" ht="20.100000000000001" customHeight="1" x14ac:dyDescent="0.25">
      <c r="A13" s="136" t="s">
        <v>50</v>
      </c>
      <c r="B13" s="136"/>
      <c r="C13" s="136"/>
      <c r="D13" s="136"/>
      <c r="E13" s="136"/>
      <c r="F13" s="136"/>
      <c r="G13" s="136"/>
      <c r="H13" s="136"/>
      <c r="I13" s="136"/>
    </row>
    <row r="14" spans="1:12" ht="60.75" x14ac:dyDescent="0.25">
      <c r="A14" s="30" t="s">
        <v>32</v>
      </c>
      <c r="B14" s="2" t="s">
        <v>4</v>
      </c>
      <c r="C14" s="114" t="s">
        <v>96</v>
      </c>
      <c r="D14" s="118"/>
      <c r="E14" s="115"/>
      <c r="F14" s="17" t="s">
        <v>51</v>
      </c>
      <c r="G14" s="2" t="s">
        <v>4</v>
      </c>
      <c r="H14" s="102" t="s">
        <v>195</v>
      </c>
      <c r="I14" s="102"/>
    </row>
    <row r="15" spans="1:12" ht="82.5" customHeight="1" x14ac:dyDescent="0.25">
      <c r="A15" s="30" t="s">
        <v>52</v>
      </c>
      <c r="B15" s="2" t="s">
        <v>4</v>
      </c>
      <c r="C15" s="114" t="s">
        <v>240</v>
      </c>
      <c r="D15" s="118"/>
      <c r="E15" s="115"/>
      <c r="F15" s="20" t="s">
        <v>53</v>
      </c>
      <c r="G15" s="2" t="s">
        <v>4</v>
      </c>
      <c r="H15" s="112" t="s">
        <v>286</v>
      </c>
      <c r="I15" s="102"/>
    </row>
    <row r="16" spans="1:12" ht="40.5" x14ac:dyDescent="0.25">
      <c r="A16" s="45" t="s">
        <v>54</v>
      </c>
      <c r="B16" s="2" t="s">
        <v>4</v>
      </c>
      <c r="C16" s="119">
        <v>42961</v>
      </c>
      <c r="D16" s="118"/>
      <c r="E16" s="115"/>
      <c r="F16" s="20" t="s">
        <v>55</v>
      </c>
      <c r="G16" s="2" t="s">
        <v>4</v>
      </c>
      <c r="H16" s="109">
        <v>43096</v>
      </c>
      <c r="I16" s="110"/>
    </row>
    <row r="17" spans="1:12" ht="60.75" x14ac:dyDescent="0.25">
      <c r="A17" s="45" t="s">
        <v>56</v>
      </c>
      <c r="B17" s="2" t="s">
        <v>4</v>
      </c>
      <c r="C17" s="119" t="s">
        <v>285</v>
      </c>
      <c r="D17" s="118"/>
      <c r="E17" s="115"/>
      <c r="F17" s="20" t="s">
        <v>57</v>
      </c>
      <c r="G17" s="2" t="s">
        <v>4</v>
      </c>
      <c r="H17" s="111" t="s">
        <v>197</v>
      </c>
      <c r="I17" s="110"/>
    </row>
    <row r="18" spans="1:12" ht="40.5" x14ac:dyDescent="0.25">
      <c r="A18" s="45" t="s">
        <v>58</v>
      </c>
      <c r="B18" s="2" t="s">
        <v>4</v>
      </c>
      <c r="C18" s="120" t="s">
        <v>202</v>
      </c>
      <c r="D18" s="121"/>
      <c r="E18" s="122"/>
      <c r="F18" s="20" t="s">
        <v>111</v>
      </c>
      <c r="G18" s="2" t="s">
        <v>4</v>
      </c>
      <c r="H18" s="113">
        <v>46890.2</v>
      </c>
      <c r="I18" s="113"/>
    </row>
    <row r="19" spans="1:12" ht="40.5" x14ac:dyDescent="0.25">
      <c r="A19" s="30" t="s">
        <v>59</v>
      </c>
      <c r="B19" s="2" t="s">
        <v>4</v>
      </c>
      <c r="C19" s="114">
        <v>1</v>
      </c>
      <c r="D19" s="118"/>
      <c r="E19" s="115"/>
      <c r="F19" s="20" t="s">
        <v>110</v>
      </c>
      <c r="G19" s="2" t="s">
        <v>4</v>
      </c>
      <c r="H19" s="113">
        <f>19064.384+18821.527</f>
        <v>37885.910999999993</v>
      </c>
      <c r="I19" s="113"/>
    </row>
    <row r="20" spans="1:12" ht="40.5" x14ac:dyDescent="0.25">
      <c r="A20" s="30" t="s">
        <v>109</v>
      </c>
      <c r="B20" s="2" t="s">
        <v>4</v>
      </c>
      <c r="C20" s="120">
        <v>98199.679000000004</v>
      </c>
      <c r="D20" s="121"/>
      <c r="E20" s="122"/>
      <c r="F20" s="6" t="s">
        <v>60</v>
      </c>
      <c r="G20" s="2" t="s">
        <v>4</v>
      </c>
      <c r="H20" s="111" t="s">
        <v>243</v>
      </c>
      <c r="I20" s="110"/>
    </row>
    <row r="21" spans="1:12" ht="40.5" x14ac:dyDescent="0.25">
      <c r="A21" s="30" t="s">
        <v>61</v>
      </c>
      <c r="B21" s="2" t="s">
        <v>4</v>
      </c>
      <c r="C21" s="120" t="s">
        <v>267</v>
      </c>
      <c r="D21" s="121"/>
      <c r="E21" s="122"/>
      <c r="F21" s="20" t="s">
        <v>62</v>
      </c>
      <c r="G21" s="2" t="s">
        <v>4</v>
      </c>
      <c r="H21" s="102" t="s">
        <v>177</v>
      </c>
      <c r="I21" s="102"/>
    </row>
    <row r="22" spans="1:12" ht="20.25" x14ac:dyDescent="0.25">
      <c r="A22" s="45" t="s">
        <v>27</v>
      </c>
      <c r="B22" s="2" t="s">
        <v>4</v>
      </c>
      <c r="C22" s="114">
        <v>19.165845000000001</v>
      </c>
      <c r="D22" s="118"/>
      <c r="E22" s="115"/>
      <c r="F22" s="28" t="s">
        <v>28</v>
      </c>
      <c r="G22" s="28" t="s">
        <v>4</v>
      </c>
      <c r="H22" s="114">
        <v>72.934703999999996</v>
      </c>
      <c r="I22" s="115"/>
    </row>
    <row r="23" spans="1:12" ht="20.25" x14ac:dyDescent="0.25">
      <c r="A23" s="45" t="s">
        <v>241</v>
      </c>
      <c r="B23" s="60" t="s">
        <v>4</v>
      </c>
      <c r="C23" s="164" t="s">
        <v>242</v>
      </c>
      <c r="D23" s="148"/>
      <c r="E23" s="148"/>
      <c r="F23" s="148"/>
      <c r="G23" s="148"/>
      <c r="H23" s="148"/>
      <c r="I23" s="110"/>
    </row>
    <row r="24" spans="1:12" ht="104.25" customHeight="1" x14ac:dyDescent="0.25">
      <c r="A24" s="45" t="s">
        <v>30</v>
      </c>
      <c r="B24" s="2" t="s">
        <v>4</v>
      </c>
      <c r="C24" s="102" t="s">
        <v>112</v>
      </c>
      <c r="D24" s="102"/>
      <c r="E24" s="102"/>
      <c r="F24" s="102"/>
      <c r="G24" s="102"/>
      <c r="H24" s="102"/>
      <c r="I24" s="102"/>
    </row>
    <row r="25" spans="1:12" ht="24" customHeight="1" x14ac:dyDescent="0.25">
      <c r="A25" s="136" t="s">
        <v>23</v>
      </c>
      <c r="B25" s="136"/>
      <c r="C25" s="136"/>
      <c r="D25" s="136"/>
      <c r="E25" s="136"/>
      <c r="F25" s="136"/>
      <c r="G25" s="136"/>
      <c r="H25" s="136"/>
      <c r="I25" s="136"/>
      <c r="L25" s="7"/>
    </row>
    <row r="26" spans="1:12" ht="20.25" x14ac:dyDescent="0.25">
      <c r="A26" s="49" t="s">
        <v>31</v>
      </c>
      <c r="B26" s="50" t="s">
        <v>4</v>
      </c>
      <c r="C26" s="113" t="s">
        <v>97</v>
      </c>
      <c r="D26" s="113"/>
      <c r="E26" s="113"/>
      <c r="F26" s="49" t="s">
        <v>16</v>
      </c>
      <c r="G26" s="50" t="s">
        <v>4</v>
      </c>
      <c r="H26" s="113" t="s">
        <v>196</v>
      </c>
      <c r="I26" s="113"/>
      <c r="L26" s="7"/>
    </row>
    <row r="27" spans="1:12" ht="20.25" x14ac:dyDescent="0.25">
      <c r="A27" s="49" t="s">
        <v>17</v>
      </c>
      <c r="B27" s="50" t="s">
        <v>4</v>
      </c>
      <c r="C27" s="113" t="s">
        <v>115</v>
      </c>
      <c r="D27" s="113"/>
      <c r="E27" s="113"/>
      <c r="F27" s="49" t="s">
        <v>181</v>
      </c>
      <c r="G27" s="50" t="s">
        <v>4</v>
      </c>
      <c r="H27" s="113" t="s">
        <v>179</v>
      </c>
      <c r="I27" s="113"/>
    </row>
    <row r="28" spans="1:12" ht="40.5" x14ac:dyDescent="0.25">
      <c r="A28" s="49" t="s">
        <v>26</v>
      </c>
      <c r="B28" s="50" t="s">
        <v>4</v>
      </c>
      <c r="C28" s="113" t="s">
        <v>114</v>
      </c>
      <c r="D28" s="113"/>
      <c r="E28" s="113"/>
      <c r="F28" s="49" t="s">
        <v>19</v>
      </c>
      <c r="G28" s="50" t="s">
        <v>4</v>
      </c>
      <c r="H28" s="113" t="s">
        <v>199</v>
      </c>
      <c r="I28" s="113"/>
    </row>
    <row r="29" spans="1:12" ht="40.5" x14ac:dyDescent="0.25">
      <c r="A29" s="49" t="s">
        <v>137</v>
      </c>
      <c r="B29" s="50" t="s">
        <v>4</v>
      </c>
      <c r="C29" s="113" t="s">
        <v>200</v>
      </c>
      <c r="D29" s="113"/>
      <c r="E29" s="113"/>
      <c r="F29" s="49" t="s">
        <v>138</v>
      </c>
      <c r="G29" s="50" t="s">
        <v>4</v>
      </c>
      <c r="H29" s="113" t="s">
        <v>198</v>
      </c>
      <c r="I29" s="113"/>
    </row>
    <row r="30" spans="1:12" ht="84" customHeight="1" x14ac:dyDescent="0.25">
      <c r="A30" s="49" t="s">
        <v>20</v>
      </c>
      <c r="B30" s="50" t="s">
        <v>4</v>
      </c>
      <c r="C30" s="113" t="s">
        <v>201</v>
      </c>
      <c r="D30" s="113"/>
      <c r="E30" s="113"/>
      <c r="F30" s="49" t="s">
        <v>18</v>
      </c>
      <c r="G30" s="50" t="s">
        <v>4</v>
      </c>
      <c r="H30" s="113" t="s">
        <v>209</v>
      </c>
      <c r="I30" s="113"/>
      <c r="J30" s="7"/>
    </row>
    <row r="31" spans="1:12" ht="21.75" customHeight="1" x14ac:dyDescent="0.25">
      <c r="A31" s="75" t="s">
        <v>143</v>
      </c>
      <c r="B31" s="77" t="s">
        <v>4</v>
      </c>
      <c r="C31" s="102" t="s">
        <v>144</v>
      </c>
      <c r="D31" s="102"/>
      <c r="E31" s="102"/>
      <c r="F31" s="75" t="s">
        <v>145</v>
      </c>
      <c r="G31" s="77" t="s">
        <v>4</v>
      </c>
      <c r="H31" s="102" t="s">
        <v>144</v>
      </c>
      <c r="I31" s="102"/>
    </row>
    <row r="32" spans="1:12" ht="21.75" customHeight="1" x14ac:dyDescent="0.25">
      <c r="A32" s="75" t="s">
        <v>146</v>
      </c>
      <c r="B32" s="77" t="s">
        <v>4</v>
      </c>
      <c r="C32" s="102" t="s">
        <v>144</v>
      </c>
      <c r="D32" s="102"/>
      <c r="E32" s="102"/>
      <c r="F32" s="102"/>
      <c r="G32" s="102"/>
      <c r="H32" s="102"/>
      <c r="I32" s="102"/>
    </row>
    <row r="33" spans="1:10" ht="20.25" x14ac:dyDescent="0.25">
      <c r="A33" s="153" t="s">
        <v>42</v>
      </c>
      <c r="B33" s="154"/>
      <c r="C33" s="154"/>
      <c r="D33" s="154"/>
      <c r="E33" s="154"/>
      <c r="F33" s="154"/>
      <c r="G33" s="154"/>
      <c r="H33" s="154"/>
      <c r="I33" s="155"/>
      <c r="J33" s="7"/>
    </row>
    <row r="34" spans="1:10" ht="40.5" x14ac:dyDescent="0.25">
      <c r="A34" s="105" t="s">
        <v>21</v>
      </c>
      <c r="B34" s="106"/>
      <c r="C34" s="107"/>
      <c r="D34" s="2" t="s">
        <v>4</v>
      </c>
      <c r="E34" s="21" t="s">
        <v>116</v>
      </c>
      <c r="F34" s="20" t="s">
        <v>22</v>
      </c>
      <c r="G34" s="8" t="s">
        <v>4</v>
      </c>
      <c r="H34" s="111" t="s">
        <v>117</v>
      </c>
      <c r="I34" s="110"/>
    </row>
    <row r="35" spans="1:10" ht="40.5" x14ac:dyDescent="0.25">
      <c r="A35" s="105" t="s">
        <v>25</v>
      </c>
      <c r="B35" s="106"/>
      <c r="C35" s="107"/>
      <c r="D35" s="2" t="s">
        <v>4</v>
      </c>
      <c r="E35" s="21" t="s">
        <v>117</v>
      </c>
      <c r="F35" s="9" t="s">
        <v>37</v>
      </c>
      <c r="G35" s="2" t="s">
        <v>4</v>
      </c>
      <c r="H35" s="111" t="s">
        <v>117</v>
      </c>
      <c r="I35" s="110"/>
    </row>
    <row r="36" spans="1:10" ht="40.5" x14ac:dyDescent="0.25">
      <c r="A36" s="105" t="s">
        <v>36</v>
      </c>
      <c r="B36" s="106"/>
      <c r="C36" s="107"/>
      <c r="D36" s="2" t="s">
        <v>4</v>
      </c>
      <c r="E36" s="5" t="s">
        <v>118</v>
      </c>
      <c r="F36" s="20" t="s">
        <v>24</v>
      </c>
      <c r="G36" s="23" t="s">
        <v>4</v>
      </c>
      <c r="H36" s="111" t="s">
        <v>119</v>
      </c>
      <c r="I36" s="110"/>
    </row>
    <row r="37" spans="1:10" ht="20.25" x14ac:dyDescent="0.25">
      <c r="A37" s="137" t="s">
        <v>0</v>
      </c>
      <c r="B37" s="138"/>
      <c r="C37" s="138"/>
      <c r="D37" s="138"/>
      <c r="E37" s="138"/>
      <c r="F37" s="138"/>
      <c r="G37" s="138"/>
      <c r="H37" s="138"/>
      <c r="I37" s="139"/>
    </row>
    <row r="38" spans="1:10" ht="20.25" x14ac:dyDescent="0.25">
      <c r="A38" s="103" t="s">
        <v>0</v>
      </c>
      <c r="B38" s="108"/>
      <c r="C38" s="104"/>
      <c r="D38" s="2" t="s">
        <v>4</v>
      </c>
      <c r="E38" s="10" t="s">
        <v>1</v>
      </c>
      <c r="F38" s="10" t="s">
        <v>6</v>
      </c>
      <c r="G38" s="103" t="s">
        <v>2</v>
      </c>
      <c r="H38" s="104"/>
      <c r="I38" s="10" t="s">
        <v>3</v>
      </c>
    </row>
    <row r="39" spans="1:10" ht="20.25" x14ac:dyDescent="0.25">
      <c r="A39" s="105" t="s">
        <v>7</v>
      </c>
      <c r="B39" s="106"/>
      <c r="C39" s="107"/>
      <c r="D39" s="2" t="s">
        <v>4</v>
      </c>
      <c r="E39" s="22" t="s">
        <v>237</v>
      </c>
      <c r="F39" s="22" t="s">
        <v>205</v>
      </c>
      <c r="G39" s="116" t="s">
        <v>205</v>
      </c>
      <c r="H39" s="117"/>
      <c r="I39" s="22" t="s">
        <v>205</v>
      </c>
    </row>
    <row r="40" spans="1:10" ht="39" customHeight="1" x14ac:dyDescent="0.25">
      <c r="A40" s="105" t="s">
        <v>8</v>
      </c>
      <c r="B40" s="106"/>
      <c r="C40" s="107"/>
      <c r="D40" s="2" t="s">
        <v>4</v>
      </c>
      <c r="E40" s="22" t="s">
        <v>204</v>
      </c>
      <c r="F40" s="22" t="s">
        <v>203</v>
      </c>
      <c r="G40" s="116" t="s">
        <v>204</v>
      </c>
      <c r="H40" s="117"/>
      <c r="I40" s="22" t="s">
        <v>205</v>
      </c>
    </row>
    <row r="41" spans="1:10" ht="20.25" customHeight="1" x14ac:dyDescent="0.25">
      <c r="A41" s="105" t="s">
        <v>12</v>
      </c>
      <c r="B41" s="106"/>
      <c r="C41" s="107"/>
      <c r="D41" s="2" t="s">
        <v>4</v>
      </c>
      <c r="E41" s="18" t="s">
        <v>114</v>
      </c>
      <c r="F41" s="20" t="s">
        <v>13</v>
      </c>
      <c r="G41" s="2" t="s">
        <v>4</v>
      </c>
      <c r="H41" s="111" t="s">
        <v>113</v>
      </c>
      <c r="I41" s="110"/>
    </row>
    <row r="42" spans="1:10" ht="20.25" x14ac:dyDescent="0.25">
      <c r="A42" s="137" t="s">
        <v>63</v>
      </c>
      <c r="B42" s="138"/>
      <c r="C42" s="138"/>
      <c r="D42" s="138"/>
      <c r="E42" s="138"/>
      <c r="F42" s="138"/>
      <c r="G42" s="138"/>
      <c r="H42" s="138"/>
      <c r="I42" s="139"/>
    </row>
    <row r="43" spans="1:10" ht="21" customHeight="1" x14ac:dyDescent="0.25">
      <c r="A43" s="149" t="s">
        <v>64</v>
      </c>
      <c r="B43" s="149"/>
      <c r="C43" s="149" t="s">
        <v>65</v>
      </c>
      <c r="D43" s="149"/>
      <c r="E43" s="149" t="s">
        <v>178</v>
      </c>
      <c r="F43" s="149"/>
      <c r="G43" s="149"/>
      <c r="H43" s="149" t="s">
        <v>66</v>
      </c>
      <c r="I43" s="149"/>
    </row>
    <row r="44" spans="1:10" ht="43.5" customHeight="1" x14ac:dyDescent="0.25">
      <c r="A44" s="157" t="s">
        <v>270</v>
      </c>
      <c r="B44" s="157"/>
      <c r="C44" s="124" t="s">
        <v>98</v>
      </c>
      <c r="D44" s="124"/>
      <c r="E44" s="102" t="s">
        <v>246</v>
      </c>
      <c r="F44" s="102"/>
      <c r="G44" s="102"/>
      <c r="H44" s="102" t="s">
        <v>246</v>
      </c>
      <c r="I44" s="102"/>
    </row>
    <row r="45" spans="1:10" ht="43.5" customHeight="1" x14ac:dyDescent="0.25">
      <c r="A45" s="157" t="s">
        <v>271</v>
      </c>
      <c r="B45" s="157"/>
      <c r="C45" s="124" t="s">
        <v>98</v>
      </c>
      <c r="D45" s="124"/>
      <c r="E45" s="102" t="s">
        <v>277</v>
      </c>
      <c r="F45" s="102"/>
      <c r="G45" s="102"/>
      <c r="H45" s="102" t="s">
        <v>277</v>
      </c>
      <c r="I45" s="102"/>
    </row>
    <row r="46" spans="1:10" ht="20.25" x14ac:dyDescent="0.25">
      <c r="A46" s="136" t="s">
        <v>67</v>
      </c>
      <c r="B46" s="136"/>
      <c r="C46" s="136"/>
      <c r="D46" s="136"/>
      <c r="E46" s="136"/>
      <c r="F46" s="136"/>
      <c r="G46" s="136"/>
      <c r="H46" s="136"/>
      <c r="I46" s="136"/>
    </row>
    <row r="47" spans="1:10" ht="42.75" customHeight="1" x14ac:dyDescent="0.25">
      <c r="A47" s="29" t="s">
        <v>68</v>
      </c>
      <c r="B47" s="29" t="s">
        <v>4</v>
      </c>
      <c r="C47" s="102" t="s">
        <v>114</v>
      </c>
      <c r="D47" s="102"/>
      <c r="E47" s="102"/>
      <c r="F47" s="29" t="s">
        <v>69</v>
      </c>
      <c r="G47" s="29" t="s">
        <v>4</v>
      </c>
      <c r="H47" s="102" t="s">
        <v>245</v>
      </c>
      <c r="I47" s="102"/>
    </row>
    <row r="48" spans="1:10" ht="396.75" customHeight="1" x14ac:dyDescent="0.25">
      <c r="A48" s="29" t="s">
        <v>99</v>
      </c>
      <c r="B48" s="29" t="s">
        <v>4</v>
      </c>
      <c r="C48" s="102" t="s">
        <v>292</v>
      </c>
      <c r="D48" s="102"/>
      <c r="E48" s="102"/>
      <c r="F48" s="29" t="s">
        <v>268</v>
      </c>
      <c r="G48" s="29" t="s">
        <v>4</v>
      </c>
      <c r="H48" s="102" t="s">
        <v>269</v>
      </c>
      <c r="I48" s="102"/>
    </row>
    <row r="49" spans="1:11" ht="46.5" customHeight="1" x14ac:dyDescent="0.25">
      <c r="A49" s="29" t="s">
        <v>70</v>
      </c>
      <c r="B49" s="29" t="s">
        <v>4</v>
      </c>
      <c r="C49" s="102" t="s">
        <v>113</v>
      </c>
      <c r="D49" s="102"/>
      <c r="E49" s="102"/>
      <c r="F49" s="29" t="s">
        <v>71</v>
      </c>
      <c r="G49" s="29" t="s">
        <v>4</v>
      </c>
      <c r="H49" s="102" t="s">
        <v>206</v>
      </c>
      <c r="I49" s="102"/>
    </row>
    <row r="50" spans="1:11" ht="105.95" customHeight="1" x14ac:dyDescent="0.25">
      <c r="A50" s="29" t="s">
        <v>72</v>
      </c>
      <c r="B50" s="29" t="s">
        <v>4</v>
      </c>
      <c r="C50" s="102" t="s">
        <v>113</v>
      </c>
      <c r="D50" s="102"/>
      <c r="E50" s="102"/>
      <c r="F50" s="29" t="s">
        <v>283</v>
      </c>
      <c r="G50" s="29" t="s">
        <v>4</v>
      </c>
      <c r="H50" s="102" t="s">
        <v>287</v>
      </c>
      <c r="I50" s="102"/>
    </row>
    <row r="51" spans="1:11" s="1" customFormat="1" ht="21" thickBot="1" x14ac:dyDescent="0.3">
      <c r="A51" s="136" t="s">
        <v>73</v>
      </c>
      <c r="B51" s="136"/>
      <c r="C51" s="136"/>
      <c r="D51" s="136"/>
      <c r="E51" s="136"/>
      <c r="F51" s="136"/>
      <c r="G51" s="136"/>
      <c r="H51" s="136"/>
      <c r="I51" s="136"/>
    </row>
    <row r="52" spans="1:11" s="1" customFormat="1" ht="20.25" customHeight="1" x14ac:dyDescent="0.3">
      <c r="A52" s="165" t="str">
        <f>H44</f>
        <v>Wing C - Basement + Ground/Stilt + 1st to 47th Floor</v>
      </c>
      <c r="B52" s="165"/>
      <c r="C52" s="165"/>
      <c r="D52" s="166" t="s">
        <v>4</v>
      </c>
      <c r="E52" s="62" t="s">
        <v>147</v>
      </c>
      <c r="F52" s="94" t="s">
        <v>133</v>
      </c>
      <c r="G52" s="94"/>
      <c r="H52" s="62" t="s">
        <v>148</v>
      </c>
      <c r="I52" s="62" t="s">
        <v>149</v>
      </c>
      <c r="J52" s="63"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All work completed. Please provide OC.</v>
      </c>
      <c r="K52" s="39"/>
    </row>
    <row r="53" spans="1:11" s="1" customFormat="1" ht="20.25" x14ac:dyDescent="0.3">
      <c r="A53" s="165"/>
      <c r="B53" s="165"/>
      <c r="C53" s="165"/>
      <c r="D53" s="166"/>
      <c r="E53" s="62">
        <v>1</v>
      </c>
      <c r="F53" s="94">
        <v>1</v>
      </c>
      <c r="G53" s="94"/>
      <c r="H53" s="62">
        <v>0</v>
      </c>
      <c r="I53" s="62">
        <f ca="1">--TRIM(RIGHT(SUBSTITUTE(LEFT(A52,_xlfn.AGGREGATE(16,6,FIND({0,1,2,3,4,5,6,7,8,9},A52,ROW(INDIRECT("1:"&amp;LEN(A52)))),1))," ",REPT(" ",LEN(A52))),LEN(A52)))</f>
        <v>47</v>
      </c>
      <c r="J53" s="64" t="s">
        <v>153</v>
      </c>
      <c r="K53" s="39"/>
    </row>
    <row r="54" spans="1:11" s="1" customFormat="1" ht="20.25" customHeight="1" x14ac:dyDescent="0.3">
      <c r="A54" s="95" t="s">
        <v>151</v>
      </c>
      <c r="B54" s="95"/>
      <c r="C54" s="95" t="s">
        <v>162</v>
      </c>
      <c r="D54" s="95"/>
      <c r="E54" s="61" t="s">
        <v>163</v>
      </c>
      <c r="F54" s="95" t="s">
        <v>152</v>
      </c>
      <c r="G54" s="95"/>
      <c r="H54" s="44" t="s">
        <v>150</v>
      </c>
      <c r="I54" s="44"/>
      <c r="J54" s="65" t="s">
        <v>164</v>
      </c>
      <c r="K54" s="40">
        <f ca="1">I53*25%</f>
        <v>11.75</v>
      </c>
    </row>
    <row r="55" spans="1:11" s="1" customFormat="1" ht="20.25" customHeight="1" x14ac:dyDescent="0.3">
      <c r="A55" s="96" t="s">
        <v>165</v>
      </c>
      <c r="B55" s="96"/>
      <c r="C55" s="94">
        <f ca="1">K56</f>
        <v>47</v>
      </c>
      <c r="D55" s="94"/>
      <c r="E55" s="73">
        <f ca="1">((100/I53)*C55)/100</f>
        <v>1</v>
      </c>
      <c r="F55" s="96">
        <f ca="1">(((C55/I53*10)+(C56/I53*25)+(25/(F53+H53+I53)*C57)+(5/(I53)*C58)+(2.5/(I53)*C59)+(2.5/(I53)*C60)+(5/I53*C61)+(2.5/I53*C62)+(2.5/I53*C63)+(5/I53*C64)+(10/I53*C65)+(5/I53*C66))/100)</f>
        <v>1</v>
      </c>
      <c r="G55" s="96"/>
      <c r="H55" s="96" t="str">
        <f>J53</f>
        <v>All work Completed. OC Received.</v>
      </c>
      <c r="I55" s="96"/>
      <c r="J55" s="65" t="s">
        <v>154</v>
      </c>
      <c r="K55" s="66">
        <f ca="1">I53*50%</f>
        <v>23.5</v>
      </c>
    </row>
    <row r="56" spans="1:11" s="1" customFormat="1" ht="20.25" x14ac:dyDescent="0.3">
      <c r="A56" s="96" t="s">
        <v>134</v>
      </c>
      <c r="B56" s="96"/>
      <c r="C56" s="97">
        <f>K64</f>
        <v>47</v>
      </c>
      <c r="D56" s="94"/>
      <c r="E56" s="73">
        <f ca="1">((100/I53)*C56)/100</f>
        <v>1</v>
      </c>
      <c r="F56" s="96"/>
      <c r="G56" s="96"/>
      <c r="H56" s="96"/>
      <c r="I56" s="96"/>
      <c r="J56" s="65" t="s">
        <v>155</v>
      </c>
      <c r="K56" s="66">
        <f ca="1">I53</f>
        <v>47</v>
      </c>
    </row>
    <row r="57" spans="1:11" s="1" customFormat="1" ht="21" customHeight="1" x14ac:dyDescent="0.35">
      <c r="A57" s="96" t="s">
        <v>166</v>
      </c>
      <c r="B57" s="96"/>
      <c r="C57" s="94">
        <v>48</v>
      </c>
      <c r="D57" s="94"/>
      <c r="E57" s="73">
        <f ca="1">((100/(F53+H53+I53))*C57)/100</f>
        <v>1</v>
      </c>
      <c r="F57" s="96"/>
      <c r="G57" s="96"/>
      <c r="H57" s="96"/>
      <c r="I57" s="96"/>
      <c r="J57" s="65" t="s">
        <v>156</v>
      </c>
      <c r="K57" s="41">
        <f ca="1">(IF(E53&gt;1,(I53/(E53+2)),I53*0.2))</f>
        <v>9.4</v>
      </c>
    </row>
    <row r="58" spans="1:11" s="1" customFormat="1" ht="21" customHeight="1" x14ac:dyDescent="0.35">
      <c r="A58" s="96" t="s">
        <v>167</v>
      </c>
      <c r="B58" s="96"/>
      <c r="C58" s="94">
        <v>47</v>
      </c>
      <c r="D58" s="94"/>
      <c r="E58" s="73">
        <f ca="1">((100/I53)*C58)/100</f>
        <v>1</v>
      </c>
      <c r="F58" s="96"/>
      <c r="G58" s="96"/>
      <c r="H58" s="96"/>
      <c r="I58" s="96"/>
      <c r="J58" s="65" t="s">
        <v>157</v>
      </c>
      <c r="K58" s="41">
        <f ca="1">(IF(E53&gt;1,(I53/(E53+2)+K57),I53*0.2+K57))</f>
        <v>18.8</v>
      </c>
    </row>
    <row r="59" spans="1:11" s="1" customFormat="1" ht="21" customHeight="1" x14ac:dyDescent="0.35">
      <c r="A59" s="96" t="s">
        <v>168</v>
      </c>
      <c r="B59" s="96"/>
      <c r="C59" s="94">
        <v>47</v>
      </c>
      <c r="D59" s="94"/>
      <c r="E59" s="73">
        <f ca="1">((100/I53)*C59)/100</f>
        <v>1</v>
      </c>
      <c r="F59" s="96"/>
      <c r="G59" s="96"/>
      <c r="H59" s="96"/>
      <c r="I59" s="96"/>
      <c r="J59" s="65" t="s">
        <v>169</v>
      </c>
      <c r="K59" s="41">
        <f>(IF(E53&gt;1,(I53/(E53+2)+K58),0))</f>
        <v>0</v>
      </c>
    </row>
    <row r="60" spans="1:11" s="1" customFormat="1" ht="21" customHeight="1" x14ac:dyDescent="0.35">
      <c r="A60" s="96" t="s">
        <v>278</v>
      </c>
      <c r="B60" s="96"/>
      <c r="C60" s="94">
        <v>47</v>
      </c>
      <c r="D60" s="94"/>
      <c r="E60" s="73">
        <f ca="1">((100/I53)*C60)/100</f>
        <v>1</v>
      </c>
      <c r="F60" s="96"/>
      <c r="G60" s="96"/>
      <c r="H60" s="96"/>
      <c r="I60" s="96"/>
      <c r="J60" s="65" t="s">
        <v>170</v>
      </c>
      <c r="K60" s="41">
        <f>(IF(E53&gt;2,(I53/(E53+2)+K59),0))</f>
        <v>0</v>
      </c>
    </row>
    <row r="61" spans="1:11" s="1" customFormat="1" ht="57.75" customHeight="1" x14ac:dyDescent="0.35">
      <c r="A61" s="96" t="s">
        <v>279</v>
      </c>
      <c r="B61" s="96"/>
      <c r="C61" s="94">
        <v>47</v>
      </c>
      <c r="D61" s="94"/>
      <c r="E61" s="73">
        <f ca="1">((100/(I53))*C61)/100</f>
        <v>1</v>
      </c>
      <c r="F61" s="96"/>
      <c r="G61" s="96"/>
      <c r="H61" s="96"/>
      <c r="I61" s="96"/>
      <c r="J61" s="65" t="s">
        <v>172</v>
      </c>
      <c r="K61" s="42">
        <f>(IF(E53&gt;3,(I53/(E53+2)+K60),0))</f>
        <v>0</v>
      </c>
    </row>
    <row r="62" spans="1:11" s="1" customFormat="1" ht="21" x14ac:dyDescent="0.35">
      <c r="A62" s="96" t="s">
        <v>171</v>
      </c>
      <c r="B62" s="96"/>
      <c r="C62" s="94">
        <v>47</v>
      </c>
      <c r="D62" s="94"/>
      <c r="E62" s="73">
        <f ca="1">((100/(I53))*C62)/100</f>
        <v>1</v>
      </c>
      <c r="F62" s="96"/>
      <c r="G62" s="96"/>
      <c r="H62" s="96"/>
      <c r="I62" s="96"/>
      <c r="J62" s="65" t="s">
        <v>173</v>
      </c>
      <c r="K62" s="41">
        <f>(IF(E53&gt;4,(I53/(E53+2)+K61),0))</f>
        <v>0</v>
      </c>
    </row>
    <row r="63" spans="1:11" s="1" customFormat="1" ht="21" customHeight="1" x14ac:dyDescent="0.35">
      <c r="A63" s="96" t="s">
        <v>280</v>
      </c>
      <c r="B63" s="96"/>
      <c r="C63" s="94">
        <v>47</v>
      </c>
      <c r="D63" s="94"/>
      <c r="E63" s="73">
        <f ca="1">((100/I53)*C63)/100</f>
        <v>1</v>
      </c>
      <c r="F63" s="96"/>
      <c r="G63" s="96"/>
      <c r="H63" s="96"/>
      <c r="I63" s="96"/>
      <c r="J63" s="65" t="s">
        <v>158</v>
      </c>
      <c r="K63" s="41">
        <f ca="1">(IF(E53=1,(I53/(E53+3)+K58),IF(E53=0,(I53*0.3+K58),IF(E53&gt;1,0))))</f>
        <v>30.55</v>
      </c>
    </row>
    <row r="64" spans="1:11" s="1" customFormat="1" ht="21.75" thickBot="1" x14ac:dyDescent="0.4">
      <c r="A64" s="96" t="s">
        <v>281</v>
      </c>
      <c r="B64" s="96"/>
      <c r="C64" s="94">
        <v>47</v>
      </c>
      <c r="D64" s="94"/>
      <c r="E64" s="73">
        <f ca="1">((100/I53)*C64)/100</f>
        <v>1</v>
      </c>
      <c r="F64" s="96"/>
      <c r="G64" s="96"/>
      <c r="H64" s="96"/>
      <c r="I64" s="96"/>
      <c r="J64" s="67" t="s">
        <v>159</v>
      </c>
      <c r="K64" s="43">
        <v>47</v>
      </c>
    </row>
    <row r="65" spans="1:11" s="1" customFormat="1" ht="20.25" x14ac:dyDescent="0.25">
      <c r="A65" s="96" t="s">
        <v>174</v>
      </c>
      <c r="B65" s="96"/>
      <c r="C65" s="94">
        <v>47</v>
      </c>
      <c r="D65" s="94"/>
      <c r="E65" s="73">
        <f ca="1">((100/(I53))*C65)/100</f>
        <v>1</v>
      </c>
      <c r="F65" s="96"/>
      <c r="G65" s="96"/>
      <c r="H65" s="96"/>
      <c r="I65" s="96"/>
    </row>
    <row r="66" spans="1:11" s="1" customFormat="1" ht="20.25" x14ac:dyDescent="0.25">
      <c r="A66" s="96" t="s">
        <v>175</v>
      </c>
      <c r="B66" s="96"/>
      <c r="C66" s="94">
        <v>47</v>
      </c>
      <c r="D66" s="94"/>
      <c r="E66" s="73">
        <f ca="1">((100/(I53))*C66)/100</f>
        <v>1</v>
      </c>
      <c r="F66" s="96"/>
      <c r="G66" s="96"/>
      <c r="H66" s="96"/>
      <c r="I66" s="96"/>
    </row>
    <row r="67" spans="1:11" s="1" customFormat="1" ht="21" thickBot="1" x14ac:dyDescent="0.3">
      <c r="A67" s="136" t="s">
        <v>73</v>
      </c>
      <c r="B67" s="136"/>
      <c r="C67" s="136"/>
      <c r="D67" s="136"/>
      <c r="E67" s="136"/>
      <c r="F67" s="136"/>
      <c r="G67" s="136"/>
      <c r="H67" s="136"/>
      <c r="I67" s="136"/>
    </row>
    <row r="68" spans="1:11" s="1" customFormat="1" ht="20.25" customHeight="1" x14ac:dyDescent="0.3">
      <c r="A68" s="165" t="str">
        <f>H45</f>
        <v>Wing D - Basement + Ground/Stilt + 1st to 43rd Floor</v>
      </c>
      <c r="B68" s="165"/>
      <c r="C68" s="165"/>
      <c r="D68" s="166" t="s">
        <v>4</v>
      </c>
      <c r="E68" s="71" t="s">
        <v>147</v>
      </c>
      <c r="F68" s="94" t="s">
        <v>133</v>
      </c>
      <c r="G68" s="94"/>
      <c r="H68" s="71" t="s">
        <v>148</v>
      </c>
      <c r="I68" s="71" t="s">
        <v>149</v>
      </c>
      <c r="J68" s="63"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Plinth, RCC, Brick, Plaster, Flooring, Wooden, Plumbing, Electrification, etc., work Completed. Finishing work is in process.</v>
      </c>
      <c r="K68" s="39"/>
    </row>
    <row r="69" spans="1:11" s="1" customFormat="1" ht="20.25" x14ac:dyDescent="0.3">
      <c r="A69" s="165"/>
      <c r="B69" s="165"/>
      <c r="C69" s="165"/>
      <c r="D69" s="166"/>
      <c r="E69" s="71">
        <v>1</v>
      </c>
      <c r="F69" s="94">
        <v>1</v>
      </c>
      <c r="G69" s="94"/>
      <c r="H69" s="71">
        <v>0</v>
      </c>
      <c r="I69" s="71">
        <f ca="1">--TRIM(RIGHT(SUBSTITUTE(LEFT(A68,_xlfn.AGGREGATE(16,6,FIND({0,1,2,3,4,5,6,7,8,9},A68,ROW(INDIRECT("1:"&amp;LEN(A68)))),1))," ",REPT(" ",LEN(A68))),LEN(A68)))</f>
        <v>43</v>
      </c>
      <c r="J69" s="64" t="s">
        <v>153</v>
      </c>
      <c r="K69" s="39"/>
    </row>
    <row r="70" spans="1:11" s="1" customFormat="1" ht="20.25" customHeight="1" x14ac:dyDescent="0.3">
      <c r="A70" s="95" t="s">
        <v>151</v>
      </c>
      <c r="B70" s="95"/>
      <c r="C70" s="95" t="s">
        <v>162</v>
      </c>
      <c r="D70" s="95"/>
      <c r="E70" s="72" t="s">
        <v>163</v>
      </c>
      <c r="F70" s="95" t="s">
        <v>152</v>
      </c>
      <c r="G70" s="95"/>
      <c r="H70" s="44" t="s">
        <v>150</v>
      </c>
      <c r="I70" s="44"/>
      <c r="J70" s="65" t="s">
        <v>164</v>
      </c>
      <c r="K70" s="40">
        <f ca="1">I69*25%</f>
        <v>10.75</v>
      </c>
    </row>
    <row r="71" spans="1:11" s="1" customFormat="1" ht="20.25" customHeight="1" x14ac:dyDescent="0.3">
      <c r="A71" s="96" t="s">
        <v>165</v>
      </c>
      <c r="B71" s="96"/>
      <c r="C71" s="94">
        <f ca="1">K72</f>
        <v>43</v>
      </c>
      <c r="D71" s="94"/>
      <c r="E71" s="73">
        <f ca="1">((100/I69)*C71)/100</f>
        <v>1</v>
      </c>
      <c r="F71" s="96">
        <f ca="1">(((C71/I69*10)+(C72/I69*25)+(25/(F69+H69+I69)*C73)+(5/(I69)*C74)+(2.5/(I69)*C75)+(2.5/(I69)*C76)+(5/I69*C77)+(2.5/I69*C78)+(2.5/I69*C79)+(5/I69*C80)+(10/I69*C81)+(5/I69*C82))/100)</f>
        <v>0.93023255813953487</v>
      </c>
      <c r="G71" s="96"/>
      <c r="H71" s="96" t="str">
        <f ca="1">J68</f>
        <v>Plinth, RCC, Brick, Plaster, Flooring, Wooden, Plumbing, Electrification, etc., work Completed. Finishing work is in process.</v>
      </c>
      <c r="I71" s="96"/>
      <c r="J71" s="65" t="s">
        <v>154</v>
      </c>
      <c r="K71" s="66">
        <f ca="1">I69*50%</f>
        <v>21.5</v>
      </c>
    </row>
    <row r="72" spans="1:11" s="1" customFormat="1" ht="20.25" x14ac:dyDescent="0.3">
      <c r="A72" s="96" t="s">
        <v>134</v>
      </c>
      <c r="B72" s="96"/>
      <c r="C72" s="97">
        <v>43</v>
      </c>
      <c r="D72" s="94"/>
      <c r="E72" s="73">
        <f ca="1">((100/I69)*C72)/100</f>
        <v>1</v>
      </c>
      <c r="F72" s="96"/>
      <c r="G72" s="96"/>
      <c r="H72" s="96"/>
      <c r="I72" s="96"/>
      <c r="J72" s="65" t="s">
        <v>155</v>
      </c>
      <c r="K72" s="66">
        <f ca="1">I69</f>
        <v>43</v>
      </c>
    </row>
    <row r="73" spans="1:11" s="1" customFormat="1" ht="21" customHeight="1" x14ac:dyDescent="0.35">
      <c r="A73" s="96" t="s">
        <v>166</v>
      </c>
      <c r="B73" s="96"/>
      <c r="C73" s="94">
        <v>44</v>
      </c>
      <c r="D73" s="94"/>
      <c r="E73" s="73">
        <f ca="1">((100/(F69+H69+I69))*C73)/100</f>
        <v>1.0000000000000002</v>
      </c>
      <c r="F73" s="96"/>
      <c r="G73" s="96"/>
      <c r="H73" s="96"/>
      <c r="I73" s="96"/>
      <c r="J73" s="65" t="s">
        <v>156</v>
      </c>
      <c r="K73" s="41">
        <f ca="1">(IF(E69&gt;1,(I69/(E69+2)),I69*0.2))</f>
        <v>8.6</v>
      </c>
    </row>
    <row r="74" spans="1:11" s="1" customFormat="1" ht="21" customHeight="1" x14ac:dyDescent="0.35">
      <c r="A74" s="96" t="s">
        <v>167</v>
      </c>
      <c r="B74" s="96"/>
      <c r="C74" s="94">
        <v>43</v>
      </c>
      <c r="D74" s="94"/>
      <c r="E74" s="73">
        <f ca="1">((100/I69)*C74)/100</f>
        <v>1</v>
      </c>
      <c r="F74" s="96"/>
      <c r="G74" s="96"/>
      <c r="H74" s="96"/>
      <c r="I74" s="96"/>
      <c r="J74" s="65" t="s">
        <v>157</v>
      </c>
      <c r="K74" s="41">
        <f ca="1">(IF(E69&gt;1,(I69/(E69+2)+K73),I69*0.2+K73))</f>
        <v>17.2</v>
      </c>
    </row>
    <row r="75" spans="1:11" s="1" customFormat="1" ht="21" customHeight="1" x14ac:dyDescent="0.35">
      <c r="A75" s="96" t="s">
        <v>168</v>
      </c>
      <c r="B75" s="96"/>
      <c r="C75" s="94">
        <v>43</v>
      </c>
      <c r="D75" s="94"/>
      <c r="E75" s="73">
        <f ca="1">((100/I69)*C75)/100</f>
        <v>1</v>
      </c>
      <c r="F75" s="96"/>
      <c r="G75" s="96"/>
      <c r="H75" s="96"/>
      <c r="I75" s="96"/>
      <c r="J75" s="65" t="s">
        <v>169</v>
      </c>
      <c r="K75" s="41">
        <f>(IF(E69&gt;1,(I69/(E69+2)+K74),0))</f>
        <v>0</v>
      </c>
    </row>
    <row r="76" spans="1:11" s="1" customFormat="1" ht="21" customHeight="1" x14ac:dyDescent="0.35">
      <c r="A76" s="96" t="s">
        <v>278</v>
      </c>
      <c r="B76" s="96"/>
      <c r="C76" s="94">
        <v>43</v>
      </c>
      <c r="D76" s="94"/>
      <c r="E76" s="73">
        <f ca="1">((100/I69)*C76)/100</f>
        <v>1</v>
      </c>
      <c r="F76" s="96"/>
      <c r="G76" s="96"/>
      <c r="H76" s="96"/>
      <c r="I76" s="96"/>
      <c r="J76" s="65" t="s">
        <v>170</v>
      </c>
      <c r="K76" s="41">
        <f>(IF(E69&gt;2,(I69/(E69+2)+K75),0))</f>
        <v>0</v>
      </c>
    </row>
    <row r="77" spans="1:11" s="1" customFormat="1" ht="53.25" customHeight="1" x14ac:dyDescent="0.35">
      <c r="A77" s="96" t="s">
        <v>279</v>
      </c>
      <c r="B77" s="96"/>
      <c r="C77" s="94">
        <v>43</v>
      </c>
      <c r="D77" s="94"/>
      <c r="E77" s="73">
        <f ca="1">((100/(I69))*C77)/100</f>
        <v>1</v>
      </c>
      <c r="F77" s="96"/>
      <c r="G77" s="96"/>
      <c r="H77" s="96"/>
      <c r="I77" s="96"/>
      <c r="J77" s="65" t="s">
        <v>172</v>
      </c>
      <c r="K77" s="42">
        <f>(IF(E69&gt;3,(I69/(E69+2)+K76),0))</f>
        <v>0</v>
      </c>
    </row>
    <row r="78" spans="1:11" s="1" customFormat="1" ht="21" x14ac:dyDescent="0.35">
      <c r="A78" s="96" t="s">
        <v>171</v>
      </c>
      <c r="B78" s="96"/>
      <c r="C78" s="94">
        <v>43</v>
      </c>
      <c r="D78" s="94"/>
      <c r="E78" s="73">
        <f ca="1">((100/(I69))*C78)/100</f>
        <v>1</v>
      </c>
      <c r="F78" s="96"/>
      <c r="G78" s="96"/>
      <c r="H78" s="96"/>
      <c r="I78" s="96"/>
      <c r="J78" s="65" t="s">
        <v>173</v>
      </c>
      <c r="K78" s="41">
        <f>(IF(E69&gt;4,(I69/(E69+2)+K77),0))</f>
        <v>0</v>
      </c>
    </row>
    <row r="79" spans="1:11" s="1" customFormat="1" ht="21" customHeight="1" x14ac:dyDescent="0.35">
      <c r="A79" s="96" t="s">
        <v>280</v>
      </c>
      <c r="B79" s="96"/>
      <c r="C79" s="94">
        <v>43</v>
      </c>
      <c r="D79" s="94"/>
      <c r="E79" s="73">
        <f ca="1">((100/I69)*C79)/100</f>
        <v>1</v>
      </c>
      <c r="F79" s="96"/>
      <c r="G79" s="96"/>
      <c r="H79" s="96"/>
      <c r="I79" s="96"/>
      <c r="J79" s="65" t="s">
        <v>158</v>
      </c>
      <c r="K79" s="41">
        <f ca="1">(IF(E69=1,(I69/(E69+3)+K74),IF(E69=0,(I69*0.3+K74),IF(E69&gt;1,0))))</f>
        <v>27.95</v>
      </c>
    </row>
    <row r="80" spans="1:11" s="1" customFormat="1" ht="41.25" customHeight="1" thickBot="1" x14ac:dyDescent="0.4">
      <c r="A80" s="96" t="s">
        <v>281</v>
      </c>
      <c r="B80" s="96"/>
      <c r="C80" s="94">
        <v>42</v>
      </c>
      <c r="D80" s="94"/>
      <c r="E80" s="73">
        <f ca="1">((100/I69)*C80)/100</f>
        <v>0.9767441860465117</v>
      </c>
      <c r="F80" s="96"/>
      <c r="G80" s="96"/>
      <c r="H80" s="96"/>
      <c r="I80" s="96"/>
      <c r="J80" s="67" t="s">
        <v>159</v>
      </c>
      <c r="K80" s="43">
        <v>43</v>
      </c>
    </row>
    <row r="81" spans="1:12" s="1" customFormat="1" ht="20.25" x14ac:dyDescent="0.25">
      <c r="A81" s="96" t="s">
        <v>174</v>
      </c>
      <c r="B81" s="96"/>
      <c r="C81" s="94">
        <v>35</v>
      </c>
      <c r="D81" s="94"/>
      <c r="E81" s="73">
        <f ca="1">((100/(I69))*C81)/100</f>
        <v>0.81395348837209314</v>
      </c>
      <c r="F81" s="96"/>
      <c r="G81" s="96"/>
      <c r="H81" s="96"/>
      <c r="I81" s="96"/>
    </row>
    <row r="82" spans="1:12" s="1" customFormat="1" ht="20.25" x14ac:dyDescent="0.25">
      <c r="A82" s="96" t="s">
        <v>175</v>
      </c>
      <c r="B82" s="96"/>
      <c r="C82" s="94">
        <v>0</v>
      </c>
      <c r="D82" s="94"/>
      <c r="E82" s="73">
        <f ca="1">((100/(I69))*C82)/100</f>
        <v>0</v>
      </c>
      <c r="F82" s="96"/>
      <c r="G82" s="96"/>
      <c r="H82" s="96"/>
      <c r="I82" s="96"/>
    </row>
    <row r="83" spans="1:12" s="1" customFormat="1" ht="36.75" customHeight="1" x14ac:dyDescent="0.3">
      <c r="A83" s="174" t="s">
        <v>282</v>
      </c>
      <c r="B83" s="175"/>
      <c r="C83" s="175"/>
      <c r="D83" s="175"/>
      <c r="E83" s="175"/>
      <c r="F83" s="175"/>
      <c r="G83" s="175"/>
      <c r="H83" s="176">
        <f ca="1">AVERAGE(F71,F55)</f>
        <v>0.96511627906976738</v>
      </c>
      <c r="I83" s="177"/>
      <c r="J83" s="65"/>
      <c r="K83" s="68"/>
      <c r="L83" s="68"/>
    </row>
    <row r="84" spans="1:12" ht="20.25" x14ac:dyDescent="0.25">
      <c r="A84" s="137" t="s">
        <v>77</v>
      </c>
      <c r="B84" s="138"/>
      <c r="C84" s="138"/>
      <c r="D84" s="138"/>
      <c r="E84" s="138"/>
      <c r="F84" s="138"/>
      <c r="G84" s="138"/>
      <c r="H84" s="138"/>
      <c r="I84" s="139"/>
    </row>
    <row r="85" spans="1:12" ht="60.75" x14ac:dyDescent="0.25">
      <c r="A85" s="135" t="s">
        <v>78</v>
      </c>
      <c r="B85" s="135"/>
      <c r="C85" s="135"/>
      <c r="D85" s="3" t="s">
        <v>4</v>
      </c>
      <c r="E85" s="16" t="s">
        <v>139</v>
      </c>
      <c r="F85" s="20" t="s">
        <v>176</v>
      </c>
      <c r="G85" s="3" t="s">
        <v>4</v>
      </c>
      <c r="H85" s="156" t="s">
        <v>225</v>
      </c>
      <c r="I85" s="156"/>
    </row>
    <row r="86" spans="1:12" ht="60.75" x14ac:dyDescent="0.25">
      <c r="A86" s="135" t="s">
        <v>190</v>
      </c>
      <c r="B86" s="135"/>
      <c r="C86" s="135"/>
      <c r="D86" s="2" t="s">
        <v>135</v>
      </c>
      <c r="E86" s="18">
        <v>21000</v>
      </c>
      <c r="F86" s="20" t="s">
        <v>191</v>
      </c>
      <c r="G86" s="2" t="s">
        <v>4</v>
      </c>
      <c r="H86" s="102" t="s">
        <v>227</v>
      </c>
      <c r="I86" s="102"/>
    </row>
    <row r="87" spans="1:12" ht="26.25" customHeight="1" x14ac:dyDescent="0.25">
      <c r="A87" s="163" t="s">
        <v>81</v>
      </c>
      <c r="B87" s="163"/>
      <c r="C87" s="163"/>
      <c r="D87" s="3" t="s">
        <v>4</v>
      </c>
      <c r="E87" s="18" t="s">
        <v>226</v>
      </c>
      <c r="F87" s="3" t="s">
        <v>131</v>
      </c>
      <c r="G87" s="3" t="s">
        <v>4</v>
      </c>
      <c r="H87" s="172" t="s">
        <v>140</v>
      </c>
      <c r="I87" s="173"/>
    </row>
    <row r="88" spans="1:12" ht="20.25" hidden="1" x14ac:dyDescent="0.25">
      <c r="A88" s="135" t="s">
        <v>121</v>
      </c>
      <c r="B88" s="135"/>
      <c r="C88" s="135"/>
      <c r="D88" s="2" t="s">
        <v>4</v>
      </c>
      <c r="E88" s="18" t="s">
        <v>122</v>
      </c>
      <c r="F88" s="20" t="s">
        <v>123</v>
      </c>
      <c r="G88" s="2" t="s">
        <v>4</v>
      </c>
      <c r="H88" s="102" t="s">
        <v>100</v>
      </c>
      <c r="I88" s="102"/>
    </row>
    <row r="89" spans="1:12" ht="60.75" hidden="1" x14ac:dyDescent="0.25">
      <c r="A89" s="135" t="s">
        <v>124</v>
      </c>
      <c r="B89" s="135"/>
      <c r="C89" s="135"/>
      <c r="D89" s="2" t="s">
        <v>4</v>
      </c>
      <c r="E89" s="18" t="s">
        <v>125</v>
      </c>
      <c r="F89" s="20" t="s">
        <v>126</v>
      </c>
      <c r="G89" s="2" t="s">
        <v>4</v>
      </c>
      <c r="H89" s="102" t="s">
        <v>127</v>
      </c>
      <c r="I89" s="102"/>
    </row>
    <row r="90" spans="1:12" ht="20.25" hidden="1" x14ac:dyDescent="0.25">
      <c r="A90" s="135" t="s">
        <v>80</v>
      </c>
      <c r="B90" s="135"/>
      <c r="C90" s="135"/>
      <c r="D90" s="2" t="s">
        <v>4</v>
      </c>
      <c r="E90" s="18" t="s">
        <v>102</v>
      </c>
      <c r="F90" s="20" t="s">
        <v>79</v>
      </c>
      <c r="G90" s="2" t="s">
        <v>4</v>
      </c>
      <c r="H90" s="111" t="s">
        <v>102</v>
      </c>
      <c r="I90" s="110"/>
    </row>
    <row r="91" spans="1:12" ht="20.25" hidden="1" x14ac:dyDescent="0.25">
      <c r="A91" s="135" t="s">
        <v>128</v>
      </c>
      <c r="B91" s="135"/>
      <c r="C91" s="135"/>
      <c r="D91" s="2" t="s">
        <v>4</v>
      </c>
      <c r="E91" s="18" t="s">
        <v>101</v>
      </c>
      <c r="F91" s="20" t="s">
        <v>81</v>
      </c>
      <c r="G91" s="2" t="s">
        <v>4</v>
      </c>
      <c r="H91" s="102" t="s">
        <v>120</v>
      </c>
      <c r="I91" s="102"/>
    </row>
    <row r="92" spans="1:12" ht="20.25" hidden="1" x14ac:dyDescent="0.25">
      <c r="A92" s="135" t="s">
        <v>129</v>
      </c>
      <c r="B92" s="135"/>
      <c r="C92" s="135"/>
      <c r="D92" s="2" t="s">
        <v>4</v>
      </c>
      <c r="E92" s="19" t="s">
        <v>113</v>
      </c>
      <c r="F92" s="20" t="s">
        <v>130</v>
      </c>
      <c r="G92" s="2" t="s">
        <v>4</v>
      </c>
      <c r="H92" s="169" t="s">
        <v>113</v>
      </c>
      <c r="I92" s="169"/>
    </row>
    <row r="93" spans="1:12" ht="18" hidden="1" customHeight="1" x14ac:dyDescent="0.25">
      <c r="A93" s="163" t="s">
        <v>131</v>
      </c>
      <c r="B93" s="163"/>
      <c r="C93" s="163"/>
      <c r="D93" s="3" t="s">
        <v>4</v>
      </c>
      <c r="E93" s="11"/>
      <c r="F93" s="3" t="s">
        <v>131</v>
      </c>
      <c r="G93" s="3" t="s">
        <v>4</v>
      </c>
      <c r="H93" s="170" t="s">
        <v>113</v>
      </c>
      <c r="I93" s="171"/>
    </row>
    <row r="94" spans="1:12" ht="20.25" x14ac:dyDescent="0.25">
      <c r="A94" s="137" t="s">
        <v>76</v>
      </c>
      <c r="B94" s="138"/>
      <c r="C94" s="138"/>
      <c r="D94" s="138"/>
      <c r="E94" s="138"/>
      <c r="F94" s="138"/>
      <c r="G94" s="138"/>
      <c r="H94" s="138"/>
      <c r="I94" s="139"/>
    </row>
    <row r="95" spans="1:12" ht="20.25" x14ac:dyDescent="0.25">
      <c r="A95" s="105" t="s">
        <v>9</v>
      </c>
      <c r="B95" s="106"/>
      <c r="C95" s="106"/>
      <c r="D95" s="106"/>
      <c r="E95" s="106"/>
      <c r="F95" s="107"/>
      <c r="G95" s="2" t="s">
        <v>4</v>
      </c>
      <c r="H95" s="167">
        <f>69200/10.764</f>
        <v>6428.8368636194728</v>
      </c>
      <c r="I95" s="168"/>
    </row>
    <row r="96" spans="1:12" ht="20.25" x14ac:dyDescent="0.25">
      <c r="A96" s="105" t="s">
        <v>33</v>
      </c>
      <c r="B96" s="106"/>
      <c r="C96" s="106"/>
      <c r="D96" s="106"/>
      <c r="E96" s="106"/>
      <c r="F96" s="107"/>
      <c r="G96" s="2" t="s">
        <v>4</v>
      </c>
      <c r="H96" s="143">
        <f>148490/10.764</f>
        <v>13795.057599405427</v>
      </c>
      <c r="I96" s="143"/>
    </row>
    <row r="97" spans="1:151 16227:16384" ht="20.25" x14ac:dyDescent="0.25">
      <c r="A97" s="105" t="s">
        <v>141</v>
      </c>
      <c r="B97" s="106"/>
      <c r="C97" s="106"/>
      <c r="D97" s="106"/>
      <c r="E97" s="106"/>
      <c r="F97" s="107"/>
      <c r="G97" s="2" t="s">
        <v>4</v>
      </c>
      <c r="H97" s="143">
        <f>H95*0.8</f>
        <v>5143.0694908955784</v>
      </c>
      <c r="I97" s="143"/>
    </row>
    <row r="98" spans="1:151 16227:16384" ht="20.25" x14ac:dyDescent="0.25">
      <c r="A98" s="140" t="s">
        <v>85</v>
      </c>
      <c r="B98" s="141"/>
      <c r="C98" s="141"/>
      <c r="D98" s="141"/>
      <c r="E98" s="141"/>
      <c r="F98" s="141"/>
      <c r="G98" s="141"/>
      <c r="H98" s="141"/>
      <c r="I98" s="142"/>
    </row>
    <row r="99" spans="1:151 16227:16384" s="12" customFormat="1" ht="40.5" x14ac:dyDescent="0.25">
      <c r="A99" s="159" t="s">
        <v>186</v>
      </c>
      <c r="B99" s="160"/>
      <c r="C99" s="159" t="s">
        <v>187</v>
      </c>
      <c r="D99" s="160"/>
      <c r="E99" s="46" t="s">
        <v>188</v>
      </c>
      <c r="F99" s="159" t="s">
        <v>185</v>
      </c>
      <c r="G99" s="160"/>
      <c r="H99" s="46" t="s">
        <v>184</v>
      </c>
      <c r="I99" s="46" t="s">
        <v>183</v>
      </c>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WZC99" s="37"/>
      <c r="WZD99" s="37"/>
      <c r="WZE99" s="37"/>
      <c r="WZF99" s="37"/>
      <c r="WZG99" s="37"/>
      <c r="WZH99" s="37"/>
      <c r="WZI99" s="37"/>
      <c r="WZJ99" s="37"/>
      <c r="WZK99" s="37"/>
      <c r="WZL99" s="37"/>
      <c r="WZM99" s="37"/>
      <c r="WZN99" s="37"/>
      <c r="WZO99" s="37"/>
      <c r="WZP99" s="37"/>
      <c r="WZQ99" s="37"/>
      <c r="WZR99" s="37"/>
      <c r="WZS99" s="37"/>
      <c r="WZT99" s="37"/>
      <c r="WZU99" s="37"/>
      <c r="WZV99" s="37"/>
      <c r="WZW99" s="37"/>
      <c r="WZX99" s="37"/>
      <c r="WZY99" s="37"/>
      <c r="WZZ99" s="37"/>
      <c r="XAA99" s="37"/>
      <c r="XAB99" s="37"/>
      <c r="XAC99" s="37"/>
      <c r="XAD99" s="37"/>
      <c r="XAE99" s="37"/>
      <c r="XAF99" s="37"/>
      <c r="XAG99" s="37"/>
      <c r="XAH99" s="37"/>
      <c r="XAI99" s="37"/>
      <c r="XAJ99" s="37"/>
      <c r="XAK99" s="37"/>
      <c r="XAL99" s="37"/>
      <c r="XAM99" s="37"/>
      <c r="XAN99" s="37"/>
      <c r="XAO99" s="37"/>
      <c r="XAP99" s="37"/>
      <c r="XAQ99" s="37"/>
      <c r="XAR99" s="37"/>
      <c r="XAS99" s="37"/>
      <c r="XAT99" s="37"/>
      <c r="XAU99" s="37"/>
      <c r="XAV99" s="37"/>
      <c r="XAW99" s="37"/>
      <c r="XAX99" s="37"/>
      <c r="XAY99" s="37"/>
      <c r="XAZ99" s="37"/>
      <c r="XBA99" s="37"/>
      <c r="XBB99" s="37"/>
      <c r="XBC99" s="37"/>
      <c r="XBD99" s="37"/>
      <c r="XBE99" s="37"/>
      <c r="XBF99" s="37"/>
      <c r="XBG99" s="37"/>
      <c r="XBH99" s="37"/>
      <c r="XBI99" s="37"/>
      <c r="XBJ99" s="37"/>
      <c r="XBK99" s="37"/>
      <c r="XBL99" s="37"/>
      <c r="XBM99" s="37"/>
      <c r="XBN99" s="37"/>
      <c r="XBO99" s="37"/>
      <c r="XBP99" s="37"/>
      <c r="XBQ99" s="37"/>
      <c r="XBR99" s="37"/>
      <c r="XBS99" s="37"/>
      <c r="XBT99" s="37"/>
      <c r="XBU99" s="37"/>
      <c r="XBV99" s="37"/>
      <c r="XBW99" s="37"/>
      <c r="XBX99" s="37"/>
      <c r="XBY99" s="37"/>
      <c r="XBZ99" s="37"/>
      <c r="XCA99" s="37"/>
      <c r="XCB99" s="37"/>
      <c r="XCC99" s="37"/>
      <c r="XCD99" s="37"/>
      <c r="XCE99" s="37"/>
      <c r="XCF99" s="37"/>
      <c r="XCG99" s="37"/>
      <c r="XCH99" s="37"/>
      <c r="XCI99" s="37"/>
      <c r="XCJ99" s="37"/>
      <c r="XCK99" s="37"/>
      <c r="XCL99" s="37"/>
      <c r="XCM99" s="37"/>
      <c r="XCN99" s="37"/>
      <c r="XCO99" s="37"/>
      <c r="XCP99" s="37"/>
      <c r="XCQ99" s="37"/>
      <c r="XCR99" s="37"/>
      <c r="XCS99" s="37"/>
      <c r="XCT99" s="37"/>
      <c r="XCU99" s="37"/>
      <c r="XCV99" s="37"/>
      <c r="XCW99" s="37"/>
      <c r="XCX99" s="37"/>
      <c r="XCY99" s="37"/>
      <c r="XCZ99" s="37"/>
      <c r="XDA99" s="37"/>
      <c r="XDB99" s="37"/>
      <c r="XDC99" s="37"/>
      <c r="XDD99" s="37"/>
      <c r="XDE99" s="37"/>
      <c r="XDF99" s="37"/>
      <c r="XDG99" s="37"/>
      <c r="XDH99" s="37"/>
      <c r="XDI99" s="37"/>
      <c r="XDJ99" s="37"/>
      <c r="XDK99" s="37"/>
      <c r="XDL99" s="37"/>
      <c r="XDM99" s="37"/>
      <c r="XDN99" s="37"/>
      <c r="XDO99" s="37"/>
      <c r="XDP99" s="37"/>
      <c r="XDQ99" s="37"/>
      <c r="XDR99" s="37"/>
      <c r="XDS99" s="37"/>
      <c r="XDT99" s="37"/>
      <c r="XDU99" s="37"/>
      <c r="XDV99" s="37"/>
      <c r="XDW99" s="37"/>
      <c r="XDX99" s="37"/>
      <c r="XDY99" s="37"/>
      <c r="XDZ99" s="37"/>
      <c r="XEA99" s="37"/>
      <c r="XEB99" s="37"/>
      <c r="XEC99" s="37"/>
      <c r="XED99" s="37"/>
      <c r="XEE99" s="37"/>
      <c r="XEF99" s="37"/>
      <c r="XEG99" s="37"/>
      <c r="XEH99" s="37"/>
      <c r="XEI99" s="37"/>
      <c r="XEJ99" s="37"/>
      <c r="XEK99" s="37"/>
      <c r="XEL99" s="37"/>
      <c r="XEM99" s="37"/>
      <c r="XEN99" s="37"/>
      <c r="XEO99" s="37"/>
      <c r="XEP99" s="37"/>
      <c r="XEQ99" s="37"/>
      <c r="XER99" s="37"/>
      <c r="XES99" s="37"/>
      <c r="XET99" s="37"/>
      <c r="XEU99" s="37"/>
      <c r="XEV99" s="37"/>
      <c r="XEW99" s="37"/>
      <c r="XEX99" s="37"/>
      <c r="XEY99" s="37"/>
      <c r="XEZ99" s="37"/>
      <c r="XFA99" s="37"/>
      <c r="XFB99" s="37"/>
      <c r="XFC99" s="37"/>
      <c r="XFD99" s="37"/>
    </row>
    <row r="100" spans="1:151 16227:16384" s="12" customFormat="1" ht="20.25" x14ac:dyDescent="0.25">
      <c r="A100" s="161" t="s">
        <v>244</v>
      </c>
      <c r="B100" s="162"/>
      <c r="C100" s="161" t="s">
        <v>98</v>
      </c>
      <c r="D100" s="162"/>
      <c r="E100" s="47" t="s">
        <v>224</v>
      </c>
      <c r="F100" s="161">
        <f>COUNT(F111:G112,F115:G116)+COUNT(F120:G121,F124:G125)+COUNT(F127:G130,F133:G134)+COUNT(F136:G139,F142:G143)+COUNT(F145:G148,F151:G152)+COUNT(F154:G157,F160:G161)+COUNT(F163:G166,F169:G170)+COUNT(F172:G175,F178:G179)+COUNT(F183:G184,F187:G188)+COUNT(F190:G193,F196:G197)+COUNT(F199:G206)+COUNT(F208:G214)*8+COUNT(F218:G222)+COUNT(F224:G230)*8+COUNT(F234:G238)*2+COUNT(F240:G246)*7+COUNT(F250:G254)+COUNT(F256:G261)*2+COUNT(F263:G267)*6+COUNT(F269:G274)+COUNT(F278:G281)</f>
        <v>295</v>
      </c>
      <c r="G100" s="162"/>
      <c r="H100" s="47">
        <f>SUM(F111:G112,F115:G116)+SUM(F120:G121,F124:G125)+SUM(F127:G130,F133:G134)+SUM(F136:G139,F142:G143)+SUM(F145:G148,F151:G152)+SUM(F154:G157,F160:G161)+SUM(F163:G166,F169:G170)+SUM(F172:G175,F178:G179)+SUM(F183:G184,F187:G188)+SUM(F190:G193,F196:G197)+SUM(F199:G206)+SUM(F208:G214)*8+SUM(F218:G222)+SUM(F224:G230)*8+SUM(F234:G238)*2+SUM(F240:G246)*7+SUM(F250:G254)+SUM(F256:G261)*2+SUM(F263:G267)*6+SUM(F269:G274)+SUM(F278:G281)</f>
        <v>179689.88887200004</v>
      </c>
      <c r="I100" s="47">
        <f>SUM(I111:I112,I115:I116)+SUM(I120:I121,I124:I125)+SUM(I127:I130,I133:I134)+SUM(I136:I139,I142:I143)+SUM(I145:I148,I151:I152)+SUM(I154:I157,I160:I161)+SUM(I163:I166,I169:I170)+SUM(I172:I175,I178:I179)+SUM(I183:I184,I187:I188)+SUM(I190:I193,I196:I197)+SUM(I199:I206)+SUM(I208:I214)*8+SUM(I218:I222)+SUM(I224:I230)*8+SUM(I234:I238)*2+SUM(I240:I246)*7+SUM(I250:I254)+SUM(I256:I261)*2+SUM(I263:I267)*6+SUM(I269:I274)+SUM(I278:I281)</f>
        <v>287503.82219520007</v>
      </c>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WZC100" s="37"/>
      <c r="WZD100" s="37"/>
      <c r="WZE100" s="37"/>
      <c r="WZF100" s="37"/>
      <c r="WZG100" s="37"/>
      <c r="WZH100" s="37"/>
      <c r="WZI100" s="37"/>
      <c r="WZJ100" s="37"/>
      <c r="WZK100" s="37"/>
      <c r="WZL100" s="37"/>
      <c r="WZM100" s="37"/>
      <c r="WZN100" s="37"/>
      <c r="WZO100" s="37"/>
      <c r="WZP100" s="37"/>
      <c r="WZQ100" s="37"/>
      <c r="WZR100" s="37"/>
      <c r="WZS100" s="37"/>
      <c r="WZT100" s="37"/>
      <c r="WZU100" s="37"/>
      <c r="WZV100" s="37"/>
      <c r="WZW100" s="37"/>
      <c r="WZX100" s="37"/>
      <c r="WZY100" s="37"/>
      <c r="WZZ100" s="37"/>
      <c r="XAA100" s="37"/>
      <c r="XAB100" s="37"/>
      <c r="XAC100" s="37"/>
      <c r="XAD100" s="37"/>
      <c r="XAE100" s="37"/>
      <c r="XAF100" s="37"/>
      <c r="XAG100" s="37"/>
      <c r="XAH100" s="37"/>
      <c r="XAI100" s="37"/>
      <c r="XAJ100" s="37"/>
      <c r="XAK100" s="37"/>
      <c r="XAL100" s="37"/>
      <c r="XAM100" s="37"/>
      <c r="XAN100" s="37"/>
      <c r="XAO100" s="37"/>
      <c r="XAP100" s="37"/>
      <c r="XAQ100" s="37"/>
      <c r="XAR100" s="37"/>
      <c r="XAS100" s="37"/>
      <c r="XAT100" s="37"/>
      <c r="XAU100" s="37"/>
      <c r="XAV100" s="37"/>
      <c r="XAW100" s="37"/>
      <c r="XAX100" s="37"/>
      <c r="XAY100" s="37"/>
      <c r="XAZ100" s="37"/>
      <c r="XBA100" s="37"/>
      <c r="XBB100" s="37"/>
      <c r="XBC100" s="37"/>
      <c r="XBD100" s="37"/>
      <c r="XBE100" s="37"/>
      <c r="XBF100" s="37"/>
      <c r="XBG100" s="37"/>
      <c r="XBH100" s="37"/>
      <c r="XBI100" s="37"/>
      <c r="XBJ100" s="37"/>
      <c r="XBK100" s="37"/>
      <c r="XBL100" s="37"/>
      <c r="XBM100" s="37"/>
      <c r="XBN100" s="37"/>
      <c r="XBO100" s="37"/>
      <c r="XBP100" s="37"/>
      <c r="XBQ100" s="37"/>
      <c r="XBR100" s="37"/>
      <c r="XBS100" s="37"/>
      <c r="XBT100" s="37"/>
      <c r="XBU100" s="37"/>
      <c r="XBV100" s="37"/>
      <c r="XBW100" s="37"/>
      <c r="XBX100" s="37"/>
      <c r="XBY100" s="37"/>
      <c r="XBZ100" s="37"/>
      <c r="XCA100" s="37"/>
      <c r="XCB100" s="37"/>
      <c r="XCC100" s="37"/>
      <c r="XCD100" s="37"/>
      <c r="XCE100" s="37"/>
      <c r="XCF100" s="37"/>
      <c r="XCG100" s="37"/>
      <c r="XCH100" s="37"/>
      <c r="XCI100" s="37"/>
      <c r="XCJ100" s="37"/>
      <c r="XCK100" s="37"/>
      <c r="XCL100" s="37"/>
      <c r="XCM100" s="37"/>
      <c r="XCN100" s="37"/>
      <c r="XCO100" s="37"/>
      <c r="XCP100" s="37"/>
      <c r="XCQ100" s="37"/>
      <c r="XCR100" s="37"/>
      <c r="XCS100" s="37"/>
      <c r="XCT100" s="37"/>
      <c r="XCU100" s="37"/>
      <c r="XCV100" s="37"/>
      <c r="XCW100" s="37"/>
      <c r="XCX100" s="37"/>
      <c r="XCY100" s="37"/>
      <c r="XCZ100" s="37"/>
      <c r="XDA100" s="37"/>
      <c r="XDB100" s="37"/>
      <c r="XDC100" s="37"/>
      <c r="XDD100" s="37"/>
      <c r="XDE100" s="37"/>
      <c r="XDF100" s="37"/>
      <c r="XDG100" s="37"/>
      <c r="XDH100" s="37"/>
      <c r="XDI100" s="37"/>
      <c r="XDJ100" s="37"/>
      <c r="XDK100" s="37"/>
      <c r="XDL100" s="37"/>
      <c r="XDM100" s="37"/>
      <c r="XDN100" s="37"/>
      <c r="XDO100" s="37"/>
      <c r="XDP100" s="37"/>
      <c r="XDQ100" s="37"/>
      <c r="XDR100" s="37"/>
      <c r="XDS100" s="37"/>
      <c r="XDT100" s="37"/>
      <c r="XDU100" s="37"/>
      <c r="XDV100" s="37"/>
      <c r="XDW100" s="37"/>
      <c r="XDX100" s="37"/>
      <c r="XDY100" s="37"/>
      <c r="XDZ100" s="37"/>
      <c r="XEA100" s="37"/>
      <c r="XEB100" s="37"/>
      <c r="XEC100" s="37"/>
      <c r="XED100" s="37"/>
      <c r="XEE100" s="37"/>
      <c r="XEF100" s="37"/>
      <c r="XEG100" s="37"/>
      <c r="XEH100" s="37"/>
      <c r="XEI100" s="37"/>
      <c r="XEJ100" s="37"/>
      <c r="XEK100" s="37"/>
      <c r="XEL100" s="37"/>
      <c r="XEM100" s="37"/>
      <c r="XEN100" s="37"/>
      <c r="XEO100" s="37"/>
      <c r="XEP100" s="37"/>
      <c r="XEQ100" s="37"/>
      <c r="XER100" s="37"/>
      <c r="XES100" s="37"/>
      <c r="XET100" s="37"/>
      <c r="XEU100" s="37"/>
      <c r="XEV100" s="37"/>
      <c r="XEW100" s="37"/>
      <c r="XEX100" s="37"/>
      <c r="XEY100" s="37"/>
      <c r="XEZ100" s="37"/>
      <c r="XFA100" s="37"/>
      <c r="XFB100" s="37"/>
      <c r="XFC100" s="37"/>
      <c r="XFD100" s="37"/>
    </row>
    <row r="101" spans="1:151 16227:16384" s="12" customFormat="1" ht="20.25" x14ac:dyDescent="0.25">
      <c r="A101" s="161" t="s">
        <v>229</v>
      </c>
      <c r="B101" s="162"/>
      <c r="C101" s="161" t="s">
        <v>98</v>
      </c>
      <c r="D101" s="162"/>
      <c r="E101" s="47" t="s">
        <v>224</v>
      </c>
      <c r="F101" s="161">
        <f>COUNT(F285:G287)+COUNT(F289:G294)+COUNT(F296:G303)+COUNT(F305:G312)*15+COUNT(F316:G321)*2+COUNT(F323:G330)*8+COUNT(F334:G339)*2+COUNT(F341:G348)*12+COUNT(F352:G357)+COUNT(F360:G366)</f>
        <v>334</v>
      </c>
      <c r="G101" s="162"/>
      <c r="H101" s="47">
        <f>SUM(F285:G287)+SUM(F289:G294)+SUM(F296:G303)+SUM(F305:G312)*15+SUM(F316:G321)*2+SUM(F323:G330)*8+SUM(F334:G339)*2+SUM(F341:G348)*12+SUM(F352:G357)+SUM(F360:G366)</f>
        <v>185691.73749474998</v>
      </c>
      <c r="I101" s="47">
        <f>SUM(I285:I287)+SUM(I289:I294)+SUM(I296:I303)+SUM(I305:I312)*15+SUM(I316:I321)*2+SUM(I323:I330)*8+SUM(I334:I339)*2+SUM(I341:I348)*12+SUM(I352:I357)+SUM(I360:I366)</f>
        <v>297106.77999159996</v>
      </c>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WZC101" s="37"/>
      <c r="WZD101" s="37"/>
      <c r="WZE101" s="37"/>
      <c r="WZF101" s="37"/>
      <c r="WZG101" s="37"/>
      <c r="WZH101" s="37"/>
      <c r="WZI101" s="37"/>
      <c r="WZJ101" s="37"/>
      <c r="WZK101" s="37"/>
      <c r="WZL101" s="37"/>
      <c r="WZM101" s="37"/>
      <c r="WZN101" s="37"/>
      <c r="WZO101" s="37"/>
      <c r="WZP101" s="37"/>
      <c r="WZQ101" s="37"/>
      <c r="WZR101" s="37"/>
      <c r="WZS101" s="37"/>
      <c r="WZT101" s="37"/>
      <c r="WZU101" s="37"/>
      <c r="WZV101" s="37"/>
      <c r="WZW101" s="37"/>
      <c r="WZX101" s="37"/>
      <c r="WZY101" s="37"/>
      <c r="WZZ101" s="37"/>
      <c r="XAA101" s="37"/>
      <c r="XAB101" s="37"/>
      <c r="XAC101" s="37"/>
      <c r="XAD101" s="37"/>
      <c r="XAE101" s="37"/>
      <c r="XAF101" s="37"/>
      <c r="XAG101" s="37"/>
      <c r="XAH101" s="37"/>
      <c r="XAI101" s="37"/>
      <c r="XAJ101" s="37"/>
      <c r="XAK101" s="37"/>
      <c r="XAL101" s="37"/>
      <c r="XAM101" s="37"/>
      <c r="XAN101" s="37"/>
      <c r="XAO101" s="37"/>
      <c r="XAP101" s="37"/>
      <c r="XAQ101" s="37"/>
      <c r="XAR101" s="37"/>
      <c r="XAS101" s="37"/>
      <c r="XAT101" s="37"/>
      <c r="XAU101" s="37"/>
      <c r="XAV101" s="37"/>
      <c r="XAW101" s="37"/>
      <c r="XAX101" s="37"/>
      <c r="XAY101" s="37"/>
      <c r="XAZ101" s="37"/>
      <c r="XBA101" s="37"/>
      <c r="XBB101" s="37"/>
      <c r="XBC101" s="37"/>
      <c r="XBD101" s="37"/>
      <c r="XBE101" s="37"/>
      <c r="XBF101" s="37"/>
      <c r="XBG101" s="37"/>
      <c r="XBH101" s="37"/>
      <c r="XBI101" s="37"/>
      <c r="XBJ101" s="37"/>
      <c r="XBK101" s="37"/>
      <c r="XBL101" s="37"/>
      <c r="XBM101" s="37"/>
      <c r="XBN101" s="37"/>
      <c r="XBO101" s="37"/>
      <c r="XBP101" s="37"/>
      <c r="XBQ101" s="37"/>
      <c r="XBR101" s="37"/>
      <c r="XBS101" s="37"/>
      <c r="XBT101" s="37"/>
      <c r="XBU101" s="37"/>
      <c r="XBV101" s="37"/>
      <c r="XBW101" s="37"/>
      <c r="XBX101" s="37"/>
      <c r="XBY101" s="37"/>
      <c r="XBZ101" s="37"/>
      <c r="XCA101" s="37"/>
      <c r="XCB101" s="37"/>
      <c r="XCC101" s="37"/>
      <c r="XCD101" s="37"/>
      <c r="XCE101" s="37"/>
      <c r="XCF101" s="37"/>
      <c r="XCG101" s="37"/>
      <c r="XCH101" s="37"/>
      <c r="XCI101" s="37"/>
      <c r="XCJ101" s="37"/>
      <c r="XCK101" s="37"/>
      <c r="XCL101" s="37"/>
      <c r="XCM101" s="37"/>
      <c r="XCN101" s="37"/>
      <c r="XCO101" s="37"/>
      <c r="XCP101" s="37"/>
      <c r="XCQ101" s="37"/>
      <c r="XCR101" s="37"/>
      <c r="XCS101" s="37"/>
      <c r="XCT101" s="37"/>
      <c r="XCU101" s="37"/>
      <c r="XCV101" s="37"/>
      <c r="XCW101" s="37"/>
      <c r="XCX101" s="37"/>
      <c r="XCY101" s="37"/>
      <c r="XCZ101" s="37"/>
      <c r="XDA101" s="37"/>
      <c r="XDB101" s="37"/>
      <c r="XDC101" s="37"/>
      <c r="XDD101" s="37"/>
      <c r="XDE101" s="37"/>
      <c r="XDF101" s="37"/>
      <c r="XDG101" s="37"/>
      <c r="XDH101" s="37"/>
      <c r="XDI101" s="37"/>
      <c r="XDJ101" s="37"/>
      <c r="XDK101" s="37"/>
      <c r="XDL101" s="37"/>
      <c r="XDM101" s="37"/>
      <c r="XDN101" s="37"/>
      <c r="XDO101" s="37"/>
      <c r="XDP101" s="37"/>
      <c r="XDQ101" s="37"/>
      <c r="XDR101" s="37"/>
      <c r="XDS101" s="37"/>
      <c r="XDT101" s="37"/>
      <c r="XDU101" s="37"/>
      <c r="XDV101" s="37"/>
      <c r="XDW101" s="37"/>
      <c r="XDX101" s="37"/>
      <c r="XDY101" s="37"/>
      <c r="XDZ101" s="37"/>
      <c r="XEA101" s="37"/>
      <c r="XEB101" s="37"/>
      <c r="XEC101" s="37"/>
      <c r="XED101" s="37"/>
      <c r="XEE101" s="37"/>
      <c r="XEF101" s="37"/>
      <c r="XEG101" s="37"/>
      <c r="XEH101" s="37"/>
      <c r="XEI101" s="37"/>
      <c r="XEJ101" s="37"/>
      <c r="XEK101" s="37"/>
      <c r="XEL101" s="37"/>
      <c r="XEM101" s="37"/>
      <c r="XEN101" s="37"/>
      <c r="XEO101" s="37"/>
      <c r="XEP101" s="37"/>
      <c r="XEQ101" s="37"/>
      <c r="XER101" s="37"/>
      <c r="XES101" s="37"/>
      <c r="XET101" s="37"/>
      <c r="XEU101" s="37"/>
      <c r="XEV101" s="37"/>
      <c r="XEW101" s="37"/>
      <c r="XEX101" s="37"/>
      <c r="XEY101" s="37"/>
      <c r="XEZ101" s="37"/>
      <c r="XFA101" s="37"/>
      <c r="XFB101" s="37"/>
      <c r="XFC101" s="37"/>
      <c r="XFD101" s="37"/>
    </row>
    <row r="102" spans="1:151 16227:16384" s="12" customFormat="1" ht="20.25" x14ac:dyDescent="0.25">
      <c r="A102" s="159" t="s">
        <v>189</v>
      </c>
      <c r="B102" s="160"/>
      <c r="C102" s="159"/>
      <c r="D102" s="160"/>
      <c r="E102" s="46"/>
      <c r="F102" s="159">
        <f>SUM(F100:F101)</f>
        <v>629</v>
      </c>
      <c r="G102" s="160"/>
      <c r="H102" s="46">
        <f>SUM(H100:H101)</f>
        <v>365381.62636674999</v>
      </c>
      <c r="I102" s="46">
        <f>SUM(I100:I101)</f>
        <v>584610.60218679998</v>
      </c>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WZC102" s="37"/>
      <c r="WZD102" s="37"/>
      <c r="WZE102" s="37"/>
      <c r="WZF102" s="37"/>
      <c r="WZG102" s="37"/>
      <c r="WZH102" s="37"/>
      <c r="WZI102" s="37"/>
      <c r="WZJ102" s="37"/>
      <c r="WZK102" s="37"/>
      <c r="WZL102" s="37"/>
      <c r="WZM102" s="37"/>
      <c r="WZN102" s="37"/>
      <c r="WZO102" s="37"/>
      <c r="WZP102" s="37"/>
      <c r="WZQ102" s="37"/>
      <c r="WZR102" s="37"/>
      <c r="WZS102" s="37"/>
      <c r="WZT102" s="37"/>
      <c r="WZU102" s="37"/>
      <c r="WZV102" s="37"/>
      <c r="WZW102" s="37"/>
      <c r="WZX102" s="37"/>
      <c r="WZY102" s="37"/>
      <c r="WZZ102" s="37"/>
      <c r="XAA102" s="37"/>
      <c r="XAB102" s="37"/>
      <c r="XAC102" s="37"/>
      <c r="XAD102" s="37"/>
      <c r="XAE102" s="37"/>
      <c r="XAF102" s="37"/>
      <c r="XAG102" s="37"/>
      <c r="XAH102" s="37"/>
      <c r="XAI102" s="37"/>
      <c r="XAJ102" s="37"/>
      <c r="XAK102" s="37"/>
      <c r="XAL102" s="37"/>
      <c r="XAM102" s="37"/>
      <c r="XAN102" s="37"/>
      <c r="XAO102" s="37"/>
      <c r="XAP102" s="37"/>
      <c r="XAQ102" s="37"/>
      <c r="XAR102" s="37"/>
      <c r="XAS102" s="37"/>
      <c r="XAT102" s="37"/>
      <c r="XAU102" s="37"/>
      <c r="XAV102" s="37"/>
      <c r="XAW102" s="37"/>
      <c r="XAX102" s="37"/>
      <c r="XAY102" s="37"/>
      <c r="XAZ102" s="37"/>
      <c r="XBA102" s="37"/>
      <c r="XBB102" s="37"/>
      <c r="XBC102" s="37"/>
      <c r="XBD102" s="37"/>
      <c r="XBE102" s="37"/>
      <c r="XBF102" s="37"/>
      <c r="XBG102" s="37"/>
      <c r="XBH102" s="37"/>
      <c r="XBI102" s="37"/>
      <c r="XBJ102" s="37"/>
      <c r="XBK102" s="37"/>
      <c r="XBL102" s="37"/>
      <c r="XBM102" s="37"/>
      <c r="XBN102" s="37"/>
      <c r="XBO102" s="37"/>
      <c r="XBP102" s="37"/>
      <c r="XBQ102" s="37"/>
      <c r="XBR102" s="37"/>
      <c r="XBS102" s="37"/>
      <c r="XBT102" s="37"/>
      <c r="XBU102" s="37"/>
      <c r="XBV102" s="37"/>
      <c r="XBW102" s="37"/>
      <c r="XBX102" s="37"/>
      <c r="XBY102" s="37"/>
      <c r="XBZ102" s="37"/>
      <c r="XCA102" s="37"/>
      <c r="XCB102" s="37"/>
      <c r="XCC102" s="37"/>
      <c r="XCD102" s="37"/>
      <c r="XCE102" s="37"/>
      <c r="XCF102" s="37"/>
      <c r="XCG102" s="37"/>
      <c r="XCH102" s="37"/>
      <c r="XCI102" s="37"/>
      <c r="XCJ102" s="37"/>
      <c r="XCK102" s="37"/>
      <c r="XCL102" s="37"/>
      <c r="XCM102" s="37"/>
      <c r="XCN102" s="37"/>
      <c r="XCO102" s="37"/>
      <c r="XCP102" s="37"/>
      <c r="XCQ102" s="37"/>
      <c r="XCR102" s="37"/>
      <c r="XCS102" s="37"/>
      <c r="XCT102" s="37"/>
      <c r="XCU102" s="37"/>
      <c r="XCV102" s="37"/>
      <c r="XCW102" s="37"/>
      <c r="XCX102" s="37"/>
      <c r="XCY102" s="37"/>
      <c r="XCZ102" s="37"/>
      <c r="XDA102" s="37"/>
      <c r="XDB102" s="37"/>
      <c r="XDC102" s="37"/>
      <c r="XDD102" s="37"/>
      <c r="XDE102" s="37"/>
      <c r="XDF102" s="37"/>
      <c r="XDG102" s="37"/>
      <c r="XDH102" s="37"/>
      <c r="XDI102" s="37"/>
      <c r="XDJ102" s="37"/>
      <c r="XDK102" s="37"/>
      <c r="XDL102" s="37"/>
      <c r="XDM102" s="37"/>
      <c r="XDN102" s="37"/>
      <c r="XDO102" s="37"/>
      <c r="XDP102" s="37"/>
      <c r="XDQ102" s="37"/>
      <c r="XDR102" s="37"/>
      <c r="XDS102" s="37"/>
      <c r="XDT102" s="37"/>
      <c r="XDU102" s="37"/>
      <c r="XDV102" s="37"/>
      <c r="XDW102" s="37"/>
      <c r="XDX102" s="37"/>
      <c r="XDY102" s="37"/>
      <c r="XDZ102" s="37"/>
      <c r="XEA102" s="37"/>
      <c r="XEB102" s="37"/>
      <c r="XEC102" s="37"/>
      <c r="XED102" s="37"/>
      <c r="XEE102" s="37"/>
      <c r="XEF102" s="37"/>
      <c r="XEG102" s="37"/>
      <c r="XEH102" s="37"/>
      <c r="XEI102" s="37"/>
      <c r="XEJ102" s="37"/>
      <c r="XEK102" s="37"/>
      <c r="XEL102" s="37"/>
      <c r="XEM102" s="37"/>
      <c r="XEN102" s="37"/>
      <c r="XEO102" s="37"/>
      <c r="XEP102" s="37"/>
      <c r="XEQ102" s="37"/>
      <c r="XER102" s="37"/>
      <c r="XES102" s="37"/>
      <c r="XET102" s="37"/>
      <c r="XEU102" s="37"/>
      <c r="XEV102" s="37"/>
      <c r="XEW102" s="37"/>
      <c r="XEX102" s="37"/>
      <c r="XEY102" s="37"/>
      <c r="XEZ102" s="37"/>
      <c r="XFA102" s="37"/>
      <c r="XFB102" s="37"/>
      <c r="XFC102" s="37"/>
      <c r="XFD102" s="37"/>
    </row>
    <row r="103" spans="1:151 16227:16384" ht="20.25" x14ac:dyDescent="0.25">
      <c r="A103" s="158" t="s">
        <v>182</v>
      </c>
      <c r="B103" s="158"/>
      <c r="C103" s="158"/>
      <c r="D103" s="158"/>
      <c r="E103" s="158"/>
      <c r="F103" s="158"/>
      <c r="G103" s="158"/>
      <c r="H103" s="158"/>
      <c r="I103" s="158"/>
    </row>
    <row r="104" spans="1:151 16227:16384" ht="44.25" customHeight="1" x14ac:dyDescent="0.25">
      <c r="A104" s="101" t="s">
        <v>107</v>
      </c>
      <c r="B104" s="101"/>
      <c r="C104" s="101" t="s">
        <v>103</v>
      </c>
      <c r="D104" s="101"/>
      <c r="E104" s="101" t="s">
        <v>104</v>
      </c>
      <c r="F104" s="101" t="s">
        <v>105</v>
      </c>
      <c r="G104" s="101"/>
      <c r="H104" s="101" t="s">
        <v>106</v>
      </c>
      <c r="I104" s="74" t="s">
        <v>160</v>
      </c>
      <c r="J104" s="37"/>
      <c r="K104" s="37"/>
      <c r="L104" s="37"/>
      <c r="M104" s="37"/>
      <c r="N104" s="37"/>
      <c r="O104" s="37"/>
      <c r="P104" s="37"/>
      <c r="Q104" s="37"/>
      <c r="R104" s="37"/>
      <c r="S104" s="37"/>
      <c r="T104" s="37"/>
      <c r="U104" s="37"/>
      <c r="V104" s="37"/>
      <c r="W104" s="37"/>
      <c r="X104" s="37"/>
      <c r="Y104" s="37"/>
      <c r="Z104" s="37"/>
      <c r="AA104" s="37"/>
    </row>
    <row r="105" spans="1:151 16227:16384" s="12" customFormat="1" ht="20.25" x14ac:dyDescent="0.25">
      <c r="A105" s="101"/>
      <c r="B105" s="101"/>
      <c r="C105" s="101"/>
      <c r="D105" s="101"/>
      <c r="E105" s="101"/>
      <c r="F105" s="101"/>
      <c r="G105" s="101"/>
      <c r="H105" s="101"/>
      <c r="I105" s="78">
        <v>0.6</v>
      </c>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WZC105" s="37"/>
      <c r="WZD105" s="37"/>
      <c r="WZE105" s="37"/>
      <c r="WZF105" s="37"/>
      <c r="WZG105" s="37"/>
      <c r="WZH105" s="37"/>
      <c r="WZI105" s="37"/>
      <c r="WZJ105" s="37"/>
      <c r="WZK105" s="37"/>
      <c r="WZL105" s="37"/>
      <c r="WZM105" s="37"/>
      <c r="WZN105" s="37"/>
      <c r="WZO105" s="37"/>
      <c r="WZP105" s="37"/>
      <c r="WZQ105" s="37"/>
      <c r="WZR105" s="37"/>
      <c r="WZS105" s="37"/>
      <c r="WZT105" s="37"/>
      <c r="WZU105" s="37"/>
      <c r="WZV105" s="37"/>
      <c r="WZW105" s="37"/>
      <c r="WZX105" s="37"/>
      <c r="WZY105" s="37"/>
      <c r="WZZ105" s="37"/>
      <c r="XAA105" s="37"/>
      <c r="XAB105" s="37"/>
      <c r="XAC105" s="37"/>
      <c r="XAD105" s="37"/>
      <c r="XAE105" s="37"/>
      <c r="XAF105" s="37"/>
      <c r="XAG105" s="37"/>
      <c r="XAH105" s="37"/>
      <c r="XAI105" s="37"/>
      <c r="XAJ105" s="37"/>
      <c r="XAK105" s="37"/>
      <c r="XAL105" s="37"/>
      <c r="XAM105" s="37"/>
      <c r="XAN105" s="37"/>
      <c r="XAO105" s="37"/>
      <c r="XAP105" s="37"/>
      <c r="XAQ105" s="37"/>
      <c r="XAR105" s="37"/>
      <c r="XAS105" s="37"/>
      <c r="XAT105" s="37"/>
      <c r="XAU105" s="37"/>
      <c r="XAV105" s="37"/>
      <c r="XAW105" s="37"/>
      <c r="XAX105" s="37"/>
      <c r="XAY105" s="37"/>
      <c r="XAZ105" s="37"/>
      <c r="XBA105" s="37"/>
      <c r="XBB105" s="37"/>
      <c r="XBC105" s="37"/>
      <c r="XBD105" s="37"/>
      <c r="XBE105" s="37"/>
      <c r="XBF105" s="37"/>
      <c r="XBG105" s="37"/>
      <c r="XBH105" s="37"/>
      <c r="XBI105" s="37"/>
      <c r="XBJ105" s="37"/>
      <c r="XBK105" s="37"/>
      <c r="XBL105" s="37"/>
      <c r="XBM105" s="37"/>
      <c r="XBN105" s="37"/>
      <c r="XBO105" s="37"/>
      <c r="XBP105" s="37"/>
      <c r="XBQ105" s="37"/>
      <c r="XBR105" s="37"/>
      <c r="XBS105" s="37"/>
      <c r="XBT105" s="37"/>
      <c r="XBU105" s="37"/>
      <c r="XBV105" s="37"/>
      <c r="XBW105" s="37"/>
      <c r="XBX105" s="37"/>
      <c r="XBY105" s="37"/>
      <c r="XBZ105" s="37"/>
      <c r="XCA105" s="37"/>
      <c r="XCB105" s="37"/>
      <c r="XCC105" s="37"/>
      <c r="XCD105" s="37"/>
      <c r="XCE105" s="37"/>
      <c r="XCF105" s="37"/>
      <c r="XCG105" s="37"/>
      <c r="XCH105" s="37"/>
      <c r="XCI105" s="37"/>
      <c r="XCJ105" s="37"/>
      <c r="XCK105" s="37"/>
      <c r="XCL105" s="37"/>
      <c r="XCM105" s="37"/>
      <c r="XCN105" s="37"/>
      <c r="XCO105" s="37"/>
      <c r="XCP105" s="37"/>
      <c r="XCQ105" s="37"/>
      <c r="XCR105" s="37"/>
      <c r="XCS105" s="37"/>
      <c r="XCT105" s="37"/>
      <c r="XCU105" s="37"/>
      <c r="XCV105" s="37"/>
      <c r="XCW105" s="37"/>
      <c r="XCX105" s="37"/>
      <c r="XCY105" s="37"/>
      <c r="XCZ105" s="37"/>
      <c r="XDA105" s="37"/>
      <c r="XDB105" s="37"/>
      <c r="XDC105" s="37"/>
      <c r="XDD105" s="37"/>
      <c r="XDE105" s="37"/>
      <c r="XDF105" s="37"/>
      <c r="XDG105" s="37"/>
      <c r="XDH105" s="37"/>
      <c r="XDI105" s="37"/>
      <c r="XDJ105" s="37"/>
      <c r="XDK105" s="37"/>
      <c r="XDL105" s="37"/>
      <c r="XDM105" s="37"/>
      <c r="XDN105" s="37"/>
      <c r="XDO105" s="37"/>
      <c r="XDP105" s="37"/>
      <c r="XDQ105" s="37"/>
      <c r="XDR105" s="37"/>
      <c r="XDS105" s="37"/>
      <c r="XDT105" s="37"/>
      <c r="XDU105" s="37"/>
      <c r="XDV105" s="37"/>
      <c r="XDW105" s="37"/>
      <c r="XDX105" s="37"/>
      <c r="XDY105" s="37"/>
      <c r="XDZ105" s="37"/>
      <c r="XEA105" s="37"/>
      <c r="XEB105" s="37"/>
      <c r="XEC105" s="37"/>
      <c r="XED105" s="37"/>
      <c r="XEE105" s="37"/>
      <c r="XEF105" s="37"/>
      <c r="XEG105" s="37"/>
      <c r="XEH105" s="37"/>
      <c r="XEI105" s="37"/>
      <c r="XEJ105" s="37"/>
      <c r="XEK105" s="37"/>
      <c r="XEL105" s="37"/>
      <c r="XEM105" s="37"/>
      <c r="XEN105" s="37"/>
      <c r="XEO105" s="37"/>
      <c r="XEP105" s="37"/>
      <c r="XEQ105" s="37"/>
      <c r="XER105" s="37"/>
      <c r="XES105" s="37"/>
      <c r="XET105" s="37"/>
      <c r="XEU105" s="37"/>
      <c r="XEV105" s="37"/>
      <c r="XEW105" s="37"/>
      <c r="XEX105" s="37"/>
      <c r="XEY105" s="37"/>
      <c r="XEZ105" s="37"/>
      <c r="XFA105" s="37"/>
      <c r="XFB105" s="37"/>
      <c r="XFC105" s="37"/>
      <c r="XFD105" s="37"/>
    </row>
    <row r="106" spans="1:151 16227:16384" s="12" customFormat="1" ht="20.25" x14ac:dyDescent="0.25">
      <c r="A106" s="93" t="s">
        <v>272</v>
      </c>
      <c r="B106" s="93"/>
      <c r="C106" s="93"/>
      <c r="D106" s="93"/>
      <c r="E106" s="93"/>
      <c r="F106" s="93"/>
      <c r="G106" s="93"/>
      <c r="H106" s="93"/>
      <c r="I106" s="93"/>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WZC106" s="37"/>
      <c r="WZD106" s="37"/>
      <c r="WZE106" s="37"/>
      <c r="WZF106" s="37"/>
      <c r="WZG106" s="37"/>
      <c r="WZH106" s="37"/>
      <c r="WZI106" s="37"/>
      <c r="WZJ106" s="37"/>
      <c r="WZK106" s="37"/>
      <c r="WZL106" s="37"/>
      <c r="WZM106" s="37"/>
      <c r="WZN106" s="37"/>
      <c r="WZO106" s="37"/>
      <c r="WZP106" s="37"/>
      <c r="WZQ106" s="37"/>
      <c r="WZR106" s="37"/>
      <c r="WZS106" s="37"/>
      <c r="WZT106" s="37"/>
      <c r="WZU106" s="37"/>
      <c r="WZV106" s="37"/>
      <c r="WZW106" s="37"/>
      <c r="WZX106" s="37"/>
      <c r="WZY106" s="37"/>
      <c r="WZZ106" s="37"/>
      <c r="XAA106" s="37"/>
      <c r="XAB106" s="37"/>
      <c r="XAC106" s="37"/>
      <c r="XAD106" s="37"/>
      <c r="XAE106" s="37"/>
      <c r="XAF106" s="37"/>
      <c r="XAG106" s="37"/>
      <c r="XAH106" s="37"/>
      <c r="XAI106" s="37"/>
      <c r="XAJ106" s="37"/>
      <c r="XAK106" s="37"/>
      <c r="XAL106" s="37"/>
      <c r="XAM106" s="37"/>
      <c r="XAN106" s="37"/>
      <c r="XAO106" s="37"/>
      <c r="XAP106" s="37"/>
      <c r="XAQ106" s="37"/>
      <c r="XAR106" s="37"/>
      <c r="XAS106" s="37"/>
      <c r="XAT106" s="37"/>
      <c r="XAU106" s="37"/>
      <c r="XAV106" s="37"/>
      <c r="XAW106" s="37"/>
      <c r="XAX106" s="37"/>
      <c r="XAY106" s="37"/>
      <c r="XAZ106" s="37"/>
      <c r="XBA106" s="37"/>
      <c r="XBB106" s="37"/>
      <c r="XBC106" s="37"/>
      <c r="XBD106" s="37"/>
      <c r="XBE106" s="37"/>
      <c r="XBF106" s="37"/>
      <c r="XBG106" s="37"/>
      <c r="XBH106" s="37"/>
      <c r="XBI106" s="37"/>
      <c r="XBJ106" s="37"/>
      <c r="XBK106" s="37"/>
      <c r="XBL106" s="37"/>
      <c r="XBM106" s="37"/>
      <c r="XBN106" s="37"/>
      <c r="XBO106" s="37"/>
      <c r="XBP106" s="37"/>
      <c r="XBQ106" s="37"/>
      <c r="XBR106" s="37"/>
      <c r="XBS106" s="37"/>
      <c r="XBT106" s="37"/>
      <c r="XBU106" s="37"/>
      <c r="XBV106" s="37"/>
      <c r="XBW106" s="37"/>
      <c r="XBX106" s="37"/>
      <c r="XBY106" s="37"/>
      <c r="XBZ106" s="37"/>
      <c r="XCA106" s="37"/>
      <c r="XCB106" s="37"/>
      <c r="XCC106" s="37"/>
      <c r="XCD106" s="37"/>
      <c r="XCE106" s="37"/>
      <c r="XCF106" s="37"/>
      <c r="XCG106" s="37"/>
      <c r="XCH106" s="37"/>
      <c r="XCI106" s="37"/>
      <c r="XCJ106" s="37"/>
      <c r="XCK106" s="37"/>
      <c r="XCL106" s="37"/>
      <c r="XCM106" s="37"/>
      <c r="XCN106" s="37"/>
      <c r="XCO106" s="37"/>
      <c r="XCP106" s="37"/>
      <c r="XCQ106" s="37"/>
      <c r="XCR106" s="37"/>
      <c r="XCS106" s="37"/>
      <c r="XCT106" s="37"/>
      <c r="XCU106" s="37"/>
      <c r="XCV106" s="37"/>
      <c r="XCW106" s="37"/>
      <c r="XCX106" s="37"/>
      <c r="XCY106" s="37"/>
      <c r="XCZ106" s="37"/>
      <c r="XDA106" s="37"/>
      <c r="XDB106" s="37"/>
      <c r="XDC106" s="37"/>
      <c r="XDD106" s="37"/>
      <c r="XDE106" s="37"/>
      <c r="XDF106" s="37"/>
      <c r="XDG106" s="37"/>
      <c r="XDH106" s="37"/>
      <c r="XDI106" s="37"/>
      <c r="XDJ106" s="37"/>
      <c r="XDK106" s="37"/>
      <c r="XDL106" s="37"/>
      <c r="XDM106" s="37"/>
      <c r="XDN106" s="37"/>
      <c r="XDO106" s="37"/>
      <c r="XDP106" s="37"/>
      <c r="XDQ106" s="37"/>
      <c r="XDR106" s="37"/>
      <c r="XDS106" s="37"/>
      <c r="XDT106" s="37"/>
      <c r="XDU106" s="37"/>
      <c r="XDV106" s="37"/>
      <c r="XDW106" s="37"/>
      <c r="XDX106" s="37"/>
      <c r="XDY106" s="37"/>
      <c r="XDZ106" s="37"/>
      <c r="XEA106" s="37"/>
      <c r="XEB106" s="37"/>
      <c r="XEC106" s="37"/>
      <c r="XED106" s="37"/>
      <c r="XEE106" s="37"/>
      <c r="XEF106" s="37"/>
      <c r="XEG106" s="37"/>
      <c r="XEH106" s="37"/>
      <c r="XEI106" s="37"/>
      <c r="XEJ106" s="37"/>
      <c r="XEK106" s="37"/>
      <c r="XEL106" s="37"/>
      <c r="XEM106" s="37"/>
      <c r="XEN106" s="37"/>
      <c r="XEO106" s="37"/>
      <c r="XEP106" s="37"/>
      <c r="XEQ106" s="37"/>
      <c r="XER106" s="37"/>
      <c r="XES106" s="37"/>
      <c r="XET106" s="37"/>
      <c r="XEU106" s="37"/>
      <c r="XEV106" s="37"/>
      <c r="XEW106" s="37"/>
      <c r="XEX106" s="37"/>
      <c r="XEY106" s="37"/>
      <c r="XEZ106" s="37"/>
      <c r="XFA106" s="37"/>
      <c r="XFB106" s="37"/>
      <c r="XFC106" s="37"/>
      <c r="XFD106" s="37"/>
    </row>
    <row r="107" spans="1:151 16227:16384" s="12" customFormat="1" ht="20.25" x14ac:dyDescent="0.25">
      <c r="A107" s="93" t="s">
        <v>210</v>
      </c>
      <c r="B107" s="93"/>
      <c r="C107" s="93"/>
      <c r="D107" s="93"/>
      <c r="E107" s="93"/>
      <c r="F107" s="93"/>
      <c r="G107" s="93"/>
      <c r="H107" s="93"/>
      <c r="I107" s="93"/>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WZC107" s="37"/>
      <c r="WZD107" s="37"/>
      <c r="WZE107" s="37"/>
      <c r="WZF107" s="37"/>
      <c r="WZG107" s="37"/>
      <c r="WZH107" s="37"/>
      <c r="WZI107" s="37"/>
      <c r="WZJ107" s="37"/>
      <c r="WZK107" s="37"/>
      <c r="WZL107" s="37"/>
      <c r="WZM107" s="37"/>
      <c r="WZN107" s="37"/>
      <c r="WZO107" s="37"/>
      <c r="WZP107" s="37"/>
      <c r="WZQ107" s="37"/>
      <c r="WZR107" s="37"/>
      <c r="WZS107" s="37"/>
      <c r="WZT107" s="37"/>
      <c r="WZU107" s="37"/>
      <c r="WZV107" s="37"/>
      <c r="WZW107" s="37"/>
      <c r="WZX107" s="37"/>
      <c r="WZY107" s="37"/>
      <c r="WZZ107" s="37"/>
      <c r="XAA107" s="37"/>
      <c r="XAB107" s="37"/>
      <c r="XAC107" s="37"/>
      <c r="XAD107" s="37"/>
      <c r="XAE107" s="37"/>
      <c r="XAF107" s="37"/>
      <c r="XAG107" s="37"/>
      <c r="XAH107" s="37"/>
      <c r="XAI107" s="37"/>
      <c r="XAJ107" s="37"/>
      <c r="XAK107" s="37"/>
      <c r="XAL107" s="37"/>
      <c r="XAM107" s="37"/>
      <c r="XAN107" s="37"/>
      <c r="XAO107" s="37"/>
      <c r="XAP107" s="37"/>
      <c r="XAQ107" s="37"/>
      <c r="XAR107" s="37"/>
      <c r="XAS107" s="37"/>
      <c r="XAT107" s="37"/>
      <c r="XAU107" s="37"/>
      <c r="XAV107" s="37"/>
      <c r="XAW107" s="37"/>
      <c r="XAX107" s="37"/>
      <c r="XAY107" s="37"/>
      <c r="XAZ107" s="37"/>
      <c r="XBA107" s="37"/>
      <c r="XBB107" s="37"/>
      <c r="XBC107" s="37"/>
      <c r="XBD107" s="37"/>
      <c r="XBE107" s="37"/>
      <c r="XBF107" s="37"/>
      <c r="XBG107" s="37"/>
      <c r="XBH107" s="37"/>
      <c r="XBI107" s="37"/>
      <c r="XBJ107" s="37"/>
      <c r="XBK107" s="37"/>
      <c r="XBL107" s="37"/>
      <c r="XBM107" s="37"/>
      <c r="XBN107" s="37"/>
      <c r="XBO107" s="37"/>
      <c r="XBP107" s="37"/>
      <c r="XBQ107" s="37"/>
      <c r="XBR107" s="37"/>
      <c r="XBS107" s="37"/>
      <c r="XBT107" s="37"/>
      <c r="XBU107" s="37"/>
      <c r="XBV107" s="37"/>
      <c r="XBW107" s="37"/>
      <c r="XBX107" s="37"/>
      <c r="XBY107" s="37"/>
      <c r="XBZ107" s="37"/>
      <c r="XCA107" s="37"/>
      <c r="XCB107" s="37"/>
      <c r="XCC107" s="37"/>
      <c r="XCD107" s="37"/>
      <c r="XCE107" s="37"/>
      <c r="XCF107" s="37"/>
      <c r="XCG107" s="37"/>
      <c r="XCH107" s="37"/>
      <c r="XCI107" s="37"/>
      <c r="XCJ107" s="37"/>
      <c r="XCK107" s="37"/>
      <c r="XCL107" s="37"/>
      <c r="XCM107" s="37"/>
      <c r="XCN107" s="37"/>
      <c r="XCO107" s="37"/>
      <c r="XCP107" s="37"/>
      <c r="XCQ107" s="37"/>
      <c r="XCR107" s="37"/>
      <c r="XCS107" s="37"/>
      <c r="XCT107" s="37"/>
      <c r="XCU107" s="37"/>
      <c r="XCV107" s="37"/>
      <c r="XCW107" s="37"/>
      <c r="XCX107" s="37"/>
      <c r="XCY107" s="37"/>
      <c r="XCZ107" s="37"/>
      <c r="XDA107" s="37"/>
      <c r="XDB107" s="37"/>
      <c r="XDC107" s="37"/>
      <c r="XDD107" s="37"/>
      <c r="XDE107" s="37"/>
      <c r="XDF107" s="37"/>
      <c r="XDG107" s="37"/>
      <c r="XDH107" s="37"/>
      <c r="XDI107" s="37"/>
      <c r="XDJ107" s="37"/>
      <c r="XDK107" s="37"/>
      <c r="XDL107" s="37"/>
      <c r="XDM107" s="37"/>
      <c r="XDN107" s="37"/>
      <c r="XDO107" s="37"/>
      <c r="XDP107" s="37"/>
      <c r="XDQ107" s="37"/>
      <c r="XDR107" s="37"/>
      <c r="XDS107" s="37"/>
      <c r="XDT107" s="37"/>
      <c r="XDU107" s="37"/>
      <c r="XDV107" s="37"/>
      <c r="XDW107" s="37"/>
      <c r="XDX107" s="37"/>
      <c r="XDY107" s="37"/>
      <c r="XDZ107" s="37"/>
      <c r="XEA107" s="37"/>
      <c r="XEB107" s="37"/>
      <c r="XEC107" s="37"/>
      <c r="XED107" s="37"/>
      <c r="XEE107" s="37"/>
      <c r="XEF107" s="37"/>
      <c r="XEG107" s="37"/>
      <c r="XEH107" s="37"/>
      <c r="XEI107" s="37"/>
      <c r="XEJ107" s="37"/>
      <c r="XEK107" s="37"/>
      <c r="XEL107" s="37"/>
      <c r="XEM107" s="37"/>
      <c r="XEN107" s="37"/>
      <c r="XEO107" s="37"/>
      <c r="XEP107" s="37"/>
      <c r="XEQ107" s="37"/>
      <c r="XER107" s="37"/>
      <c r="XES107" s="37"/>
      <c r="XET107" s="37"/>
      <c r="XEU107" s="37"/>
      <c r="XEV107" s="37"/>
      <c r="XEW107" s="37"/>
      <c r="XEX107" s="37"/>
      <c r="XEY107" s="37"/>
      <c r="XEZ107" s="37"/>
      <c r="XFA107" s="37"/>
      <c r="XFB107" s="37"/>
      <c r="XFC107" s="37"/>
      <c r="XFD107" s="37"/>
    </row>
    <row r="108" spans="1:151 16227:16384" s="12" customFormat="1" ht="20.25" x14ac:dyDescent="0.25">
      <c r="A108" s="93" t="s">
        <v>211</v>
      </c>
      <c r="B108" s="93"/>
      <c r="C108" s="93"/>
      <c r="D108" s="93"/>
      <c r="E108" s="93"/>
      <c r="F108" s="93"/>
      <c r="G108" s="93"/>
      <c r="H108" s="93"/>
      <c r="I108" s="93"/>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WZC108" s="37"/>
      <c r="WZD108" s="37"/>
      <c r="WZE108" s="37"/>
      <c r="WZF108" s="37"/>
      <c r="WZG108" s="37"/>
      <c r="WZH108" s="37"/>
      <c r="WZI108" s="37"/>
      <c r="WZJ108" s="37"/>
      <c r="WZK108" s="37"/>
      <c r="WZL108" s="37"/>
      <c r="WZM108" s="37"/>
      <c r="WZN108" s="37"/>
      <c r="WZO108" s="37"/>
      <c r="WZP108" s="37"/>
      <c r="WZQ108" s="37"/>
      <c r="WZR108" s="37"/>
      <c r="WZS108" s="37"/>
      <c r="WZT108" s="37"/>
      <c r="WZU108" s="37"/>
      <c r="WZV108" s="37"/>
      <c r="WZW108" s="37"/>
      <c r="WZX108" s="37"/>
      <c r="WZY108" s="37"/>
      <c r="WZZ108" s="37"/>
      <c r="XAA108" s="37"/>
      <c r="XAB108" s="37"/>
      <c r="XAC108" s="37"/>
      <c r="XAD108" s="37"/>
      <c r="XAE108" s="37"/>
      <c r="XAF108" s="37"/>
      <c r="XAG108" s="37"/>
      <c r="XAH108" s="37"/>
      <c r="XAI108" s="37"/>
      <c r="XAJ108" s="37"/>
      <c r="XAK108" s="37"/>
      <c r="XAL108" s="37"/>
      <c r="XAM108" s="37"/>
      <c r="XAN108" s="37"/>
      <c r="XAO108" s="37"/>
      <c r="XAP108" s="37"/>
      <c r="XAQ108" s="37"/>
      <c r="XAR108" s="37"/>
      <c r="XAS108" s="37"/>
      <c r="XAT108" s="37"/>
      <c r="XAU108" s="37"/>
      <c r="XAV108" s="37"/>
      <c r="XAW108" s="37"/>
      <c r="XAX108" s="37"/>
      <c r="XAY108" s="37"/>
      <c r="XAZ108" s="37"/>
      <c r="XBA108" s="37"/>
      <c r="XBB108" s="37"/>
      <c r="XBC108" s="37"/>
      <c r="XBD108" s="37"/>
      <c r="XBE108" s="37"/>
      <c r="XBF108" s="37"/>
      <c r="XBG108" s="37"/>
      <c r="XBH108" s="37"/>
      <c r="XBI108" s="37"/>
      <c r="XBJ108" s="37"/>
      <c r="XBK108" s="37"/>
      <c r="XBL108" s="37"/>
      <c r="XBM108" s="37"/>
      <c r="XBN108" s="37"/>
      <c r="XBO108" s="37"/>
      <c r="XBP108" s="37"/>
      <c r="XBQ108" s="37"/>
      <c r="XBR108" s="37"/>
      <c r="XBS108" s="37"/>
      <c r="XBT108" s="37"/>
      <c r="XBU108" s="37"/>
      <c r="XBV108" s="37"/>
      <c r="XBW108" s="37"/>
      <c r="XBX108" s="37"/>
      <c r="XBY108" s="37"/>
      <c r="XBZ108" s="37"/>
      <c r="XCA108" s="37"/>
      <c r="XCB108" s="37"/>
      <c r="XCC108" s="37"/>
      <c r="XCD108" s="37"/>
      <c r="XCE108" s="37"/>
      <c r="XCF108" s="37"/>
      <c r="XCG108" s="37"/>
      <c r="XCH108" s="37"/>
      <c r="XCI108" s="37"/>
      <c r="XCJ108" s="37"/>
      <c r="XCK108" s="37"/>
      <c r="XCL108" s="37"/>
      <c r="XCM108" s="37"/>
      <c r="XCN108" s="37"/>
      <c r="XCO108" s="37"/>
      <c r="XCP108" s="37"/>
      <c r="XCQ108" s="37"/>
      <c r="XCR108" s="37"/>
      <c r="XCS108" s="37"/>
      <c r="XCT108" s="37"/>
      <c r="XCU108" s="37"/>
      <c r="XCV108" s="37"/>
      <c r="XCW108" s="37"/>
      <c r="XCX108" s="37"/>
      <c r="XCY108" s="37"/>
      <c r="XCZ108" s="37"/>
      <c r="XDA108" s="37"/>
      <c r="XDB108" s="37"/>
      <c r="XDC108" s="37"/>
      <c r="XDD108" s="37"/>
      <c r="XDE108" s="37"/>
      <c r="XDF108" s="37"/>
      <c r="XDG108" s="37"/>
      <c r="XDH108" s="37"/>
      <c r="XDI108" s="37"/>
      <c r="XDJ108" s="37"/>
      <c r="XDK108" s="37"/>
      <c r="XDL108" s="37"/>
      <c r="XDM108" s="37"/>
      <c r="XDN108" s="37"/>
      <c r="XDO108" s="37"/>
      <c r="XDP108" s="37"/>
      <c r="XDQ108" s="37"/>
      <c r="XDR108" s="37"/>
      <c r="XDS108" s="37"/>
      <c r="XDT108" s="37"/>
      <c r="XDU108" s="37"/>
      <c r="XDV108" s="37"/>
      <c r="XDW108" s="37"/>
      <c r="XDX108" s="37"/>
      <c r="XDY108" s="37"/>
      <c r="XDZ108" s="37"/>
      <c r="XEA108" s="37"/>
      <c r="XEB108" s="37"/>
      <c r="XEC108" s="37"/>
      <c r="XED108" s="37"/>
      <c r="XEE108" s="37"/>
      <c r="XEF108" s="37"/>
      <c r="XEG108" s="37"/>
      <c r="XEH108" s="37"/>
      <c r="XEI108" s="37"/>
      <c r="XEJ108" s="37"/>
      <c r="XEK108" s="37"/>
      <c r="XEL108" s="37"/>
      <c r="XEM108" s="37"/>
      <c r="XEN108" s="37"/>
      <c r="XEO108" s="37"/>
      <c r="XEP108" s="37"/>
      <c r="XEQ108" s="37"/>
      <c r="XER108" s="37"/>
      <c r="XES108" s="37"/>
      <c r="XET108" s="37"/>
      <c r="XEU108" s="37"/>
      <c r="XEV108" s="37"/>
      <c r="XEW108" s="37"/>
      <c r="XEX108" s="37"/>
      <c r="XEY108" s="37"/>
      <c r="XEZ108" s="37"/>
      <c r="XFA108" s="37"/>
      <c r="XFB108" s="37"/>
      <c r="XFC108" s="37"/>
      <c r="XFD108" s="37"/>
    </row>
    <row r="109" spans="1:151 16227:16384" s="12" customFormat="1" ht="20.25" customHeight="1" x14ac:dyDescent="0.25">
      <c r="A109" s="84" t="str">
        <f>A108</f>
        <v>Ground Floor for Residential &amp; Parking</v>
      </c>
      <c r="B109" s="85"/>
      <c r="C109" s="90">
        <v>1</v>
      </c>
      <c r="D109" s="90"/>
      <c r="E109" s="84" t="s">
        <v>274</v>
      </c>
      <c r="F109" s="91"/>
      <c r="G109" s="91"/>
      <c r="H109" s="91"/>
      <c r="I109" s="85"/>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WZC109" s="37"/>
      <c r="WZD109" s="37"/>
      <c r="WZE109" s="37"/>
      <c r="WZF109" s="37"/>
      <c r="WZG109" s="37"/>
      <c r="WZH109" s="37"/>
      <c r="WZI109" s="37"/>
      <c r="WZJ109" s="37"/>
      <c r="WZK109" s="37"/>
      <c r="WZL109" s="37"/>
      <c r="WZM109" s="37"/>
      <c r="WZN109" s="37"/>
      <c r="WZO109" s="37"/>
      <c r="WZP109" s="37"/>
      <c r="WZQ109" s="37"/>
      <c r="WZR109" s="37"/>
      <c r="WZS109" s="37"/>
      <c r="WZT109" s="37"/>
      <c r="WZU109" s="37"/>
      <c r="WZV109" s="37"/>
      <c r="WZW109" s="37"/>
      <c r="WZX109" s="37"/>
      <c r="WZY109" s="37"/>
      <c r="WZZ109" s="37"/>
      <c r="XAA109" s="37"/>
      <c r="XAB109" s="37"/>
      <c r="XAC109" s="37"/>
      <c r="XAD109" s="37"/>
      <c r="XAE109" s="37"/>
      <c r="XAF109" s="37"/>
      <c r="XAG109" s="37"/>
      <c r="XAH109" s="37"/>
      <c r="XAI109" s="37"/>
      <c r="XAJ109" s="37"/>
      <c r="XAK109" s="37"/>
      <c r="XAL109" s="37"/>
      <c r="XAM109" s="37"/>
      <c r="XAN109" s="37"/>
      <c r="XAO109" s="37"/>
      <c r="XAP109" s="37"/>
      <c r="XAQ109" s="37"/>
      <c r="XAR109" s="37"/>
      <c r="XAS109" s="37"/>
      <c r="XAT109" s="37"/>
      <c r="XAU109" s="37"/>
      <c r="XAV109" s="37"/>
      <c r="XAW109" s="37"/>
      <c r="XAX109" s="37"/>
      <c r="XAY109" s="37"/>
      <c r="XAZ109" s="37"/>
      <c r="XBA109" s="37"/>
      <c r="XBB109" s="37"/>
      <c r="XBC109" s="37"/>
      <c r="XBD109" s="37"/>
      <c r="XBE109" s="37"/>
      <c r="XBF109" s="37"/>
      <c r="XBG109" s="37"/>
      <c r="XBH109" s="37"/>
      <c r="XBI109" s="37"/>
      <c r="XBJ109" s="37"/>
      <c r="XBK109" s="37"/>
      <c r="XBL109" s="37"/>
      <c r="XBM109" s="37"/>
      <c r="XBN109" s="37"/>
      <c r="XBO109" s="37"/>
      <c r="XBP109" s="37"/>
      <c r="XBQ109" s="37"/>
      <c r="XBR109" s="37"/>
      <c r="XBS109" s="37"/>
      <c r="XBT109" s="37"/>
      <c r="XBU109" s="37"/>
      <c r="XBV109" s="37"/>
      <c r="XBW109" s="37"/>
      <c r="XBX109" s="37"/>
      <c r="XBY109" s="37"/>
      <c r="XBZ109" s="37"/>
      <c r="XCA109" s="37"/>
      <c r="XCB109" s="37"/>
      <c r="XCC109" s="37"/>
      <c r="XCD109" s="37"/>
      <c r="XCE109" s="37"/>
      <c r="XCF109" s="37"/>
      <c r="XCG109" s="37"/>
      <c r="XCH109" s="37"/>
      <c r="XCI109" s="37"/>
      <c r="XCJ109" s="37"/>
      <c r="XCK109" s="37"/>
      <c r="XCL109" s="37"/>
      <c r="XCM109" s="37"/>
      <c r="XCN109" s="37"/>
      <c r="XCO109" s="37"/>
      <c r="XCP109" s="37"/>
      <c r="XCQ109" s="37"/>
      <c r="XCR109" s="37"/>
      <c r="XCS109" s="37"/>
      <c r="XCT109" s="37"/>
      <c r="XCU109" s="37"/>
      <c r="XCV109" s="37"/>
      <c r="XCW109" s="37"/>
      <c r="XCX109" s="37"/>
      <c r="XCY109" s="37"/>
      <c r="XCZ109" s="37"/>
      <c r="XDA109" s="37"/>
      <c r="XDB109" s="37"/>
      <c r="XDC109" s="37"/>
      <c r="XDD109" s="37"/>
      <c r="XDE109" s="37"/>
      <c r="XDF109" s="37"/>
      <c r="XDG109" s="37"/>
      <c r="XDH109" s="37"/>
      <c r="XDI109" s="37"/>
      <c r="XDJ109" s="37"/>
      <c r="XDK109" s="37"/>
      <c r="XDL109" s="37"/>
      <c r="XDM109" s="37"/>
      <c r="XDN109" s="37"/>
      <c r="XDO109" s="37"/>
      <c r="XDP109" s="37"/>
      <c r="XDQ109" s="37"/>
      <c r="XDR109" s="37"/>
      <c r="XDS109" s="37"/>
      <c r="XDT109" s="37"/>
      <c r="XDU109" s="37"/>
      <c r="XDV109" s="37"/>
      <c r="XDW109" s="37"/>
      <c r="XDX109" s="37"/>
      <c r="XDY109" s="37"/>
      <c r="XDZ109" s="37"/>
      <c r="XEA109" s="37"/>
      <c r="XEB109" s="37"/>
      <c r="XEC109" s="37"/>
      <c r="XED109" s="37"/>
      <c r="XEE109" s="37"/>
      <c r="XEF109" s="37"/>
      <c r="XEG109" s="37"/>
      <c r="XEH109" s="37"/>
      <c r="XEI109" s="37"/>
      <c r="XEJ109" s="37"/>
      <c r="XEK109" s="37"/>
      <c r="XEL109" s="37"/>
      <c r="XEM109" s="37"/>
      <c r="XEN109" s="37"/>
      <c r="XEO109" s="37"/>
      <c r="XEP109" s="37"/>
      <c r="XEQ109" s="37"/>
      <c r="XER109" s="37"/>
      <c r="XES109" s="37"/>
      <c r="XET109" s="37"/>
      <c r="XEU109" s="37"/>
      <c r="XEV109" s="37"/>
      <c r="XEW109" s="37"/>
      <c r="XEX109" s="37"/>
      <c r="XEY109" s="37"/>
      <c r="XEZ109" s="37"/>
      <c r="XFA109" s="37"/>
      <c r="XFB109" s="37"/>
      <c r="XFC109" s="37"/>
      <c r="XFD109" s="37"/>
    </row>
    <row r="110" spans="1:151 16227:16384" s="12" customFormat="1" ht="20.25" customHeight="1" x14ac:dyDescent="0.25">
      <c r="A110" s="86"/>
      <c r="B110" s="87"/>
      <c r="C110" s="90">
        <v>2</v>
      </c>
      <c r="D110" s="90"/>
      <c r="E110" s="88"/>
      <c r="F110" s="92"/>
      <c r="G110" s="92"/>
      <c r="H110" s="92"/>
      <c r="I110" s="89"/>
      <c r="J110" s="37"/>
      <c r="K110" s="79">
        <f>10.764</f>
        <v>10.763999999999999</v>
      </c>
      <c r="L110" s="80"/>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WZC110" s="37"/>
      <c r="WZD110" s="37"/>
      <c r="WZE110" s="37"/>
      <c r="WZF110" s="37"/>
      <c r="WZG110" s="37"/>
      <c r="WZH110" s="37"/>
      <c r="WZI110" s="37"/>
      <c r="WZJ110" s="37"/>
      <c r="WZK110" s="37"/>
      <c r="WZL110" s="37"/>
      <c r="WZM110" s="37"/>
      <c r="WZN110" s="37"/>
      <c r="WZO110" s="37"/>
      <c r="WZP110" s="37"/>
      <c r="WZQ110" s="37"/>
      <c r="WZR110" s="37"/>
      <c r="WZS110" s="37"/>
      <c r="WZT110" s="37"/>
      <c r="WZU110" s="37"/>
      <c r="WZV110" s="37"/>
      <c r="WZW110" s="37"/>
      <c r="WZX110" s="37"/>
      <c r="WZY110" s="37"/>
      <c r="WZZ110" s="37"/>
      <c r="XAA110" s="37"/>
      <c r="XAB110" s="37"/>
      <c r="XAC110" s="37"/>
      <c r="XAD110" s="37"/>
      <c r="XAE110" s="37"/>
      <c r="XAF110" s="37"/>
      <c r="XAG110" s="37"/>
      <c r="XAH110" s="37"/>
      <c r="XAI110" s="37"/>
      <c r="XAJ110" s="37"/>
      <c r="XAK110" s="37"/>
      <c r="XAL110" s="37"/>
      <c r="XAM110" s="37"/>
      <c r="XAN110" s="37"/>
      <c r="XAO110" s="37"/>
      <c r="XAP110" s="37"/>
      <c r="XAQ110" s="37"/>
      <c r="XAR110" s="37"/>
      <c r="XAS110" s="37"/>
      <c r="XAT110" s="37"/>
      <c r="XAU110" s="37"/>
      <c r="XAV110" s="37"/>
      <c r="XAW110" s="37"/>
      <c r="XAX110" s="37"/>
      <c r="XAY110" s="37"/>
      <c r="XAZ110" s="37"/>
      <c r="XBA110" s="37"/>
      <c r="XBB110" s="37"/>
      <c r="XBC110" s="37"/>
      <c r="XBD110" s="37"/>
      <c r="XBE110" s="37"/>
      <c r="XBF110" s="37"/>
      <c r="XBG110" s="37"/>
      <c r="XBH110" s="37"/>
      <c r="XBI110" s="37"/>
      <c r="XBJ110" s="37"/>
      <c r="XBK110" s="37"/>
      <c r="XBL110" s="37"/>
      <c r="XBM110" s="37"/>
      <c r="XBN110" s="37"/>
      <c r="XBO110" s="37"/>
      <c r="XBP110" s="37"/>
      <c r="XBQ110" s="37"/>
      <c r="XBR110" s="37"/>
      <c r="XBS110" s="37"/>
      <c r="XBT110" s="37"/>
      <c r="XBU110" s="37"/>
      <c r="XBV110" s="37"/>
      <c r="XBW110" s="37"/>
      <c r="XBX110" s="37"/>
      <c r="XBY110" s="37"/>
      <c r="XBZ110" s="37"/>
      <c r="XCA110" s="37"/>
      <c r="XCB110" s="37"/>
      <c r="XCC110" s="37"/>
      <c r="XCD110" s="37"/>
      <c r="XCE110" s="37"/>
      <c r="XCF110" s="37"/>
      <c r="XCG110" s="37"/>
      <c r="XCH110" s="37"/>
      <c r="XCI110" s="37"/>
      <c r="XCJ110" s="37"/>
      <c r="XCK110" s="37"/>
      <c r="XCL110" s="37"/>
      <c r="XCM110" s="37"/>
      <c r="XCN110" s="37"/>
      <c r="XCO110" s="37"/>
      <c r="XCP110" s="37"/>
      <c r="XCQ110" s="37"/>
      <c r="XCR110" s="37"/>
      <c r="XCS110" s="37"/>
      <c r="XCT110" s="37"/>
      <c r="XCU110" s="37"/>
      <c r="XCV110" s="37"/>
      <c r="XCW110" s="37"/>
      <c r="XCX110" s="37"/>
      <c r="XCY110" s="37"/>
      <c r="XCZ110" s="37"/>
      <c r="XDA110" s="37"/>
      <c r="XDB110" s="37"/>
      <c r="XDC110" s="37"/>
      <c r="XDD110" s="37"/>
      <c r="XDE110" s="37"/>
      <c r="XDF110" s="37"/>
      <c r="XDG110" s="37"/>
      <c r="XDH110" s="37"/>
      <c r="XDI110" s="37"/>
      <c r="XDJ110" s="37"/>
      <c r="XDK110" s="37"/>
      <c r="XDL110" s="37"/>
      <c r="XDM110" s="37"/>
      <c r="XDN110" s="37"/>
      <c r="XDO110" s="37"/>
      <c r="XDP110" s="37"/>
      <c r="XDQ110" s="37"/>
      <c r="XDR110" s="37"/>
      <c r="XDS110" s="37"/>
      <c r="XDT110" s="37"/>
      <c r="XDU110" s="37"/>
      <c r="XDV110" s="37"/>
      <c r="XDW110" s="37"/>
      <c r="XDX110" s="37"/>
      <c r="XDY110" s="37"/>
      <c r="XDZ110" s="37"/>
      <c r="XEA110" s="37"/>
      <c r="XEB110" s="37"/>
      <c r="XEC110" s="37"/>
      <c r="XED110" s="37"/>
      <c r="XEE110" s="37"/>
      <c r="XEF110" s="37"/>
      <c r="XEG110" s="37"/>
      <c r="XEH110" s="37"/>
      <c r="XEI110" s="37"/>
      <c r="XEJ110" s="37"/>
      <c r="XEK110" s="37"/>
      <c r="XEL110" s="37"/>
      <c r="XEM110" s="37"/>
      <c r="XEN110" s="37"/>
      <c r="XEO110" s="37"/>
      <c r="XEP110" s="37"/>
      <c r="XEQ110" s="37"/>
      <c r="XER110" s="37"/>
      <c r="XES110" s="37"/>
      <c r="XET110" s="37"/>
      <c r="XEU110" s="37"/>
      <c r="XEV110" s="37"/>
      <c r="XEW110" s="37"/>
      <c r="XEX110" s="37"/>
      <c r="XEY110" s="37"/>
      <c r="XEZ110" s="37"/>
      <c r="XFA110" s="37"/>
      <c r="XFB110" s="37"/>
      <c r="XFC110" s="37"/>
      <c r="XFD110" s="37"/>
    </row>
    <row r="111" spans="1:151 16227:16384" s="12" customFormat="1" ht="20.25" customHeight="1" x14ac:dyDescent="0.25">
      <c r="A111" s="86"/>
      <c r="B111" s="87"/>
      <c r="C111" s="90">
        <v>3</v>
      </c>
      <c r="D111" s="90"/>
      <c r="E111" s="59" t="s">
        <v>212</v>
      </c>
      <c r="F111" s="79">
        <f>(38.974)*(10.764)</f>
        <v>419.51613599999996</v>
      </c>
      <c r="G111" s="80"/>
      <c r="H111" s="59">
        <v>0</v>
      </c>
      <c r="I111" s="59">
        <f t="shared" ref="I111" si="0">F111*(($I$105)+1)+H111</f>
        <v>671.22581760000003</v>
      </c>
      <c r="J111" s="37"/>
      <c r="K111" s="37">
        <f>1.855*1.05+2.075*2.125+4.225*2.925+0.2*1.725+3.2*3.085+1.375*2.285+1.075*2.31+1.325*0.85+1.765*0.95</f>
        <v>37.360374999999991</v>
      </c>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WZC111" s="37"/>
      <c r="WZD111" s="37"/>
      <c r="WZE111" s="37"/>
      <c r="WZF111" s="37"/>
      <c r="WZG111" s="37"/>
      <c r="WZH111" s="37"/>
      <c r="WZI111" s="37"/>
      <c r="WZJ111" s="37"/>
      <c r="WZK111" s="37"/>
      <c r="WZL111" s="37"/>
      <c r="WZM111" s="37"/>
      <c r="WZN111" s="37"/>
      <c r="WZO111" s="37"/>
      <c r="WZP111" s="37"/>
      <c r="WZQ111" s="37"/>
      <c r="WZR111" s="37"/>
      <c r="WZS111" s="37"/>
      <c r="WZT111" s="37"/>
      <c r="WZU111" s="37"/>
      <c r="WZV111" s="37"/>
      <c r="WZW111" s="37"/>
      <c r="WZX111" s="37"/>
      <c r="WZY111" s="37"/>
      <c r="WZZ111" s="37"/>
      <c r="XAA111" s="37"/>
      <c r="XAB111" s="37"/>
      <c r="XAC111" s="37"/>
      <c r="XAD111" s="37"/>
      <c r="XAE111" s="37"/>
      <c r="XAF111" s="37"/>
      <c r="XAG111" s="37"/>
      <c r="XAH111" s="37"/>
      <c r="XAI111" s="37"/>
      <c r="XAJ111" s="37"/>
      <c r="XAK111" s="37"/>
      <c r="XAL111" s="37"/>
      <c r="XAM111" s="37"/>
      <c r="XAN111" s="37"/>
      <c r="XAO111" s="37"/>
      <c r="XAP111" s="37"/>
      <c r="XAQ111" s="37"/>
      <c r="XAR111" s="37"/>
      <c r="XAS111" s="37"/>
      <c r="XAT111" s="37"/>
      <c r="XAU111" s="37"/>
      <c r="XAV111" s="37"/>
      <c r="XAW111" s="37"/>
      <c r="XAX111" s="37"/>
      <c r="XAY111" s="37"/>
      <c r="XAZ111" s="37"/>
      <c r="XBA111" s="37"/>
      <c r="XBB111" s="37"/>
      <c r="XBC111" s="37"/>
      <c r="XBD111" s="37"/>
      <c r="XBE111" s="37"/>
      <c r="XBF111" s="37"/>
      <c r="XBG111" s="37"/>
      <c r="XBH111" s="37"/>
      <c r="XBI111" s="37"/>
      <c r="XBJ111" s="37"/>
      <c r="XBK111" s="37"/>
      <c r="XBL111" s="37"/>
      <c r="XBM111" s="37"/>
      <c r="XBN111" s="37"/>
      <c r="XBO111" s="37"/>
      <c r="XBP111" s="37"/>
      <c r="XBQ111" s="37"/>
      <c r="XBR111" s="37"/>
      <c r="XBS111" s="37"/>
      <c r="XBT111" s="37"/>
      <c r="XBU111" s="37"/>
      <c r="XBV111" s="37"/>
      <c r="XBW111" s="37"/>
      <c r="XBX111" s="37"/>
      <c r="XBY111" s="37"/>
      <c r="XBZ111" s="37"/>
      <c r="XCA111" s="37"/>
      <c r="XCB111" s="37"/>
      <c r="XCC111" s="37"/>
      <c r="XCD111" s="37"/>
      <c r="XCE111" s="37"/>
      <c r="XCF111" s="37"/>
      <c r="XCG111" s="37"/>
      <c r="XCH111" s="37"/>
      <c r="XCI111" s="37"/>
      <c r="XCJ111" s="37"/>
      <c r="XCK111" s="37"/>
      <c r="XCL111" s="37"/>
      <c r="XCM111" s="37"/>
      <c r="XCN111" s="37"/>
      <c r="XCO111" s="37"/>
      <c r="XCP111" s="37"/>
      <c r="XCQ111" s="37"/>
      <c r="XCR111" s="37"/>
      <c r="XCS111" s="37"/>
      <c r="XCT111" s="37"/>
      <c r="XCU111" s="37"/>
      <c r="XCV111" s="37"/>
      <c r="XCW111" s="37"/>
      <c r="XCX111" s="37"/>
      <c r="XCY111" s="37"/>
      <c r="XCZ111" s="37"/>
      <c r="XDA111" s="37"/>
      <c r="XDB111" s="37"/>
      <c r="XDC111" s="37"/>
      <c r="XDD111" s="37"/>
      <c r="XDE111" s="37"/>
      <c r="XDF111" s="37"/>
      <c r="XDG111" s="37"/>
      <c r="XDH111" s="37"/>
      <c r="XDI111" s="37"/>
      <c r="XDJ111" s="37"/>
      <c r="XDK111" s="37"/>
      <c r="XDL111" s="37"/>
      <c r="XDM111" s="37"/>
      <c r="XDN111" s="37"/>
      <c r="XDO111" s="37"/>
      <c r="XDP111" s="37"/>
      <c r="XDQ111" s="37"/>
      <c r="XDR111" s="37"/>
      <c r="XDS111" s="37"/>
      <c r="XDT111" s="37"/>
      <c r="XDU111" s="37"/>
      <c r="XDV111" s="37"/>
      <c r="XDW111" s="37"/>
      <c r="XDX111" s="37"/>
      <c r="XDY111" s="37"/>
      <c r="XDZ111" s="37"/>
      <c r="XEA111" s="37"/>
      <c r="XEB111" s="37"/>
      <c r="XEC111" s="37"/>
      <c r="XED111" s="37"/>
      <c r="XEE111" s="37"/>
      <c r="XEF111" s="37"/>
      <c r="XEG111" s="37"/>
      <c r="XEH111" s="37"/>
      <c r="XEI111" s="37"/>
      <c r="XEJ111" s="37"/>
      <c r="XEK111" s="37"/>
      <c r="XEL111" s="37"/>
      <c r="XEM111" s="37"/>
      <c r="XEN111" s="37"/>
      <c r="XEO111" s="37"/>
      <c r="XEP111" s="37"/>
      <c r="XEQ111" s="37"/>
      <c r="XER111" s="37"/>
      <c r="XES111" s="37"/>
      <c r="XET111" s="37"/>
      <c r="XEU111" s="37"/>
      <c r="XEV111" s="37"/>
      <c r="XEW111" s="37"/>
      <c r="XEX111" s="37"/>
      <c r="XEY111" s="37"/>
      <c r="XEZ111" s="37"/>
      <c r="XFA111" s="37"/>
      <c r="XFB111" s="37"/>
      <c r="XFC111" s="37"/>
      <c r="XFD111" s="37"/>
    </row>
    <row r="112" spans="1:151 16227:16384" s="12" customFormat="1" ht="20.25" customHeight="1" x14ac:dyDescent="0.25">
      <c r="A112" s="86"/>
      <c r="B112" s="87"/>
      <c r="C112" s="90">
        <v>4</v>
      </c>
      <c r="D112" s="90"/>
      <c r="E112" s="59" t="s">
        <v>212</v>
      </c>
      <c r="F112" s="79">
        <f>(38.974)*(10.764)</f>
        <v>419.51613599999996</v>
      </c>
      <c r="G112" s="80"/>
      <c r="H112" s="59">
        <v>0</v>
      </c>
      <c r="I112" s="59">
        <f t="shared" ref="I112" si="1">F112*(($I$105)+1)+H112</f>
        <v>671.22581760000003</v>
      </c>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WZC112" s="37"/>
      <c r="WZD112" s="37"/>
      <c r="WZE112" s="37"/>
      <c r="WZF112" s="37"/>
      <c r="WZG112" s="37"/>
      <c r="WZH112" s="37"/>
      <c r="WZI112" s="37"/>
      <c r="WZJ112" s="37"/>
      <c r="WZK112" s="37"/>
      <c r="WZL112" s="37"/>
      <c r="WZM112" s="37"/>
      <c r="WZN112" s="37"/>
      <c r="WZO112" s="37"/>
      <c r="WZP112" s="37"/>
      <c r="WZQ112" s="37"/>
      <c r="WZR112" s="37"/>
      <c r="WZS112" s="37"/>
      <c r="WZT112" s="37"/>
      <c r="WZU112" s="37"/>
      <c r="WZV112" s="37"/>
      <c r="WZW112" s="37"/>
      <c r="WZX112" s="37"/>
      <c r="WZY112" s="37"/>
      <c r="WZZ112" s="37"/>
      <c r="XAA112" s="37"/>
      <c r="XAB112" s="37"/>
      <c r="XAC112" s="37"/>
      <c r="XAD112" s="37"/>
      <c r="XAE112" s="37"/>
      <c r="XAF112" s="37"/>
      <c r="XAG112" s="37"/>
      <c r="XAH112" s="37"/>
      <c r="XAI112" s="37"/>
      <c r="XAJ112" s="37"/>
      <c r="XAK112" s="37"/>
      <c r="XAL112" s="37"/>
      <c r="XAM112" s="37"/>
      <c r="XAN112" s="37"/>
      <c r="XAO112" s="37"/>
      <c r="XAP112" s="37"/>
      <c r="XAQ112" s="37"/>
      <c r="XAR112" s="37"/>
      <c r="XAS112" s="37"/>
      <c r="XAT112" s="37"/>
      <c r="XAU112" s="37"/>
      <c r="XAV112" s="37"/>
      <c r="XAW112" s="37"/>
      <c r="XAX112" s="37"/>
      <c r="XAY112" s="37"/>
      <c r="XAZ112" s="37"/>
      <c r="XBA112" s="37"/>
      <c r="XBB112" s="37"/>
      <c r="XBC112" s="37"/>
      <c r="XBD112" s="37"/>
      <c r="XBE112" s="37"/>
      <c r="XBF112" s="37"/>
      <c r="XBG112" s="37"/>
      <c r="XBH112" s="37"/>
      <c r="XBI112" s="37"/>
      <c r="XBJ112" s="37"/>
      <c r="XBK112" s="37"/>
      <c r="XBL112" s="37"/>
      <c r="XBM112" s="37"/>
      <c r="XBN112" s="37"/>
      <c r="XBO112" s="37"/>
      <c r="XBP112" s="37"/>
      <c r="XBQ112" s="37"/>
      <c r="XBR112" s="37"/>
      <c r="XBS112" s="37"/>
      <c r="XBT112" s="37"/>
      <c r="XBU112" s="37"/>
      <c r="XBV112" s="37"/>
      <c r="XBW112" s="37"/>
      <c r="XBX112" s="37"/>
      <c r="XBY112" s="37"/>
      <c r="XBZ112" s="37"/>
      <c r="XCA112" s="37"/>
      <c r="XCB112" s="37"/>
      <c r="XCC112" s="37"/>
      <c r="XCD112" s="37"/>
      <c r="XCE112" s="37"/>
      <c r="XCF112" s="37"/>
      <c r="XCG112" s="37"/>
      <c r="XCH112" s="37"/>
      <c r="XCI112" s="37"/>
      <c r="XCJ112" s="37"/>
      <c r="XCK112" s="37"/>
      <c r="XCL112" s="37"/>
      <c r="XCM112" s="37"/>
      <c r="XCN112" s="37"/>
      <c r="XCO112" s="37"/>
      <c r="XCP112" s="37"/>
      <c r="XCQ112" s="37"/>
      <c r="XCR112" s="37"/>
      <c r="XCS112" s="37"/>
      <c r="XCT112" s="37"/>
      <c r="XCU112" s="37"/>
      <c r="XCV112" s="37"/>
      <c r="XCW112" s="37"/>
      <c r="XCX112" s="37"/>
      <c r="XCY112" s="37"/>
      <c r="XCZ112" s="37"/>
      <c r="XDA112" s="37"/>
      <c r="XDB112" s="37"/>
      <c r="XDC112" s="37"/>
      <c r="XDD112" s="37"/>
      <c r="XDE112" s="37"/>
      <c r="XDF112" s="37"/>
      <c r="XDG112" s="37"/>
      <c r="XDH112" s="37"/>
      <c r="XDI112" s="37"/>
      <c r="XDJ112" s="37"/>
      <c r="XDK112" s="37"/>
      <c r="XDL112" s="37"/>
      <c r="XDM112" s="37"/>
      <c r="XDN112" s="37"/>
      <c r="XDO112" s="37"/>
      <c r="XDP112" s="37"/>
      <c r="XDQ112" s="37"/>
      <c r="XDR112" s="37"/>
      <c r="XDS112" s="37"/>
      <c r="XDT112" s="37"/>
      <c r="XDU112" s="37"/>
      <c r="XDV112" s="37"/>
      <c r="XDW112" s="37"/>
      <c r="XDX112" s="37"/>
      <c r="XDY112" s="37"/>
      <c r="XDZ112" s="37"/>
      <c r="XEA112" s="37"/>
      <c r="XEB112" s="37"/>
      <c r="XEC112" s="37"/>
      <c r="XED112" s="37"/>
      <c r="XEE112" s="37"/>
      <c r="XEF112" s="37"/>
      <c r="XEG112" s="37"/>
      <c r="XEH112" s="37"/>
      <c r="XEI112" s="37"/>
      <c r="XEJ112" s="37"/>
      <c r="XEK112" s="37"/>
      <c r="XEL112" s="37"/>
      <c r="XEM112" s="37"/>
      <c r="XEN112" s="37"/>
      <c r="XEO112" s="37"/>
      <c r="XEP112" s="37"/>
      <c r="XEQ112" s="37"/>
      <c r="XER112" s="37"/>
      <c r="XES112" s="37"/>
      <c r="XET112" s="37"/>
      <c r="XEU112" s="37"/>
      <c r="XEV112" s="37"/>
      <c r="XEW112" s="37"/>
      <c r="XEX112" s="37"/>
      <c r="XEY112" s="37"/>
      <c r="XEZ112" s="37"/>
      <c r="XFA112" s="37"/>
      <c r="XFB112" s="37"/>
      <c r="XFC112" s="37"/>
      <c r="XFD112" s="37"/>
    </row>
    <row r="113" spans="1:151 16227:16384" s="12" customFormat="1" ht="20.25" customHeight="1" x14ac:dyDescent="0.25">
      <c r="A113" s="86"/>
      <c r="B113" s="87"/>
      <c r="C113" s="90">
        <v>5</v>
      </c>
      <c r="D113" s="90"/>
      <c r="E113" s="84" t="s">
        <v>247</v>
      </c>
      <c r="F113" s="91"/>
      <c r="G113" s="91"/>
      <c r="H113" s="91"/>
      <c r="I113" s="85"/>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WZC113" s="37"/>
      <c r="WZD113" s="37"/>
      <c r="WZE113" s="37"/>
      <c r="WZF113" s="37"/>
      <c r="WZG113" s="37"/>
      <c r="WZH113" s="37"/>
      <c r="WZI113" s="37"/>
      <c r="WZJ113" s="37"/>
      <c r="WZK113" s="37"/>
      <c r="WZL113" s="37"/>
      <c r="WZM113" s="37"/>
      <c r="WZN113" s="37"/>
      <c r="WZO113" s="37"/>
      <c r="WZP113" s="37"/>
      <c r="WZQ113" s="37"/>
      <c r="WZR113" s="37"/>
      <c r="WZS113" s="37"/>
      <c r="WZT113" s="37"/>
      <c r="WZU113" s="37"/>
      <c r="WZV113" s="37"/>
      <c r="WZW113" s="37"/>
      <c r="WZX113" s="37"/>
      <c r="WZY113" s="37"/>
      <c r="WZZ113" s="37"/>
      <c r="XAA113" s="37"/>
      <c r="XAB113" s="37"/>
      <c r="XAC113" s="37"/>
      <c r="XAD113" s="37"/>
      <c r="XAE113" s="37"/>
      <c r="XAF113" s="37"/>
      <c r="XAG113" s="37"/>
      <c r="XAH113" s="37"/>
      <c r="XAI113" s="37"/>
      <c r="XAJ113" s="37"/>
      <c r="XAK113" s="37"/>
      <c r="XAL113" s="37"/>
      <c r="XAM113" s="37"/>
      <c r="XAN113" s="37"/>
      <c r="XAO113" s="37"/>
      <c r="XAP113" s="37"/>
      <c r="XAQ113" s="37"/>
      <c r="XAR113" s="37"/>
      <c r="XAS113" s="37"/>
      <c r="XAT113" s="37"/>
      <c r="XAU113" s="37"/>
      <c r="XAV113" s="37"/>
      <c r="XAW113" s="37"/>
      <c r="XAX113" s="37"/>
      <c r="XAY113" s="37"/>
      <c r="XAZ113" s="37"/>
      <c r="XBA113" s="37"/>
      <c r="XBB113" s="37"/>
      <c r="XBC113" s="37"/>
      <c r="XBD113" s="37"/>
      <c r="XBE113" s="37"/>
      <c r="XBF113" s="37"/>
      <c r="XBG113" s="37"/>
      <c r="XBH113" s="37"/>
      <c r="XBI113" s="37"/>
      <c r="XBJ113" s="37"/>
      <c r="XBK113" s="37"/>
      <c r="XBL113" s="37"/>
      <c r="XBM113" s="37"/>
      <c r="XBN113" s="37"/>
      <c r="XBO113" s="37"/>
      <c r="XBP113" s="37"/>
      <c r="XBQ113" s="37"/>
      <c r="XBR113" s="37"/>
      <c r="XBS113" s="37"/>
      <c r="XBT113" s="37"/>
      <c r="XBU113" s="37"/>
      <c r="XBV113" s="37"/>
      <c r="XBW113" s="37"/>
      <c r="XBX113" s="37"/>
      <c r="XBY113" s="37"/>
      <c r="XBZ113" s="37"/>
      <c r="XCA113" s="37"/>
      <c r="XCB113" s="37"/>
      <c r="XCC113" s="37"/>
      <c r="XCD113" s="37"/>
      <c r="XCE113" s="37"/>
      <c r="XCF113" s="37"/>
      <c r="XCG113" s="37"/>
      <c r="XCH113" s="37"/>
      <c r="XCI113" s="37"/>
      <c r="XCJ113" s="37"/>
      <c r="XCK113" s="37"/>
      <c r="XCL113" s="37"/>
      <c r="XCM113" s="37"/>
      <c r="XCN113" s="37"/>
      <c r="XCO113" s="37"/>
      <c r="XCP113" s="37"/>
      <c r="XCQ113" s="37"/>
      <c r="XCR113" s="37"/>
      <c r="XCS113" s="37"/>
      <c r="XCT113" s="37"/>
      <c r="XCU113" s="37"/>
      <c r="XCV113" s="37"/>
      <c r="XCW113" s="37"/>
      <c r="XCX113" s="37"/>
      <c r="XCY113" s="37"/>
      <c r="XCZ113" s="37"/>
      <c r="XDA113" s="37"/>
      <c r="XDB113" s="37"/>
      <c r="XDC113" s="37"/>
      <c r="XDD113" s="37"/>
      <c r="XDE113" s="37"/>
      <c r="XDF113" s="37"/>
      <c r="XDG113" s="37"/>
      <c r="XDH113" s="37"/>
      <c r="XDI113" s="37"/>
      <c r="XDJ113" s="37"/>
      <c r="XDK113" s="37"/>
      <c r="XDL113" s="37"/>
      <c r="XDM113" s="37"/>
      <c r="XDN113" s="37"/>
      <c r="XDO113" s="37"/>
      <c r="XDP113" s="37"/>
      <c r="XDQ113" s="37"/>
      <c r="XDR113" s="37"/>
      <c r="XDS113" s="37"/>
      <c r="XDT113" s="37"/>
      <c r="XDU113" s="37"/>
      <c r="XDV113" s="37"/>
      <c r="XDW113" s="37"/>
      <c r="XDX113" s="37"/>
      <c r="XDY113" s="37"/>
      <c r="XDZ113" s="37"/>
      <c r="XEA113" s="37"/>
      <c r="XEB113" s="37"/>
      <c r="XEC113" s="37"/>
      <c r="XED113" s="37"/>
      <c r="XEE113" s="37"/>
      <c r="XEF113" s="37"/>
      <c r="XEG113" s="37"/>
      <c r="XEH113" s="37"/>
      <c r="XEI113" s="37"/>
      <c r="XEJ113" s="37"/>
      <c r="XEK113" s="37"/>
      <c r="XEL113" s="37"/>
      <c r="XEM113" s="37"/>
      <c r="XEN113" s="37"/>
      <c r="XEO113" s="37"/>
      <c r="XEP113" s="37"/>
      <c r="XEQ113" s="37"/>
      <c r="XER113" s="37"/>
      <c r="XES113" s="37"/>
      <c r="XET113" s="37"/>
      <c r="XEU113" s="37"/>
      <c r="XEV113" s="37"/>
      <c r="XEW113" s="37"/>
      <c r="XEX113" s="37"/>
      <c r="XEY113" s="37"/>
      <c r="XEZ113" s="37"/>
      <c r="XFA113" s="37"/>
      <c r="XFB113" s="37"/>
      <c r="XFC113" s="37"/>
      <c r="XFD113" s="37"/>
    </row>
    <row r="114" spans="1:151 16227:16384" s="12" customFormat="1" ht="20.25" customHeight="1" x14ac:dyDescent="0.25">
      <c r="A114" s="86"/>
      <c r="B114" s="87"/>
      <c r="C114" s="90">
        <v>6</v>
      </c>
      <c r="D114" s="90"/>
      <c r="E114" s="88"/>
      <c r="F114" s="92"/>
      <c r="G114" s="92"/>
      <c r="H114" s="92"/>
      <c r="I114" s="89"/>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WZC114" s="37"/>
      <c r="WZD114" s="37"/>
      <c r="WZE114" s="37"/>
      <c r="WZF114" s="37"/>
      <c r="WZG114" s="37"/>
      <c r="WZH114" s="37"/>
      <c r="WZI114" s="37"/>
      <c r="WZJ114" s="37"/>
      <c r="WZK114" s="37"/>
      <c r="WZL114" s="37"/>
      <c r="WZM114" s="37"/>
      <c r="WZN114" s="37"/>
      <c r="WZO114" s="37"/>
      <c r="WZP114" s="37"/>
      <c r="WZQ114" s="37"/>
      <c r="WZR114" s="37"/>
      <c r="WZS114" s="37"/>
      <c r="WZT114" s="37"/>
      <c r="WZU114" s="37"/>
      <c r="WZV114" s="37"/>
      <c r="WZW114" s="37"/>
      <c r="WZX114" s="37"/>
      <c r="WZY114" s="37"/>
      <c r="WZZ114" s="37"/>
      <c r="XAA114" s="37"/>
      <c r="XAB114" s="37"/>
      <c r="XAC114" s="37"/>
      <c r="XAD114" s="37"/>
      <c r="XAE114" s="37"/>
      <c r="XAF114" s="37"/>
      <c r="XAG114" s="37"/>
      <c r="XAH114" s="37"/>
      <c r="XAI114" s="37"/>
      <c r="XAJ114" s="37"/>
      <c r="XAK114" s="37"/>
      <c r="XAL114" s="37"/>
      <c r="XAM114" s="37"/>
      <c r="XAN114" s="37"/>
      <c r="XAO114" s="37"/>
      <c r="XAP114" s="37"/>
      <c r="XAQ114" s="37"/>
      <c r="XAR114" s="37"/>
      <c r="XAS114" s="37"/>
      <c r="XAT114" s="37"/>
      <c r="XAU114" s="37"/>
      <c r="XAV114" s="37"/>
      <c r="XAW114" s="37"/>
      <c r="XAX114" s="37"/>
      <c r="XAY114" s="37"/>
      <c r="XAZ114" s="37"/>
      <c r="XBA114" s="37"/>
      <c r="XBB114" s="37"/>
      <c r="XBC114" s="37"/>
      <c r="XBD114" s="37"/>
      <c r="XBE114" s="37"/>
      <c r="XBF114" s="37"/>
      <c r="XBG114" s="37"/>
      <c r="XBH114" s="37"/>
      <c r="XBI114" s="37"/>
      <c r="XBJ114" s="37"/>
      <c r="XBK114" s="37"/>
      <c r="XBL114" s="37"/>
      <c r="XBM114" s="37"/>
      <c r="XBN114" s="37"/>
      <c r="XBO114" s="37"/>
      <c r="XBP114" s="37"/>
      <c r="XBQ114" s="37"/>
      <c r="XBR114" s="37"/>
      <c r="XBS114" s="37"/>
      <c r="XBT114" s="37"/>
      <c r="XBU114" s="37"/>
      <c r="XBV114" s="37"/>
      <c r="XBW114" s="37"/>
      <c r="XBX114" s="37"/>
      <c r="XBY114" s="37"/>
      <c r="XBZ114" s="37"/>
      <c r="XCA114" s="37"/>
      <c r="XCB114" s="37"/>
      <c r="XCC114" s="37"/>
      <c r="XCD114" s="37"/>
      <c r="XCE114" s="37"/>
      <c r="XCF114" s="37"/>
      <c r="XCG114" s="37"/>
      <c r="XCH114" s="37"/>
      <c r="XCI114" s="37"/>
      <c r="XCJ114" s="37"/>
      <c r="XCK114" s="37"/>
      <c r="XCL114" s="37"/>
      <c r="XCM114" s="37"/>
      <c r="XCN114" s="37"/>
      <c r="XCO114" s="37"/>
      <c r="XCP114" s="37"/>
      <c r="XCQ114" s="37"/>
      <c r="XCR114" s="37"/>
      <c r="XCS114" s="37"/>
      <c r="XCT114" s="37"/>
      <c r="XCU114" s="37"/>
      <c r="XCV114" s="37"/>
      <c r="XCW114" s="37"/>
      <c r="XCX114" s="37"/>
      <c r="XCY114" s="37"/>
      <c r="XCZ114" s="37"/>
      <c r="XDA114" s="37"/>
      <c r="XDB114" s="37"/>
      <c r="XDC114" s="37"/>
      <c r="XDD114" s="37"/>
      <c r="XDE114" s="37"/>
      <c r="XDF114" s="37"/>
      <c r="XDG114" s="37"/>
      <c r="XDH114" s="37"/>
      <c r="XDI114" s="37"/>
      <c r="XDJ114" s="37"/>
      <c r="XDK114" s="37"/>
      <c r="XDL114" s="37"/>
      <c r="XDM114" s="37"/>
      <c r="XDN114" s="37"/>
      <c r="XDO114" s="37"/>
      <c r="XDP114" s="37"/>
      <c r="XDQ114" s="37"/>
      <c r="XDR114" s="37"/>
      <c r="XDS114" s="37"/>
      <c r="XDT114" s="37"/>
      <c r="XDU114" s="37"/>
      <c r="XDV114" s="37"/>
      <c r="XDW114" s="37"/>
      <c r="XDX114" s="37"/>
      <c r="XDY114" s="37"/>
      <c r="XDZ114" s="37"/>
      <c r="XEA114" s="37"/>
      <c r="XEB114" s="37"/>
      <c r="XEC114" s="37"/>
      <c r="XED114" s="37"/>
      <c r="XEE114" s="37"/>
      <c r="XEF114" s="37"/>
      <c r="XEG114" s="37"/>
      <c r="XEH114" s="37"/>
      <c r="XEI114" s="37"/>
      <c r="XEJ114" s="37"/>
      <c r="XEK114" s="37"/>
      <c r="XEL114" s="37"/>
      <c r="XEM114" s="37"/>
      <c r="XEN114" s="37"/>
      <c r="XEO114" s="37"/>
      <c r="XEP114" s="37"/>
      <c r="XEQ114" s="37"/>
      <c r="XER114" s="37"/>
      <c r="XES114" s="37"/>
      <c r="XET114" s="37"/>
      <c r="XEU114" s="37"/>
      <c r="XEV114" s="37"/>
      <c r="XEW114" s="37"/>
      <c r="XEX114" s="37"/>
      <c r="XEY114" s="37"/>
      <c r="XEZ114" s="37"/>
      <c r="XFA114" s="37"/>
      <c r="XFB114" s="37"/>
      <c r="XFC114" s="37"/>
      <c r="XFD114" s="37"/>
    </row>
    <row r="115" spans="1:151 16227:16384" s="12" customFormat="1" ht="20.25" customHeight="1" x14ac:dyDescent="0.25">
      <c r="A115" s="86"/>
      <c r="B115" s="87"/>
      <c r="C115" s="90">
        <v>7</v>
      </c>
      <c r="D115" s="90"/>
      <c r="E115" s="59" t="s">
        <v>212</v>
      </c>
      <c r="F115" s="79">
        <f>(41.909)*(10.764)</f>
        <v>451.10847599999994</v>
      </c>
      <c r="G115" s="80"/>
      <c r="H115" s="59">
        <v>0</v>
      </c>
      <c r="I115" s="59">
        <f t="shared" ref="I115:I116" si="2">F115*(($I$105)+1)+H115</f>
        <v>721.77356159999999</v>
      </c>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WZC115" s="37"/>
      <c r="WZD115" s="37"/>
      <c r="WZE115" s="37"/>
      <c r="WZF115" s="37"/>
      <c r="WZG115" s="37"/>
      <c r="WZH115" s="37"/>
      <c r="WZI115" s="37"/>
      <c r="WZJ115" s="37"/>
      <c r="WZK115" s="37"/>
      <c r="WZL115" s="37"/>
      <c r="WZM115" s="37"/>
      <c r="WZN115" s="37"/>
      <c r="WZO115" s="37"/>
      <c r="WZP115" s="37"/>
      <c r="WZQ115" s="37"/>
      <c r="WZR115" s="37"/>
      <c r="WZS115" s="37"/>
      <c r="WZT115" s="37"/>
      <c r="WZU115" s="37"/>
      <c r="WZV115" s="37"/>
      <c r="WZW115" s="37"/>
      <c r="WZX115" s="37"/>
      <c r="WZY115" s="37"/>
      <c r="WZZ115" s="37"/>
      <c r="XAA115" s="37"/>
      <c r="XAB115" s="37"/>
      <c r="XAC115" s="37"/>
      <c r="XAD115" s="37"/>
      <c r="XAE115" s="37"/>
      <c r="XAF115" s="37"/>
      <c r="XAG115" s="37"/>
      <c r="XAH115" s="37"/>
      <c r="XAI115" s="37"/>
      <c r="XAJ115" s="37"/>
      <c r="XAK115" s="37"/>
      <c r="XAL115" s="37"/>
      <c r="XAM115" s="37"/>
      <c r="XAN115" s="37"/>
      <c r="XAO115" s="37"/>
      <c r="XAP115" s="37"/>
      <c r="XAQ115" s="37"/>
      <c r="XAR115" s="37"/>
      <c r="XAS115" s="37"/>
      <c r="XAT115" s="37"/>
      <c r="XAU115" s="37"/>
      <c r="XAV115" s="37"/>
      <c r="XAW115" s="37"/>
      <c r="XAX115" s="37"/>
      <c r="XAY115" s="37"/>
      <c r="XAZ115" s="37"/>
      <c r="XBA115" s="37"/>
      <c r="XBB115" s="37"/>
      <c r="XBC115" s="37"/>
      <c r="XBD115" s="37"/>
      <c r="XBE115" s="37"/>
      <c r="XBF115" s="37"/>
      <c r="XBG115" s="37"/>
      <c r="XBH115" s="37"/>
      <c r="XBI115" s="37"/>
      <c r="XBJ115" s="37"/>
      <c r="XBK115" s="37"/>
      <c r="XBL115" s="37"/>
      <c r="XBM115" s="37"/>
      <c r="XBN115" s="37"/>
      <c r="XBO115" s="37"/>
      <c r="XBP115" s="37"/>
      <c r="XBQ115" s="37"/>
      <c r="XBR115" s="37"/>
      <c r="XBS115" s="37"/>
      <c r="XBT115" s="37"/>
      <c r="XBU115" s="37"/>
      <c r="XBV115" s="37"/>
      <c r="XBW115" s="37"/>
      <c r="XBX115" s="37"/>
      <c r="XBY115" s="37"/>
      <c r="XBZ115" s="37"/>
      <c r="XCA115" s="37"/>
      <c r="XCB115" s="37"/>
      <c r="XCC115" s="37"/>
      <c r="XCD115" s="37"/>
      <c r="XCE115" s="37"/>
      <c r="XCF115" s="37"/>
      <c r="XCG115" s="37"/>
      <c r="XCH115" s="37"/>
      <c r="XCI115" s="37"/>
      <c r="XCJ115" s="37"/>
      <c r="XCK115" s="37"/>
      <c r="XCL115" s="37"/>
      <c r="XCM115" s="37"/>
      <c r="XCN115" s="37"/>
      <c r="XCO115" s="37"/>
      <c r="XCP115" s="37"/>
      <c r="XCQ115" s="37"/>
      <c r="XCR115" s="37"/>
      <c r="XCS115" s="37"/>
      <c r="XCT115" s="37"/>
      <c r="XCU115" s="37"/>
      <c r="XCV115" s="37"/>
      <c r="XCW115" s="37"/>
      <c r="XCX115" s="37"/>
      <c r="XCY115" s="37"/>
      <c r="XCZ115" s="37"/>
      <c r="XDA115" s="37"/>
      <c r="XDB115" s="37"/>
      <c r="XDC115" s="37"/>
      <c r="XDD115" s="37"/>
      <c r="XDE115" s="37"/>
      <c r="XDF115" s="37"/>
      <c r="XDG115" s="37"/>
      <c r="XDH115" s="37"/>
      <c r="XDI115" s="37"/>
      <c r="XDJ115" s="37"/>
      <c r="XDK115" s="37"/>
      <c r="XDL115" s="37"/>
      <c r="XDM115" s="37"/>
      <c r="XDN115" s="37"/>
      <c r="XDO115" s="37"/>
      <c r="XDP115" s="37"/>
      <c r="XDQ115" s="37"/>
      <c r="XDR115" s="37"/>
      <c r="XDS115" s="37"/>
      <c r="XDT115" s="37"/>
      <c r="XDU115" s="37"/>
      <c r="XDV115" s="37"/>
      <c r="XDW115" s="37"/>
      <c r="XDX115" s="37"/>
      <c r="XDY115" s="37"/>
      <c r="XDZ115" s="37"/>
      <c r="XEA115" s="37"/>
      <c r="XEB115" s="37"/>
      <c r="XEC115" s="37"/>
      <c r="XED115" s="37"/>
      <c r="XEE115" s="37"/>
      <c r="XEF115" s="37"/>
      <c r="XEG115" s="37"/>
      <c r="XEH115" s="37"/>
      <c r="XEI115" s="37"/>
      <c r="XEJ115" s="37"/>
      <c r="XEK115" s="37"/>
      <c r="XEL115" s="37"/>
      <c r="XEM115" s="37"/>
      <c r="XEN115" s="37"/>
      <c r="XEO115" s="37"/>
      <c r="XEP115" s="37"/>
      <c r="XEQ115" s="37"/>
      <c r="XER115" s="37"/>
      <c r="XES115" s="37"/>
      <c r="XET115" s="37"/>
      <c r="XEU115" s="37"/>
      <c r="XEV115" s="37"/>
      <c r="XEW115" s="37"/>
      <c r="XEX115" s="37"/>
      <c r="XEY115" s="37"/>
      <c r="XEZ115" s="37"/>
      <c r="XFA115" s="37"/>
      <c r="XFB115" s="37"/>
      <c r="XFC115" s="37"/>
      <c r="XFD115" s="37"/>
    </row>
    <row r="116" spans="1:151 16227:16384" s="12" customFormat="1" ht="20.25" customHeight="1" x14ac:dyDescent="0.25">
      <c r="A116" s="88"/>
      <c r="B116" s="89"/>
      <c r="C116" s="90">
        <v>8</v>
      </c>
      <c r="D116" s="90"/>
      <c r="E116" s="59" t="s">
        <v>212</v>
      </c>
      <c r="F116" s="79">
        <f>(43.688)*(10.764)</f>
        <v>470.257632</v>
      </c>
      <c r="G116" s="80"/>
      <c r="H116" s="59">
        <v>0</v>
      </c>
      <c r="I116" s="59">
        <f t="shared" si="2"/>
        <v>752.4122112</v>
      </c>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WZC116" s="37"/>
      <c r="WZD116" s="37"/>
      <c r="WZE116" s="37"/>
      <c r="WZF116" s="37"/>
      <c r="WZG116" s="37"/>
      <c r="WZH116" s="37"/>
      <c r="WZI116" s="37"/>
      <c r="WZJ116" s="37"/>
      <c r="WZK116" s="37"/>
      <c r="WZL116" s="37"/>
      <c r="WZM116" s="37"/>
      <c r="WZN116" s="37"/>
      <c r="WZO116" s="37"/>
      <c r="WZP116" s="37"/>
      <c r="WZQ116" s="37"/>
      <c r="WZR116" s="37"/>
      <c r="WZS116" s="37"/>
      <c r="WZT116" s="37"/>
      <c r="WZU116" s="37"/>
      <c r="WZV116" s="37"/>
      <c r="WZW116" s="37"/>
      <c r="WZX116" s="37"/>
      <c r="WZY116" s="37"/>
      <c r="WZZ116" s="37"/>
      <c r="XAA116" s="37"/>
      <c r="XAB116" s="37"/>
      <c r="XAC116" s="37"/>
      <c r="XAD116" s="37"/>
      <c r="XAE116" s="37"/>
      <c r="XAF116" s="37"/>
      <c r="XAG116" s="37"/>
      <c r="XAH116" s="37"/>
      <c r="XAI116" s="37"/>
      <c r="XAJ116" s="37"/>
      <c r="XAK116" s="37"/>
      <c r="XAL116" s="37"/>
      <c r="XAM116" s="37"/>
      <c r="XAN116" s="37"/>
      <c r="XAO116" s="37"/>
      <c r="XAP116" s="37"/>
      <c r="XAQ116" s="37"/>
      <c r="XAR116" s="37"/>
      <c r="XAS116" s="37"/>
      <c r="XAT116" s="37"/>
      <c r="XAU116" s="37"/>
      <c r="XAV116" s="37"/>
      <c r="XAW116" s="37"/>
      <c r="XAX116" s="37"/>
      <c r="XAY116" s="37"/>
      <c r="XAZ116" s="37"/>
      <c r="XBA116" s="37"/>
      <c r="XBB116" s="37"/>
      <c r="XBC116" s="37"/>
      <c r="XBD116" s="37"/>
      <c r="XBE116" s="37"/>
      <c r="XBF116" s="37"/>
      <c r="XBG116" s="37"/>
      <c r="XBH116" s="37"/>
      <c r="XBI116" s="37"/>
      <c r="XBJ116" s="37"/>
      <c r="XBK116" s="37"/>
      <c r="XBL116" s="37"/>
      <c r="XBM116" s="37"/>
      <c r="XBN116" s="37"/>
      <c r="XBO116" s="37"/>
      <c r="XBP116" s="37"/>
      <c r="XBQ116" s="37"/>
      <c r="XBR116" s="37"/>
      <c r="XBS116" s="37"/>
      <c r="XBT116" s="37"/>
      <c r="XBU116" s="37"/>
      <c r="XBV116" s="37"/>
      <c r="XBW116" s="37"/>
      <c r="XBX116" s="37"/>
      <c r="XBY116" s="37"/>
      <c r="XBZ116" s="37"/>
      <c r="XCA116" s="37"/>
      <c r="XCB116" s="37"/>
      <c r="XCC116" s="37"/>
      <c r="XCD116" s="37"/>
      <c r="XCE116" s="37"/>
      <c r="XCF116" s="37"/>
      <c r="XCG116" s="37"/>
      <c r="XCH116" s="37"/>
      <c r="XCI116" s="37"/>
      <c r="XCJ116" s="37"/>
      <c r="XCK116" s="37"/>
      <c r="XCL116" s="37"/>
      <c r="XCM116" s="37"/>
      <c r="XCN116" s="37"/>
      <c r="XCO116" s="37"/>
      <c r="XCP116" s="37"/>
      <c r="XCQ116" s="37"/>
      <c r="XCR116" s="37"/>
      <c r="XCS116" s="37"/>
      <c r="XCT116" s="37"/>
      <c r="XCU116" s="37"/>
      <c r="XCV116" s="37"/>
      <c r="XCW116" s="37"/>
      <c r="XCX116" s="37"/>
      <c r="XCY116" s="37"/>
      <c r="XCZ116" s="37"/>
      <c r="XDA116" s="37"/>
      <c r="XDB116" s="37"/>
      <c r="XDC116" s="37"/>
      <c r="XDD116" s="37"/>
      <c r="XDE116" s="37"/>
      <c r="XDF116" s="37"/>
      <c r="XDG116" s="37"/>
      <c r="XDH116" s="37"/>
      <c r="XDI116" s="37"/>
      <c r="XDJ116" s="37"/>
      <c r="XDK116" s="37"/>
      <c r="XDL116" s="37"/>
      <c r="XDM116" s="37"/>
      <c r="XDN116" s="37"/>
      <c r="XDO116" s="37"/>
      <c r="XDP116" s="37"/>
      <c r="XDQ116" s="37"/>
      <c r="XDR116" s="37"/>
      <c r="XDS116" s="37"/>
      <c r="XDT116" s="37"/>
      <c r="XDU116" s="37"/>
      <c r="XDV116" s="37"/>
      <c r="XDW116" s="37"/>
      <c r="XDX116" s="37"/>
      <c r="XDY116" s="37"/>
      <c r="XDZ116" s="37"/>
      <c r="XEA116" s="37"/>
      <c r="XEB116" s="37"/>
      <c r="XEC116" s="37"/>
      <c r="XED116" s="37"/>
      <c r="XEE116" s="37"/>
      <c r="XEF116" s="37"/>
      <c r="XEG116" s="37"/>
      <c r="XEH116" s="37"/>
      <c r="XEI116" s="37"/>
      <c r="XEJ116" s="37"/>
      <c r="XEK116" s="37"/>
      <c r="XEL116" s="37"/>
      <c r="XEM116" s="37"/>
      <c r="XEN116" s="37"/>
      <c r="XEO116" s="37"/>
      <c r="XEP116" s="37"/>
      <c r="XEQ116" s="37"/>
      <c r="XER116" s="37"/>
      <c r="XES116" s="37"/>
      <c r="XET116" s="37"/>
      <c r="XEU116" s="37"/>
      <c r="XEV116" s="37"/>
      <c r="XEW116" s="37"/>
      <c r="XEX116" s="37"/>
      <c r="XEY116" s="37"/>
      <c r="XEZ116" s="37"/>
      <c r="XFA116" s="37"/>
      <c r="XFB116" s="37"/>
      <c r="XFC116" s="37"/>
      <c r="XFD116" s="37"/>
    </row>
    <row r="117" spans="1:151 16227:16384" s="12" customFormat="1" ht="20.25" x14ac:dyDescent="0.25">
      <c r="A117" s="81" t="s">
        <v>256</v>
      </c>
      <c r="B117" s="82"/>
      <c r="C117" s="82"/>
      <c r="D117" s="82"/>
      <c r="E117" s="82"/>
      <c r="F117" s="82"/>
      <c r="G117" s="82"/>
      <c r="H117" s="82"/>
      <c r="I117" s="83"/>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WZC117" s="37"/>
      <c r="WZD117" s="37"/>
      <c r="WZE117" s="37"/>
      <c r="WZF117" s="37"/>
      <c r="WZG117" s="37"/>
      <c r="WZH117" s="37"/>
      <c r="WZI117" s="37"/>
      <c r="WZJ117" s="37"/>
      <c r="WZK117" s="37"/>
      <c r="WZL117" s="37"/>
      <c r="WZM117" s="37"/>
      <c r="WZN117" s="37"/>
      <c r="WZO117" s="37"/>
      <c r="WZP117" s="37"/>
      <c r="WZQ117" s="37"/>
      <c r="WZR117" s="37"/>
      <c r="WZS117" s="37"/>
      <c r="WZT117" s="37"/>
      <c r="WZU117" s="37"/>
      <c r="WZV117" s="37"/>
      <c r="WZW117" s="37"/>
      <c r="WZX117" s="37"/>
      <c r="WZY117" s="37"/>
      <c r="WZZ117" s="37"/>
      <c r="XAA117" s="37"/>
      <c r="XAB117" s="37"/>
      <c r="XAC117" s="37"/>
      <c r="XAD117" s="37"/>
      <c r="XAE117" s="37"/>
      <c r="XAF117" s="37"/>
      <c r="XAG117" s="37"/>
      <c r="XAH117" s="37"/>
      <c r="XAI117" s="37"/>
      <c r="XAJ117" s="37"/>
      <c r="XAK117" s="37"/>
      <c r="XAL117" s="37"/>
      <c r="XAM117" s="37"/>
      <c r="XAN117" s="37"/>
      <c r="XAO117" s="37"/>
      <c r="XAP117" s="37"/>
      <c r="XAQ117" s="37"/>
      <c r="XAR117" s="37"/>
      <c r="XAS117" s="37"/>
      <c r="XAT117" s="37"/>
      <c r="XAU117" s="37"/>
      <c r="XAV117" s="37"/>
      <c r="XAW117" s="37"/>
      <c r="XAX117" s="37"/>
      <c r="XAY117" s="37"/>
      <c r="XAZ117" s="37"/>
      <c r="XBA117" s="37"/>
      <c r="XBB117" s="37"/>
      <c r="XBC117" s="37"/>
      <c r="XBD117" s="37"/>
      <c r="XBE117" s="37"/>
      <c r="XBF117" s="37"/>
      <c r="XBG117" s="37"/>
      <c r="XBH117" s="37"/>
      <c r="XBI117" s="37"/>
      <c r="XBJ117" s="37"/>
      <c r="XBK117" s="37"/>
      <c r="XBL117" s="37"/>
      <c r="XBM117" s="37"/>
      <c r="XBN117" s="37"/>
      <c r="XBO117" s="37"/>
      <c r="XBP117" s="37"/>
      <c r="XBQ117" s="37"/>
      <c r="XBR117" s="37"/>
      <c r="XBS117" s="37"/>
      <c r="XBT117" s="37"/>
      <c r="XBU117" s="37"/>
      <c r="XBV117" s="37"/>
      <c r="XBW117" s="37"/>
      <c r="XBX117" s="37"/>
      <c r="XBY117" s="37"/>
      <c r="XBZ117" s="37"/>
      <c r="XCA117" s="37"/>
      <c r="XCB117" s="37"/>
      <c r="XCC117" s="37"/>
      <c r="XCD117" s="37"/>
      <c r="XCE117" s="37"/>
      <c r="XCF117" s="37"/>
      <c r="XCG117" s="37"/>
      <c r="XCH117" s="37"/>
      <c r="XCI117" s="37"/>
      <c r="XCJ117" s="37"/>
      <c r="XCK117" s="37"/>
      <c r="XCL117" s="37"/>
      <c r="XCM117" s="37"/>
      <c r="XCN117" s="37"/>
      <c r="XCO117" s="37"/>
      <c r="XCP117" s="37"/>
      <c r="XCQ117" s="37"/>
      <c r="XCR117" s="37"/>
      <c r="XCS117" s="37"/>
      <c r="XCT117" s="37"/>
      <c r="XCU117" s="37"/>
      <c r="XCV117" s="37"/>
      <c r="XCW117" s="37"/>
      <c r="XCX117" s="37"/>
      <c r="XCY117" s="37"/>
      <c r="XCZ117" s="37"/>
      <c r="XDA117" s="37"/>
      <c r="XDB117" s="37"/>
      <c r="XDC117" s="37"/>
      <c r="XDD117" s="37"/>
      <c r="XDE117" s="37"/>
      <c r="XDF117" s="37"/>
      <c r="XDG117" s="37"/>
      <c r="XDH117" s="37"/>
      <c r="XDI117" s="37"/>
      <c r="XDJ117" s="37"/>
      <c r="XDK117" s="37"/>
      <c r="XDL117" s="37"/>
      <c r="XDM117" s="37"/>
      <c r="XDN117" s="37"/>
      <c r="XDO117" s="37"/>
      <c r="XDP117" s="37"/>
      <c r="XDQ117" s="37"/>
      <c r="XDR117" s="37"/>
      <c r="XDS117" s="37"/>
      <c r="XDT117" s="37"/>
      <c r="XDU117" s="37"/>
      <c r="XDV117" s="37"/>
      <c r="XDW117" s="37"/>
      <c r="XDX117" s="37"/>
      <c r="XDY117" s="37"/>
      <c r="XDZ117" s="37"/>
      <c r="XEA117" s="37"/>
      <c r="XEB117" s="37"/>
      <c r="XEC117" s="37"/>
      <c r="XED117" s="37"/>
      <c r="XEE117" s="37"/>
      <c r="XEF117" s="37"/>
      <c r="XEG117" s="37"/>
      <c r="XEH117" s="37"/>
      <c r="XEI117" s="37"/>
      <c r="XEJ117" s="37"/>
      <c r="XEK117" s="37"/>
      <c r="XEL117" s="37"/>
      <c r="XEM117" s="37"/>
      <c r="XEN117" s="37"/>
      <c r="XEO117" s="37"/>
      <c r="XEP117" s="37"/>
      <c r="XEQ117" s="37"/>
      <c r="XER117" s="37"/>
      <c r="XES117" s="37"/>
      <c r="XET117" s="37"/>
      <c r="XEU117" s="37"/>
      <c r="XEV117" s="37"/>
      <c r="XEW117" s="37"/>
      <c r="XEX117" s="37"/>
      <c r="XEY117" s="37"/>
      <c r="XEZ117" s="37"/>
      <c r="XFA117" s="37"/>
      <c r="XFB117" s="37"/>
      <c r="XFC117" s="37"/>
      <c r="XFD117" s="37"/>
    </row>
    <row r="118" spans="1:151 16227:16384" s="12" customFormat="1" ht="20.25" customHeight="1" x14ac:dyDescent="0.25">
      <c r="A118" s="84" t="str">
        <f>A117</f>
        <v>1st Floor For Part Residential/ 2nd Podium level Parking</v>
      </c>
      <c r="B118" s="85"/>
      <c r="C118" s="90">
        <v>1</v>
      </c>
      <c r="D118" s="90"/>
      <c r="E118" s="84" t="s">
        <v>275</v>
      </c>
      <c r="F118" s="91"/>
      <c r="G118" s="91"/>
      <c r="H118" s="91"/>
      <c r="I118" s="85"/>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WZC118" s="37"/>
      <c r="WZD118" s="37"/>
      <c r="WZE118" s="37"/>
      <c r="WZF118" s="37"/>
      <c r="WZG118" s="37"/>
      <c r="WZH118" s="37"/>
      <c r="WZI118" s="37"/>
      <c r="WZJ118" s="37"/>
      <c r="WZK118" s="37"/>
      <c r="WZL118" s="37"/>
      <c r="WZM118" s="37"/>
      <c r="WZN118" s="37"/>
      <c r="WZO118" s="37"/>
      <c r="WZP118" s="37"/>
      <c r="WZQ118" s="37"/>
      <c r="WZR118" s="37"/>
      <c r="WZS118" s="37"/>
      <c r="WZT118" s="37"/>
      <c r="WZU118" s="37"/>
      <c r="WZV118" s="37"/>
      <c r="WZW118" s="37"/>
      <c r="WZX118" s="37"/>
      <c r="WZY118" s="37"/>
      <c r="WZZ118" s="37"/>
      <c r="XAA118" s="37"/>
      <c r="XAB118" s="37"/>
      <c r="XAC118" s="37"/>
      <c r="XAD118" s="37"/>
      <c r="XAE118" s="37"/>
      <c r="XAF118" s="37"/>
      <c r="XAG118" s="37"/>
      <c r="XAH118" s="37"/>
      <c r="XAI118" s="37"/>
      <c r="XAJ118" s="37"/>
      <c r="XAK118" s="37"/>
      <c r="XAL118" s="37"/>
      <c r="XAM118" s="37"/>
      <c r="XAN118" s="37"/>
      <c r="XAO118" s="37"/>
      <c r="XAP118" s="37"/>
      <c r="XAQ118" s="37"/>
      <c r="XAR118" s="37"/>
      <c r="XAS118" s="37"/>
      <c r="XAT118" s="37"/>
      <c r="XAU118" s="37"/>
      <c r="XAV118" s="37"/>
      <c r="XAW118" s="37"/>
      <c r="XAX118" s="37"/>
      <c r="XAY118" s="37"/>
      <c r="XAZ118" s="37"/>
      <c r="XBA118" s="37"/>
      <c r="XBB118" s="37"/>
      <c r="XBC118" s="37"/>
      <c r="XBD118" s="37"/>
      <c r="XBE118" s="37"/>
      <c r="XBF118" s="37"/>
      <c r="XBG118" s="37"/>
      <c r="XBH118" s="37"/>
      <c r="XBI118" s="37"/>
      <c r="XBJ118" s="37"/>
      <c r="XBK118" s="37"/>
      <c r="XBL118" s="37"/>
      <c r="XBM118" s="37"/>
      <c r="XBN118" s="37"/>
      <c r="XBO118" s="37"/>
      <c r="XBP118" s="37"/>
      <c r="XBQ118" s="37"/>
      <c r="XBR118" s="37"/>
      <c r="XBS118" s="37"/>
      <c r="XBT118" s="37"/>
      <c r="XBU118" s="37"/>
      <c r="XBV118" s="37"/>
      <c r="XBW118" s="37"/>
      <c r="XBX118" s="37"/>
      <c r="XBY118" s="37"/>
      <c r="XBZ118" s="37"/>
      <c r="XCA118" s="37"/>
      <c r="XCB118" s="37"/>
      <c r="XCC118" s="37"/>
      <c r="XCD118" s="37"/>
      <c r="XCE118" s="37"/>
      <c r="XCF118" s="37"/>
      <c r="XCG118" s="37"/>
      <c r="XCH118" s="37"/>
      <c r="XCI118" s="37"/>
      <c r="XCJ118" s="37"/>
      <c r="XCK118" s="37"/>
      <c r="XCL118" s="37"/>
      <c r="XCM118" s="37"/>
      <c r="XCN118" s="37"/>
      <c r="XCO118" s="37"/>
      <c r="XCP118" s="37"/>
      <c r="XCQ118" s="37"/>
      <c r="XCR118" s="37"/>
      <c r="XCS118" s="37"/>
      <c r="XCT118" s="37"/>
      <c r="XCU118" s="37"/>
      <c r="XCV118" s="37"/>
      <c r="XCW118" s="37"/>
      <c r="XCX118" s="37"/>
      <c r="XCY118" s="37"/>
      <c r="XCZ118" s="37"/>
      <c r="XDA118" s="37"/>
      <c r="XDB118" s="37"/>
      <c r="XDC118" s="37"/>
      <c r="XDD118" s="37"/>
      <c r="XDE118" s="37"/>
      <c r="XDF118" s="37"/>
      <c r="XDG118" s="37"/>
      <c r="XDH118" s="37"/>
      <c r="XDI118" s="37"/>
      <c r="XDJ118" s="37"/>
      <c r="XDK118" s="37"/>
      <c r="XDL118" s="37"/>
      <c r="XDM118" s="37"/>
      <c r="XDN118" s="37"/>
      <c r="XDO118" s="37"/>
      <c r="XDP118" s="37"/>
      <c r="XDQ118" s="37"/>
      <c r="XDR118" s="37"/>
      <c r="XDS118" s="37"/>
      <c r="XDT118" s="37"/>
      <c r="XDU118" s="37"/>
      <c r="XDV118" s="37"/>
      <c r="XDW118" s="37"/>
      <c r="XDX118" s="37"/>
      <c r="XDY118" s="37"/>
      <c r="XDZ118" s="37"/>
      <c r="XEA118" s="37"/>
      <c r="XEB118" s="37"/>
      <c r="XEC118" s="37"/>
      <c r="XED118" s="37"/>
      <c r="XEE118" s="37"/>
      <c r="XEF118" s="37"/>
      <c r="XEG118" s="37"/>
      <c r="XEH118" s="37"/>
      <c r="XEI118" s="37"/>
      <c r="XEJ118" s="37"/>
      <c r="XEK118" s="37"/>
      <c r="XEL118" s="37"/>
      <c r="XEM118" s="37"/>
      <c r="XEN118" s="37"/>
      <c r="XEO118" s="37"/>
      <c r="XEP118" s="37"/>
      <c r="XEQ118" s="37"/>
      <c r="XER118" s="37"/>
      <c r="XES118" s="37"/>
      <c r="XET118" s="37"/>
      <c r="XEU118" s="37"/>
      <c r="XEV118" s="37"/>
      <c r="XEW118" s="37"/>
      <c r="XEX118" s="37"/>
      <c r="XEY118" s="37"/>
      <c r="XEZ118" s="37"/>
      <c r="XFA118" s="37"/>
      <c r="XFB118" s="37"/>
      <c r="XFC118" s="37"/>
      <c r="XFD118" s="37"/>
    </row>
    <row r="119" spans="1:151 16227:16384" s="12" customFormat="1" ht="20.25" x14ac:dyDescent="0.25">
      <c r="A119" s="86"/>
      <c r="B119" s="87"/>
      <c r="C119" s="90">
        <v>2</v>
      </c>
      <c r="D119" s="90"/>
      <c r="E119" s="88"/>
      <c r="F119" s="92"/>
      <c r="G119" s="92"/>
      <c r="H119" s="92"/>
      <c r="I119" s="89"/>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WZC119" s="37"/>
      <c r="WZD119" s="37"/>
      <c r="WZE119" s="37"/>
      <c r="WZF119" s="37"/>
      <c r="WZG119" s="37"/>
      <c r="WZH119" s="37"/>
      <c r="WZI119" s="37"/>
      <c r="WZJ119" s="37"/>
      <c r="WZK119" s="37"/>
      <c r="WZL119" s="37"/>
      <c r="WZM119" s="37"/>
      <c r="WZN119" s="37"/>
      <c r="WZO119" s="37"/>
      <c r="WZP119" s="37"/>
      <c r="WZQ119" s="37"/>
      <c r="WZR119" s="37"/>
      <c r="WZS119" s="37"/>
      <c r="WZT119" s="37"/>
      <c r="WZU119" s="37"/>
      <c r="WZV119" s="37"/>
      <c r="WZW119" s="37"/>
      <c r="WZX119" s="37"/>
      <c r="WZY119" s="37"/>
      <c r="WZZ119" s="37"/>
      <c r="XAA119" s="37"/>
      <c r="XAB119" s="37"/>
      <c r="XAC119" s="37"/>
      <c r="XAD119" s="37"/>
      <c r="XAE119" s="37"/>
      <c r="XAF119" s="37"/>
      <c r="XAG119" s="37"/>
      <c r="XAH119" s="37"/>
      <c r="XAI119" s="37"/>
      <c r="XAJ119" s="37"/>
      <c r="XAK119" s="37"/>
      <c r="XAL119" s="37"/>
      <c r="XAM119" s="37"/>
      <c r="XAN119" s="37"/>
      <c r="XAO119" s="37"/>
      <c r="XAP119" s="37"/>
      <c r="XAQ119" s="37"/>
      <c r="XAR119" s="37"/>
      <c r="XAS119" s="37"/>
      <c r="XAT119" s="37"/>
      <c r="XAU119" s="37"/>
      <c r="XAV119" s="37"/>
      <c r="XAW119" s="37"/>
      <c r="XAX119" s="37"/>
      <c r="XAY119" s="37"/>
      <c r="XAZ119" s="37"/>
      <c r="XBA119" s="37"/>
      <c r="XBB119" s="37"/>
      <c r="XBC119" s="37"/>
      <c r="XBD119" s="37"/>
      <c r="XBE119" s="37"/>
      <c r="XBF119" s="37"/>
      <c r="XBG119" s="37"/>
      <c r="XBH119" s="37"/>
      <c r="XBI119" s="37"/>
      <c r="XBJ119" s="37"/>
      <c r="XBK119" s="37"/>
      <c r="XBL119" s="37"/>
      <c r="XBM119" s="37"/>
      <c r="XBN119" s="37"/>
      <c r="XBO119" s="37"/>
      <c r="XBP119" s="37"/>
      <c r="XBQ119" s="37"/>
      <c r="XBR119" s="37"/>
      <c r="XBS119" s="37"/>
      <c r="XBT119" s="37"/>
      <c r="XBU119" s="37"/>
      <c r="XBV119" s="37"/>
      <c r="XBW119" s="37"/>
      <c r="XBX119" s="37"/>
      <c r="XBY119" s="37"/>
      <c r="XBZ119" s="37"/>
      <c r="XCA119" s="37"/>
      <c r="XCB119" s="37"/>
      <c r="XCC119" s="37"/>
      <c r="XCD119" s="37"/>
      <c r="XCE119" s="37"/>
      <c r="XCF119" s="37"/>
      <c r="XCG119" s="37"/>
      <c r="XCH119" s="37"/>
      <c r="XCI119" s="37"/>
      <c r="XCJ119" s="37"/>
      <c r="XCK119" s="37"/>
      <c r="XCL119" s="37"/>
      <c r="XCM119" s="37"/>
      <c r="XCN119" s="37"/>
      <c r="XCO119" s="37"/>
      <c r="XCP119" s="37"/>
      <c r="XCQ119" s="37"/>
      <c r="XCR119" s="37"/>
      <c r="XCS119" s="37"/>
      <c r="XCT119" s="37"/>
      <c r="XCU119" s="37"/>
      <c r="XCV119" s="37"/>
      <c r="XCW119" s="37"/>
      <c r="XCX119" s="37"/>
      <c r="XCY119" s="37"/>
      <c r="XCZ119" s="37"/>
      <c r="XDA119" s="37"/>
      <c r="XDB119" s="37"/>
      <c r="XDC119" s="37"/>
      <c r="XDD119" s="37"/>
      <c r="XDE119" s="37"/>
      <c r="XDF119" s="37"/>
      <c r="XDG119" s="37"/>
      <c r="XDH119" s="37"/>
      <c r="XDI119" s="37"/>
      <c r="XDJ119" s="37"/>
      <c r="XDK119" s="37"/>
      <c r="XDL119" s="37"/>
      <c r="XDM119" s="37"/>
      <c r="XDN119" s="37"/>
      <c r="XDO119" s="37"/>
      <c r="XDP119" s="37"/>
      <c r="XDQ119" s="37"/>
      <c r="XDR119" s="37"/>
      <c r="XDS119" s="37"/>
      <c r="XDT119" s="37"/>
      <c r="XDU119" s="37"/>
      <c r="XDV119" s="37"/>
      <c r="XDW119" s="37"/>
      <c r="XDX119" s="37"/>
      <c r="XDY119" s="37"/>
      <c r="XDZ119" s="37"/>
      <c r="XEA119" s="37"/>
      <c r="XEB119" s="37"/>
      <c r="XEC119" s="37"/>
      <c r="XED119" s="37"/>
      <c r="XEE119" s="37"/>
      <c r="XEF119" s="37"/>
      <c r="XEG119" s="37"/>
      <c r="XEH119" s="37"/>
      <c r="XEI119" s="37"/>
      <c r="XEJ119" s="37"/>
      <c r="XEK119" s="37"/>
      <c r="XEL119" s="37"/>
      <c r="XEM119" s="37"/>
      <c r="XEN119" s="37"/>
      <c r="XEO119" s="37"/>
      <c r="XEP119" s="37"/>
      <c r="XEQ119" s="37"/>
      <c r="XER119" s="37"/>
      <c r="XES119" s="37"/>
      <c r="XET119" s="37"/>
      <c r="XEU119" s="37"/>
      <c r="XEV119" s="37"/>
      <c r="XEW119" s="37"/>
      <c r="XEX119" s="37"/>
      <c r="XEY119" s="37"/>
      <c r="XEZ119" s="37"/>
      <c r="XFA119" s="37"/>
      <c r="XFB119" s="37"/>
      <c r="XFC119" s="37"/>
      <c r="XFD119" s="37"/>
    </row>
    <row r="120" spans="1:151 16227:16384" s="12" customFormat="1" ht="20.25" x14ac:dyDescent="0.25">
      <c r="A120" s="86"/>
      <c r="B120" s="87"/>
      <c r="C120" s="90">
        <v>3</v>
      </c>
      <c r="D120" s="90"/>
      <c r="E120" s="59" t="s">
        <v>212</v>
      </c>
      <c r="F120" s="79">
        <f>(38.974)*(10.764)</f>
        <v>419.51613599999996</v>
      </c>
      <c r="G120" s="80"/>
      <c r="H120" s="59">
        <v>0</v>
      </c>
      <c r="I120" s="59">
        <f t="shared" ref="I120:I121" si="3">F120*(($I$105)+1)+H120</f>
        <v>671.22581760000003</v>
      </c>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WZC120" s="37"/>
      <c r="WZD120" s="37"/>
      <c r="WZE120" s="37"/>
      <c r="WZF120" s="37"/>
      <c r="WZG120" s="37"/>
      <c r="WZH120" s="37"/>
      <c r="WZI120" s="37"/>
      <c r="WZJ120" s="37"/>
      <c r="WZK120" s="37"/>
      <c r="WZL120" s="37"/>
      <c r="WZM120" s="37"/>
      <c r="WZN120" s="37"/>
      <c r="WZO120" s="37"/>
      <c r="WZP120" s="37"/>
      <c r="WZQ120" s="37"/>
      <c r="WZR120" s="37"/>
      <c r="WZS120" s="37"/>
      <c r="WZT120" s="37"/>
      <c r="WZU120" s="37"/>
      <c r="WZV120" s="37"/>
      <c r="WZW120" s="37"/>
      <c r="WZX120" s="37"/>
      <c r="WZY120" s="37"/>
      <c r="WZZ120" s="37"/>
      <c r="XAA120" s="37"/>
      <c r="XAB120" s="37"/>
      <c r="XAC120" s="37"/>
      <c r="XAD120" s="37"/>
      <c r="XAE120" s="37"/>
      <c r="XAF120" s="37"/>
      <c r="XAG120" s="37"/>
      <c r="XAH120" s="37"/>
      <c r="XAI120" s="37"/>
      <c r="XAJ120" s="37"/>
      <c r="XAK120" s="37"/>
      <c r="XAL120" s="37"/>
      <c r="XAM120" s="37"/>
      <c r="XAN120" s="37"/>
      <c r="XAO120" s="37"/>
      <c r="XAP120" s="37"/>
      <c r="XAQ120" s="37"/>
      <c r="XAR120" s="37"/>
      <c r="XAS120" s="37"/>
      <c r="XAT120" s="37"/>
      <c r="XAU120" s="37"/>
      <c r="XAV120" s="37"/>
      <c r="XAW120" s="37"/>
      <c r="XAX120" s="37"/>
      <c r="XAY120" s="37"/>
      <c r="XAZ120" s="37"/>
      <c r="XBA120" s="37"/>
      <c r="XBB120" s="37"/>
      <c r="XBC120" s="37"/>
      <c r="XBD120" s="37"/>
      <c r="XBE120" s="37"/>
      <c r="XBF120" s="37"/>
      <c r="XBG120" s="37"/>
      <c r="XBH120" s="37"/>
      <c r="XBI120" s="37"/>
      <c r="XBJ120" s="37"/>
      <c r="XBK120" s="37"/>
      <c r="XBL120" s="37"/>
      <c r="XBM120" s="37"/>
      <c r="XBN120" s="37"/>
      <c r="XBO120" s="37"/>
      <c r="XBP120" s="37"/>
      <c r="XBQ120" s="37"/>
      <c r="XBR120" s="37"/>
      <c r="XBS120" s="37"/>
      <c r="XBT120" s="37"/>
      <c r="XBU120" s="37"/>
      <c r="XBV120" s="37"/>
      <c r="XBW120" s="37"/>
      <c r="XBX120" s="37"/>
      <c r="XBY120" s="37"/>
      <c r="XBZ120" s="37"/>
      <c r="XCA120" s="37"/>
      <c r="XCB120" s="37"/>
      <c r="XCC120" s="37"/>
      <c r="XCD120" s="37"/>
      <c r="XCE120" s="37"/>
      <c r="XCF120" s="37"/>
      <c r="XCG120" s="37"/>
      <c r="XCH120" s="37"/>
      <c r="XCI120" s="37"/>
      <c r="XCJ120" s="37"/>
      <c r="XCK120" s="37"/>
      <c r="XCL120" s="37"/>
      <c r="XCM120" s="37"/>
      <c r="XCN120" s="37"/>
      <c r="XCO120" s="37"/>
      <c r="XCP120" s="37"/>
      <c r="XCQ120" s="37"/>
      <c r="XCR120" s="37"/>
      <c r="XCS120" s="37"/>
      <c r="XCT120" s="37"/>
      <c r="XCU120" s="37"/>
      <c r="XCV120" s="37"/>
      <c r="XCW120" s="37"/>
      <c r="XCX120" s="37"/>
      <c r="XCY120" s="37"/>
      <c r="XCZ120" s="37"/>
      <c r="XDA120" s="37"/>
      <c r="XDB120" s="37"/>
      <c r="XDC120" s="37"/>
      <c r="XDD120" s="37"/>
      <c r="XDE120" s="37"/>
      <c r="XDF120" s="37"/>
      <c r="XDG120" s="37"/>
      <c r="XDH120" s="37"/>
      <c r="XDI120" s="37"/>
      <c r="XDJ120" s="37"/>
      <c r="XDK120" s="37"/>
      <c r="XDL120" s="37"/>
      <c r="XDM120" s="37"/>
      <c r="XDN120" s="37"/>
      <c r="XDO120" s="37"/>
      <c r="XDP120" s="37"/>
      <c r="XDQ120" s="37"/>
      <c r="XDR120" s="37"/>
      <c r="XDS120" s="37"/>
      <c r="XDT120" s="37"/>
      <c r="XDU120" s="37"/>
      <c r="XDV120" s="37"/>
      <c r="XDW120" s="37"/>
      <c r="XDX120" s="37"/>
      <c r="XDY120" s="37"/>
      <c r="XDZ120" s="37"/>
      <c r="XEA120" s="37"/>
      <c r="XEB120" s="37"/>
      <c r="XEC120" s="37"/>
      <c r="XED120" s="37"/>
      <c r="XEE120" s="37"/>
      <c r="XEF120" s="37"/>
      <c r="XEG120" s="37"/>
      <c r="XEH120" s="37"/>
      <c r="XEI120" s="37"/>
      <c r="XEJ120" s="37"/>
      <c r="XEK120" s="37"/>
      <c r="XEL120" s="37"/>
      <c r="XEM120" s="37"/>
      <c r="XEN120" s="37"/>
      <c r="XEO120" s="37"/>
      <c r="XEP120" s="37"/>
      <c r="XEQ120" s="37"/>
      <c r="XER120" s="37"/>
      <c r="XES120" s="37"/>
      <c r="XET120" s="37"/>
      <c r="XEU120" s="37"/>
      <c r="XEV120" s="37"/>
      <c r="XEW120" s="37"/>
      <c r="XEX120" s="37"/>
      <c r="XEY120" s="37"/>
      <c r="XEZ120" s="37"/>
      <c r="XFA120" s="37"/>
      <c r="XFB120" s="37"/>
      <c r="XFC120" s="37"/>
      <c r="XFD120" s="37"/>
    </row>
    <row r="121" spans="1:151 16227:16384" s="12" customFormat="1" ht="20.25" x14ac:dyDescent="0.25">
      <c r="A121" s="86"/>
      <c r="B121" s="87"/>
      <c r="C121" s="90">
        <v>4</v>
      </c>
      <c r="D121" s="90"/>
      <c r="E121" s="59" t="s">
        <v>212</v>
      </c>
      <c r="F121" s="79">
        <f>(38.974)*(10.764)</f>
        <v>419.51613599999996</v>
      </c>
      <c r="G121" s="80"/>
      <c r="H121" s="59">
        <v>0</v>
      </c>
      <c r="I121" s="59">
        <f t="shared" si="3"/>
        <v>671.22581760000003</v>
      </c>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WZC121" s="37"/>
      <c r="WZD121" s="37"/>
      <c r="WZE121" s="37"/>
      <c r="WZF121" s="37"/>
      <c r="WZG121" s="37"/>
      <c r="WZH121" s="37"/>
      <c r="WZI121" s="37"/>
      <c r="WZJ121" s="37"/>
      <c r="WZK121" s="37"/>
      <c r="WZL121" s="37"/>
      <c r="WZM121" s="37"/>
      <c r="WZN121" s="37"/>
      <c r="WZO121" s="37"/>
      <c r="WZP121" s="37"/>
      <c r="WZQ121" s="37"/>
      <c r="WZR121" s="37"/>
      <c r="WZS121" s="37"/>
      <c r="WZT121" s="37"/>
      <c r="WZU121" s="37"/>
      <c r="WZV121" s="37"/>
      <c r="WZW121" s="37"/>
      <c r="WZX121" s="37"/>
      <c r="WZY121" s="37"/>
      <c r="WZZ121" s="37"/>
      <c r="XAA121" s="37"/>
      <c r="XAB121" s="37"/>
      <c r="XAC121" s="37"/>
      <c r="XAD121" s="37"/>
      <c r="XAE121" s="37"/>
      <c r="XAF121" s="37"/>
      <c r="XAG121" s="37"/>
      <c r="XAH121" s="37"/>
      <c r="XAI121" s="37"/>
      <c r="XAJ121" s="37"/>
      <c r="XAK121" s="37"/>
      <c r="XAL121" s="37"/>
      <c r="XAM121" s="37"/>
      <c r="XAN121" s="37"/>
      <c r="XAO121" s="37"/>
      <c r="XAP121" s="37"/>
      <c r="XAQ121" s="37"/>
      <c r="XAR121" s="37"/>
      <c r="XAS121" s="37"/>
      <c r="XAT121" s="37"/>
      <c r="XAU121" s="37"/>
      <c r="XAV121" s="37"/>
      <c r="XAW121" s="37"/>
      <c r="XAX121" s="37"/>
      <c r="XAY121" s="37"/>
      <c r="XAZ121" s="37"/>
      <c r="XBA121" s="37"/>
      <c r="XBB121" s="37"/>
      <c r="XBC121" s="37"/>
      <c r="XBD121" s="37"/>
      <c r="XBE121" s="37"/>
      <c r="XBF121" s="37"/>
      <c r="XBG121" s="37"/>
      <c r="XBH121" s="37"/>
      <c r="XBI121" s="37"/>
      <c r="XBJ121" s="37"/>
      <c r="XBK121" s="37"/>
      <c r="XBL121" s="37"/>
      <c r="XBM121" s="37"/>
      <c r="XBN121" s="37"/>
      <c r="XBO121" s="37"/>
      <c r="XBP121" s="37"/>
      <c r="XBQ121" s="37"/>
      <c r="XBR121" s="37"/>
      <c r="XBS121" s="37"/>
      <c r="XBT121" s="37"/>
      <c r="XBU121" s="37"/>
      <c r="XBV121" s="37"/>
      <c r="XBW121" s="37"/>
      <c r="XBX121" s="37"/>
      <c r="XBY121" s="37"/>
      <c r="XBZ121" s="37"/>
      <c r="XCA121" s="37"/>
      <c r="XCB121" s="37"/>
      <c r="XCC121" s="37"/>
      <c r="XCD121" s="37"/>
      <c r="XCE121" s="37"/>
      <c r="XCF121" s="37"/>
      <c r="XCG121" s="37"/>
      <c r="XCH121" s="37"/>
      <c r="XCI121" s="37"/>
      <c r="XCJ121" s="37"/>
      <c r="XCK121" s="37"/>
      <c r="XCL121" s="37"/>
      <c r="XCM121" s="37"/>
      <c r="XCN121" s="37"/>
      <c r="XCO121" s="37"/>
      <c r="XCP121" s="37"/>
      <c r="XCQ121" s="37"/>
      <c r="XCR121" s="37"/>
      <c r="XCS121" s="37"/>
      <c r="XCT121" s="37"/>
      <c r="XCU121" s="37"/>
      <c r="XCV121" s="37"/>
      <c r="XCW121" s="37"/>
      <c r="XCX121" s="37"/>
      <c r="XCY121" s="37"/>
      <c r="XCZ121" s="37"/>
      <c r="XDA121" s="37"/>
      <c r="XDB121" s="37"/>
      <c r="XDC121" s="37"/>
      <c r="XDD121" s="37"/>
      <c r="XDE121" s="37"/>
      <c r="XDF121" s="37"/>
      <c r="XDG121" s="37"/>
      <c r="XDH121" s="37"/>
      <c r="XDI121" s="37"/>
      <c r="XDJ121" s="37"/>
      <c r="XDK121" s="37"/>
      <c r="XDL121" s="37"/>
      <c r="XDM121" s="37"/>
      <c r="XDN121" s="37"/>
      <c r="XDO121" s="37"/>
      <c r="XDP121" s="37"/>
      <c r="XDQ121" s="37"/>
      <c r="XDR121" s="37"/>
      <c r="XDS121" s="37"/>
      <c r="XDT121" s="37"/>
      <c r="XDU121" s="37"/>
      <c r="XDV121" s="37"/>
      <c r="XDW121" s="37"/>
      <c r="XDX121" s="37"/>
      <c r="XDY121" s="37"/>
      <c r="XDZ121" s="37"/>
      <c r="XEA121" s="37"/>
      <c r="XEB121" s="37"/>
      <c r="XEC121" s="37"/>
      <c r="XED121" s="37"/>
      <c r="XEE121" s="37"/>
      <c r="XEF121" s="37"/>
      <c r="XEG121" s="37"/>
      <c r="XEH121" s="37"/>
      <c r="XEI121" s="37"/>
      <c r="XEJ121" s="37"/>
      <c r="XEK121" s="37"/>
      <c r="XEL121" s="37"/>
      <c r="XEM121" s="37"/>
      <c r="XEN121" s="37"/>
      <c r="XEO121" s="37"/>
      <c r="XEP121" s="37"/>
      <c r="XEQ121" s="37"/>
      <c r="XER121" s="37"/>
      <c r="XES121" s="37"/>
      <c r="XET121" s="37"/>
      <c r="XEU121" s="37"/>
      <c r="XEV121" s="37"/>
      <c r="XEW121" s="37"/>
      <c r="XEX121" s="37"/>
      <c r="XEY121" s="37"/>
      <c r="XEZ121" s="37"/>
      <c r="XFA121" s="37"/>
      <c r="XFB121" s="37"/>
      <c r="XFC121" s="37"/>
      <c r="XFD121" s="37"/>
    </row>
    <row r="122" spans="1:151 16227:16384" s="12" customFormat="1" ht="20.25" x14ac:dyDescent="0.25">
      <c r="A122" s="86"/>
      <c r="B122" s="87"/>
      <c r="C122" s="90">
        <v>5</v>
      </c>
      <c r="D122" s="90"/>
      <c r="E122" s="84" t="s">
        <v>248</v>
      </c>
      <c r="F122" s="91"/>
      <c r="G122" s="91"/>
      <c r="H122" s="91"/>
      <c r="I122" s="85"/>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WZC122" s="37"/>
      <c r="WZD122" s="37"/>
      <c r="WZE122" s="37"/>
      <c r="WZF122" s="37"/>
      <c r="WZG122" s="37"/>
      <c r="WZH122" s="37"/>
      <c r="WZI122" s="37"/>
      <c r="WZJ122" s="37"/>
      <c r="WZK122" s="37"/>
      <c r="WZL122" s="37"/>
      <c r="WZM122" s="37"/>
      <c r="WZN122" s="37"/>
      <c r="WZO122" s="37"/>
      <c r="WZP122" s="37"/>
      <c r="WZQ122" s="37"/>
      <c r="WZR122" s="37"/>
      <c r="WZS122" s="37"/>
      <c r="WZT122" s="37"/>
      <c r="WZU122" s="37"/>
      <c r="WZV122" s="37"/>
      <c r="WZW122" s="37"/>
      <c r="WZX122" s="37"/>
      <c r="WZY122" s="37"/>
      <c r="WZZ122" s="37"/>
      <c r="XAA122" s="37"/>
      <c r="XAB122" s="37"/>
      <c r="XAC122" s="37"/>
      <c r="XAD122" s="37"/>
      <c r="XAE122" s="37"/>
      <c r="XAF122" s="37"/>
      <c r="XAG122" s="37"/>
      <c r="XAH122" s="37"/>
      <c r="XAI122" s="37"/>
      <c r="XAJ122" s="37"/>
      <c r="XAK122" s="37"/>
      <c r="XAL122" s="37"/>
      <c r="XAM122" s="37"/>
      <c r="XAN122" s="37"/>
      <c r="XAO122" s="37"/>
      <c r="XAP122" s="37"/>
      <c r="XAQ122" s="37"/>
      <c r="XAR122" s="37"/>
      <c r="XAS122" s="37"/>
      <c r="XAT122" s="37"/>
      <c r="XAU122" s="37"/>
      <c r="XAV122" s="37"/>
      <c r="XAW122" s="37"/>
      <c r="XAX122" s="37"/>
      <c r="XAY122" s="37"/>
      <c r="XAZ122" s="37"/>
      <c r="XBA122" s="37"/>
      <c r="XBB122" s="37"/>
      <c r="XBC122" s="37"/>
      <c r="XBD122" s="37"/>
      <c r="XBE122" s="37"/>
      <c r="XBF122" s="37"/>
      <c r="XBG122" s="37"/>
      <c r="XBH122" s="37"/>
      <c r="XBI122" s="37"/>
      <c r="XBJ122" s="37"/>
      <c r="XBK122" s="37"/>
      <c r="XBL122" s="37"/>
      <c r="XBM122" s="37"/>
      <c r="XBN122" s="37"/>
      <c r="XBO122" s="37"/>
      <c r="XBP122" s="37"/>
      <c r="XBQ122" s="37"/>
      <c r="XBR122" s="37"/>
      <c r="XBS122" s="37"/>
      <c r="XBT122" s="37"/>
      <c r="XBU122" s="37"/>
      <c r="XBV122" s="37"/>
      <c r="XBW122" s="37"/>
      <c r="XBX122" s="37"/>
      <c r="XBY122" s="37"/>
      <c r="XBZ122" s="37"/>
      <c r="XCA122" s="37"/>
      <c r="XCB122" s="37"/>
      <c r="XCC122" s="37"/>
      <c r="XCD122" s="37"/>
      <c r="XCE122" s="37"/>
      <c r="XCF122" s="37"/>
      <c r="XCG122" s="37"/>
      <c r="XCH122" s="37"/>
      <c r="XCI122" s="37"/>
      <c r="XCJ122" s="37"/>
      <c r="XCK122" s="37"/>
      <c r="XCL122" s="37"/>
      <c r="XCM122" s="37"/>
      <c r="XCN122" s="37"/>
      <c r="XCO122" s="37"/>
      <c r="XCP122" s="37"/>
      <c r="XCQ122" s="37"/>
      <c r="XCR122" s="37"/>
      <c r="XCS122" s="37"/>
      <c r="XCT122" s="37"/>
      <c r="XCU122" s="37"/>
      <c r="XCV122" s="37"/>
      <c r="XCW122" s="37"/>
      <c r="XCX122" s="37"/>
      <c r="XCY122" s="37"/>
      <c r="XCZ122" s="37"/>
      <c r="XDA122" s="37"/>
      <c r="XDB122" s="37"/>
      <c r="XDC122" s="37"/>
      <c r="XDD122" s="37"/>
      <c r="XDE122" s="37"/>
      <c r="XDF122" s="37"/>
      <c r="XDG122" s="37"/>
      <c r="XDH122" s="37"/>
      <c r="XDI122" s="37"/>
      <c r="XDJ122" s="37"/>
      <c r="XDK122" s="37"/>
      <c r="XDL122" s="37"/>
      <c r="XDM122" s="37"/>
      <c r="XDN122" s="37"/>
      <c r="XDO122" s="37"/>
      <c r="XDP122" s="37"/>
      <c r="XDQ122" s="37"/>
      <c r="XDR122" s="37"/>
      <c r="XDS122" s="37"/>
      <c r="XDT122" s="37"/>
      <c r="XDU122" s="37"/>
      <c r="XDV122" s="37"/>
      <c r="XDW122" s="37"/>
      <c r="XDX122" s="37"/>
      <c r="XDY122" s="37"/>
      <c r="XDZ122" s="37"/>
      <c r="XEA122" s="37"/>
      <c r="XEB122" s="37"/>
      <c r="XEC122" s="37"/>
      <c r="XED122" s="37"/>
      <c r="XEE122" s="37"/>
      <c r="XEF122" s="37"/>
      <c r="XEG122" s="37"/>
      <c r="XEH122" s="37"/>
      <c r="XEI122" s="37"/>
      <c r="XEJ122" s="37"/>
      <c r="XEK122" s="37"/>
      <c r="XEL122" s="37"/>
      <c r="XEM122" s="37"/>
      <c r="XEN122" s="37"/>
      <c r="XEO122" s="37"/>
      <c r="XEP122" s="37"/>
      <c r="XEQ122" s="37"/>
      <c r="XER122" s="37"/>
      <c r="XES122" s="37"/>
      <c r="XET122" s="37"/>
      <c r="XEU122" s="37"/>
      <c r="XEV122" s="37"/>
      <c r="XEW122" s="37"/>
      <c r="XEX122" s="37"/>
      <c r="XEY122" s="37"/>
      <c r="XEZ122" s="37"/>
      <c r="XFA122" s="37"/>
      <c r="XFB122" s="37"/>
      <c r="XFC122" s="37"/>
      <c r="XFD122" s="37"/>
    </row>
    <row r="123" spans="1:151 16227:16384" s="12" customFormat="1" ht="20.25" x14ac:dyDescent="0.25">
      <c r="A123" s="86"/>
      <c r="B123" s="87"/>
      <c r="C123" s="90">
        <v>6</v>
      </c>
      <c r="D123" s="90"/>
      <c r="E123" s="88"/>
      <c r="F123" s="92"/>
      <c r="G123" s="92"/>
      <c r="H123" s="92"/>
      <c r="I123" s="89"/>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WZC123" s="37"/>
      <c r="WZD123" s="37"/>
      <c r="WZE123" s="37"/>
      <c r="WZF123" s="37"/>
      <c r="WZG123" s="37"/>
      <c r="WZH123" s="37"/>
      <c r="WZI123" s="37"/>
      <c r="WZJ123" s="37"/>
      <c r="WZK123" s="37"/>
      <c r="WZL123" s="37"/>
      <c r="WZM123" s="37"/>
      <c r="WZN123" s="37"/>
      <c r="WZO123" s="37"/>
      <c r="WZP123" s="37"/>
      <c r="WZQ123" s="37"/>
      <c r="WZR123" s="37"/>
      <c r="WZS123" s="37"/>
      <c r="WZT123" s="37"/>
      <c r="WZU123" s="37"/>
      <c r="WZV123" s="37"/>
      <c r="WZW123" s="37"/>
      <c r="WZX123" s="37"/>
      <c r="WZY123" s="37"/>
      <c r="WZZ123" s="37"/>
      <c r="XAA123" s="37"/>
      <c r="XAB123" s="37"/>
      <c r="XAC123" s="37"/>
      <c r="XAD123" s="37"/>
      <c r="XAE123" s="37"/>
      <c r="XAF123" s="37"/>
      <c r="XAG123" s="37"/>
      <c r="XAH123" s="37"/>
      <c r="XAI123" s="37"/>
      <c r="XAJ123" s="37"/>
      <c r="XAK123" s="37"/>
      <c r="XAL123" s="37"/>
      <c r="XAM123" s="37"/>
      <c r="XAN123" s="37"/>
      <c r="XAO123" s="37"/>
      <c r="XAP123" s="37"/>
      <c r="XAQ123" s="37"/>
      <c r="XAR123" s="37"/>
      <c r="XAS123" s="37"/>
      <c r="XAT123" s="37"/>
      <c r="XAU123" s="37"/>
      <c r="XAV123" s="37"/>
      <c r="XAW123" s="37"/>
      <c r="XAX123" s="37"/>
      <c r="XAY123" s="37"/>
      <c r="XAZ123" s="37"/>
      <c r="XBA123" s="37"/>
      <c r="XBB123" s="37"/>
      <c r="XBC123" s="37"/>
      <c r="XBD123" s="37"/>
      <c r="XBE123" s="37"/>
      <c r="XBF123" s="37"/>
      <c r="XBG123" s="37"/>
      <c r="XBH123" s="37"/>
      <c r="XBI123" s="37"/>
      <c r="XBJ123" s="37"/>
      <c r="XBK123" s="37"/>
      <c r="XBL123" s="37"/>
      <c r="XBM123" s="37"/>
      <c r="XBN123" s="37"/>
      <c r="XBO123" s="37"/>
      <c r="XBP123" s="37"/>
      <c r="XBQ123" s="37"/>
      <c r="XBR123" s="37"/>
      <c r="XBS123" s="37"/>
      <c r="XBT123" s="37"/>
      <c r="XBU123" s="37"/>
      <c r="XBV123" s="37"/>
      <c r="XBW123" s="37"/>
      <c r="XBX123" s="37"/>
      <c r="XBY123" s="37"/>
      <c r="XBZ123" s="37"/>
      <c r="XCA123" s="37"/>
      <c r="XCB123" s="37"/>
      <c r="XCC123" s="37"/>
      <c r="XCD123" s="37"/>
      <c r="XCE123" s="37"/>
      <c r="XCF123" s="37"/>
      <c r="XCG123" s="37"/>
      <c r="XCH123" s="37"/>
      <c r="XCI123" s="37"/>
      <c r="XCJ123" s="37"/>
      <c r="XCK123" s="37"/>
      <c r="XCL123" s="37"/>
      <c r="XCM123" s="37"/>
      <c r="XCN123" s="37"/>
      <c r="XCO123" s="37"/>
      <c r="XCP123" s="37"/>
      <c r="XCQ123" s="37"/>
      <c r="XCR123" s="37"/>
      <c r="XCS123" s="37"/>
      <c r="XCT123" s="37"/>
      <c r="XCU123" s="37"/>
      <c r="XCV123" s="37"/>
      <c r="XCW123" s="37"/>
      <c r="XCX123" s="37"/>
      <c r="XCY123" s="37"/>
      <c r="XCZ123" s="37"/>
      <c r="XDA123" s="37"/>
      <c r="XDB123" s="37"/>
      <c r="XDC123" s="37"/>
      <c r="XDD123" s="37"/>
      <c r="XDE123" s="37"/>
      <c r="XDF123" s="37"/>
      <c r="XDG123" s="37"/>
      <c r="XDH123" s="37"/>
      <c r="XDI123" s="37"/>
      <c r="XDJ123" s="37"/>
      <c r="XDK123" s="37"/>
      <c r="XDL123" s="37"/>
      <c r="XDM123" s="37"/>
      <c r="XDN123" s="37"/>
      <c r="XDO123" s="37"/>
      <c r="XDP123" s="37"/>
      <c r="XDQ123" s="37"/>
      <c r="XDR123" s="37"/>
      <c r="XDS123" s="37"/>
      <c r="XDT123" s="37"/>
      <c r="XDU123" s="37"/>
      <c r="XDV123" s="37"/>
      <c r="XDW123" s="37"/>
      <c r="XDX123" s="37"/>
      <c r="XDY123" s="37"/>
      <c r="XDZ123" s="37"/>
      <c r="XEA123" s="37"/>
      <c r="XEB123" s="37"/>
      <c r="XEC123" s="37"/>
      <c r="XED123" s="37"/>
      <c r="XEE123" s="37"/>
      <c r="XEF123" s="37"/>
      <c r="XEG123" s="37"/>
      <c r="XEH123" s="37"/>
      <c r="XEI123" s="37"/>
      <c r="XEJ123" s="37"/>
      <c r="XEK123" s="37"/>
      <c r="XEL123" s="37"/>
      <c r="XEM123" s="37"/>
      <c r="XEN123" s="37"/>
      <c r="XEO123" s="37"/>
      <c r="XEP123" s="37"/>
      <c r="XEQ123" s="37"/>
      <c r="XER123" s="37"/>
      <c r="XES123" s="37"/>
      <c r="XET123" s="37"/>
      <c r="XEU123" s="37"/>
      <c r="XEV123" s="37"/>
      <c r="XEW123" s="37"/>
      <c r="XEX123" s="37"/>
      <c r="XEY123" s="37"/>
      <c r="XEZ123" s="37"/>
      <c r="XFA123" s="37"/>
      <c r="XFB123" s="37"/>
      <c r="XFC123" s="37"/>
      <c r="XFD123" s="37"/>
    </row>
    <row r="124" spans="1:151 16227:16384" s="12" customFormat="1" ht="20.25" x14ac:dyDescent="0.25">
      <c r="A124" s="86"/>
      <c r="B124" s="87"/>
      <c r="C124" s="90">
        <v>7</v>
      </c>
      <c r="D124" s="90"/>
      <c r="E124" s="59" t="s">
        <v>212</v>
      </c>
      <c r="F124" s="79">
        <f>(41.909)*(10.764)</f>
        <v>451.10847599999994</v>
      </c>
      <c r="G124" s="80"/>
      <c r="H124" s="59">
        <v>0</v>
      </c>
      <c r="I124" s="59">
        <f t="shared" ref="I124:I125" si="4">F124*(($I$105)+1)+H124</f>
        <v>721.77356159999999</v>
      </c>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WZC124" s="37"/>
      <c r="WZD124" s="37"/>
      <c r="WZE124" s="37"/>
      <c r="WZF124" s="37"/>
      <c r="WZG124" s="37"/>
      <c r="WZH124" s="37"/>
      <c r="WZI124" s="37"/>
      <c r="WZJ124" s="37"/>
      <c r="WZK124" s="37"/>
      <c r="WZL124" s="37"/>
      <c r="WZM124" s="37"/>
      <c r="WZN124" s="37"/>
      <c r="WZO124" s="37"/>
      <c r="WZP124" s="37"/>
      <c r="WZQ124" s="37"/>
      <c r="WZR124" s="37"/>
      <c r="WZS124" s="37"/>
      <c r="WZT124" s="37"/>
      <c r="WZU124" s="37"/>
      <c r="WZV124" s="37"/>
      <c r="WZW124" s="37"/>
      <c r="WZX124" s="37"/>
      <c r="WZY124" s="37"/>
      <c r="WZZ124" s="37"/>
      <c r="XAA124" s="37"/>
      <c r="XAB124" s="37"/>
      <c r="XAC124" s="37"/>
      <c r="XAD124" s="37"/>
      <c r="XAE124" s="37"/>
      <c r="XAF124" s="37"/>
      <c r="XAG124" s="37"/>
      <c r="XAH124" s="37"/>
      <c r="XAI124" s="37"/>
      <c r="XAJ124" s="37"/>
      <c r="XAK124" s="37"/>
      <c r="XAL124" s="37"/>
      <c r="XAM124" s="37"/>
      <c r="XAN124" s="37"/>
      <c r="XAO124" s="37"/>
      <c r="XAP124" s="37"/>
      <c r="XAQ124" s="37"/>
      <c r="XAR124" s="37"/>
      <c r="XAS124" s="37"/>
      <c r="XAT124" s="37"/>
      <c r="XAU124" s="37"/>
      <c r="XAV124" s="37"/>
      <c r="XAW124" s="37"/>
      <c r="XAX124" s="37"/>
      <c r="XAY124" s="37"/>
      <c r="XAZ124" s="37"/>
      <c r="XBA124" s="37"/>
      <c r="XBB124" s="37"/>
      <c r="XBC124" s="37"/>
      <c r="XBD124" s="37"/>
      <c r="XBE124" s="37"/>
      <c r="XBF124" s="37"/>
      <c r="XBG124" s="37"/>
      <c r="XBH124" s="37"/>
      <c r="XBI124" s="37"/>
      <c r="XBJ124" s="37"/>
      <c r="XBK124" s="37"/>
      <c r="XBL124" s="37"/>
      <c r="XBM124" s="37"/>
      <c r="XBN124" s="37"/>
      <c r="XBO124" s="37"/>
      <c r="XBP124" s="37"/>
      <c r="XBQ124" s="37"/>
      <c r="XBR124" s="37"/>
      <c r="XBS124" s="37"/>
      <c r="XBT124" s="37"/>
      <c r="XBU124" s="37"/>
      <c r="XBV124" s="37"/>
      <c r="XBW124" s="37"/>
      <c r="XBX124" s="37"/>
      <c r="XBY124" s="37"/>
      <c r="XBZ124" s="37"/>
      <c r="XCA124" s="37"/>
      <c r="XCB124" s="37"/>
      <c r="XCC124" s="37"/>
      <c r="XCD124" s="37"/>
      <c r="XCE124" s="37"/>
      <c r="XCF124" s="37"/>
      <c r="XCG124" s="37"/>
      <c r="XCH124" s="37"/>
      <c r="XCI124" s="37"/>
      <c r="XCJ124" s="37"/>
      <c r="XCK124" s="37"/>
      <c r="XCL124" s="37"/>
      <c r="XCM124" s="37"/>
      <c r="XCN124" s="37"/>
      <c r="XCO124" s="37"/>
      <c r="XCP124" s="37"/>
      <c r="XCQ124" s="37"/>
      <c r="XCR124" s="37"/>
      <c r="XCS124" s="37"/>
      <c r="XCT124" s="37"/>
      <c r="XCU124" s="37"/>
      <c r="XCV124" s="37"/>
      <c r="XCW124" s="37"/>
      <c r="XCX124" s="37"/>
      <c r="XCY124" s="37"/>
      <c r="XCZ124" s="37"/>
      <c r="XDA124" s="37"/>
      <c r="XDB124" s="37"/>
      <c r="XDC124" s="37"/>
      <c r="XDD124" s="37"/>
      <c r="XDE124" s="37"/>
      <c r="XDF124" s="37"/>
      <c r="XDG124" s="37"/>
      <c r="XDH124" s="37"/>
      <c r="XDI124" s="37"/>
      <c r="XDJ124" s="37"/>
      <c r="XDK124" s="37"/>
      <c r="XDL124" s="37"/>
      <c r="XDM124" s="37"/>
      <c r="XDN124" s="37"/>
      <c r="XDO124" s="37"/>
      <c r="XDP124" s="37"/>
      <c r="XDQ124" s="37"/>
      <c r="XDR124" s="37"/>
      <c r="XDS124" s="37"/>
      <c r="XDT124" s="37"/>
      <c r="XDU124" s="37"/>
      <c r="XDV124" s="37"/>
      <c r="XDW124" s="37"/>
      <c r="XDX124" s="37"/>
      <c r="XDY124" s="37"/>
      <c r="XDZ124" s="37"/>
      <c r="XEA124" s="37"/>
      <c r="XEB124" s="37"/>
      <c r="XEC124" s="37"/>
      <c r="XED124" s="37"/>
      <c r="XEE124" s="37"/>
      <c r="XEF124" s="37"/>
      <c r="XEG124" s="37"/>
      <c r="XEH124" s="37"/>
      <c r="XEI124" s="37"/>
      <c r="XEJ124" s="37"/>
      <c r="XEK124" s="37"/>
      <c r="XEL124" s="37"/>
      <c r="XEM124" s="37"/>
      <c r="XEN124" s="37"/>
      <c r="XEO124" s="37"/>
      <c r="XEP124" s="37"/>
      <c r="XEQ124" s="37"/>
      <c r="XER124" s="37"/>
      <c r="XES124" s="37"/>
      <c r="XET124" s="37"/>
      <c r="XEU124" s="37"/>
      <c r="XEV124" s="37"/>
      <c r="XEW124" s="37"/>
      <c r="XEX124" s="37"/>
      <c r="XEY124" s="37"/>
      <c r="XEZ124" s="37"/>
      <c r="XFA124" s="37"/>
      <c r="XFB124" s="37"/>
      <c r="XFC124" s="37"/>
      <c r="XFD124" s="37"/>
    </row>
    <row r="125" spans="1:151 16227:16384" s="12" customFormat="1" ht="20.25" x14ac:dyDescent="0.25">
      <c r="A125" s="88"/>
      <c r="B125" s="89"/>
      <c r="C125" s="90">
        <v>8</v>
      </c>
      <c r="D125" s="90"/>
      <c r="E125" s="59" t="s">
        <v>212</v>
      </c>
      <c r="F125" s="79">
        <f>(43.688)*(10.764)</f>
        <v>470.257632</v>
      </c>
      <c r="G125" s="80"/>
      <c r="H125" s="59">
        <v>0</v>
      </c>
      <c r="I125" s="59">
        <f t="shared" si="4"/>
        <v>752.4122112</v>
      </c>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WZC125" s="37"/>
      <c r="WZD125" s="37"/>
      <c r="WZE125" s="37"/>
      <c r="WZF125" s="37"/>
      <c r="WZG125" s="37"/>
      <c r="WZH125" s="37"/>
      <c r="WZI125" s="37"/>
      <c r="WZJ125" s="37"/>
      <c r="WZK125" s="37"/>
      <c r="WZL125" s="37"/>
      <c r="WZM125" s="37"/>
      <c r="WZN125" s="37"/>
      <c r="WZO125" s="37"/>
      <c r="WZP125" s="37"/>
      <c r="WZQ125" s="37"/>
      <c r="WZR125" s="37"/>
      <c r="WZS125" s="37"/>
      <c r="WZT125" s="37"/>
      <c r="WZU125" s="37"/>
      <c r="WZV125" s="37"/>
      <c r="WZW125" s="37"/>
      <c r="WZX125" s="37"/>
      <c r="WZY125" s="37"/>
      <c r="WZZ125" s="37"/>
      <c r="XAA125" s="37"/>
      <c r="XAB125" s="37"/>
      <c r="XAC125" s="37"/>
      <c r="XAD125" s="37"/>
      <c r="XAE125" s="37"/>
      <c r="XAF125" s="37"/>
      <c r="XAG125" s="37"/>
      <c r="XAH125" s="37"/>
      <c r="XAI125" s="37"/>
      <c r="XAJ125" s="37"/>
      <c r="XAK125" s="37"/>
      <c r="XAL125" s="37"/>
      <c r="XAM125" s="37"/>
      <c r="XAN125" s="37"/>
      <c r="XAO125" s="37"/>
      <c r="XAP125" s="37"/>
      <c r="XAQ125" s="37"/>
      <c r="XAR125" s="37"/>
      <c r="XAS125" s="37"/>
      <c r="XAT125" s="37"/>
      <c r="XAU125" s="37"/>
      <c r="XAV125" s="37"/>
      <c r="XAW125" s="37"/>
      <c r="XAX125" s="37"/>
      <c r="XAY125" s="37"/>
      <c r="XAZ125" s="37"/>
      <c r="XBA125" s="37"/>
      <c r="XBB125" s="37"/>
      <c r="XBC125" s="37"/>
      <c r="XBD125" s="37"/>
      <c r="XBE125" s="37"/>
      <c r="XBF125" s="37"/>
      <c r="XBG125" s="37"/>
      <c r="XBH125" s="37"/>
      <c r="XBI125" s="37"/>
      <c r="XBJ125" s="37"/>
      <c r="XBK125" s="37"/>
      <c r="XBL125" s="37"/>
      <c r="XBM125" s="37"/>
      <c r="XBN125" s="37"/>
      <c r="XBO125" s="37"/>
      <c r="XBP125" s="37"/>
      <c r="XBQ125" s="37"/>
      <c r="XBR125" s="37"/>
      <c r="XBS125" s="37"/>
      <c r="XBT125" s="37"/>
      <c r="XBU125" s="37"/>
      <c r="XBV125" s="37"/>
      <c r="XBW125" s="37"/>
      <c r="XBX125" s="37"/>
      <c r="XBY125" s="37"/>
      <c r="XBZ125" s="37"/>
      <c r="XCA125" s="37"/>
      <c r="XCB125" s="37"/>
      <c r="XCC125" s="37"/>
      <c r="XCD125" s="37"/>
      <c r="XCE125" s="37"/>
      <c r="XCF125" s="37"/>
      <c r="XCG125" s="37"/>
      <c r="XCH125" s="37"/>
      <c r="XCI125" s="37"/>
      <c r="XCJ125" s="37"/>
      <c r="XCK125" s="37"/>
      <c r="XCL125" s="37"/>
      <c r="XCM125" s="37"/>
      <c r="XCN125" s="37"/>
      <c r="XCO125" s="37"/>
      <c r="XCP125" s="37"/>
      <c r="XCQ125" s="37"/>
      <c r="XCR125" s="37"/>
      <c r="XCS125" s="37"/>
      <c r="XCT125" s="37"/>
      <c r="XCU125" s="37"/>
      <c r="XCV125" s="37"/>
      <c r="XCW125" s="37"/>
      <c r="XCX125" s="37"/>
      <c r="XCY125" s="37"/>
      <c r="XCZ125" s="37"/>
      <c r="XDA125" s="37"/>
      <c r="XDB125" s="37"/>
      <c r="XDC125" s="37"/>
      <c r="XDD125" s="37"/>
      <c r="XDE125" s="37"/>
      <c r="XDF125" s="37"/>
      <c r="XDG125" s="37"/>
      <c r="XDH125" s="37"/>
      <c r="XDI125" s="37"/>
      <c r="XDJ125" s="37"/>
      <c r="XDK125" s="37"/>
      <c r="XDL125" s="37"/>
      <c r="XDM125" s="37"/>
      <c r="XDN125" s="37"/>
      <c r="XDO125" s="37"/>
      <c r="XDP125" s="37"/>
      <c r="XDQ125" s="37"/>
      <c r="XDR125" s="37"/>
      <c r="XDS125" s="37"/>
      <c r="XDT125" s="37"/>
      <c r="XDU125" s="37"/>
      <c r="XDV125" s="37"/>
      <c r="XDW125" s="37"/>
      <c r="XDX125" s="37"/>
      <c r="XDY125" s="37"/>
      <c r="XDZ125" s="37"/>
      <c r="XEA125" s="37"/>
      <c r="XEB125" s="37"/>
      <c r="XEC125" s="37"/>
      <c r="XED125" s="37"/>
      <c r="XEE125" s="37"/>
      <c r="XEF125" s="37"/>
      <c r="XEG125" s="37"/>
      <c r="XEH125" s="37"/>
      <c r="XEI125" s="37"/>
      <c r="XEJ125" s="37"/>
      <c r="XEK125" s="37"/>
      <c r="XEL125" s="37"/>
      <c r="XEM125" s="37"/>
      <c r="XEN125" s="37"/>
      <c r="XEO125" s="37"/>
      <c r="XEP125" s="37"/>
      <c r="XEQ125" s="37"/>
      <c r="XER125" s="37"/>
      <c r="XES125" s="37"/>
      <c r="XET125" s="37"/>
      <c r="XEU125" s="37"/>
      <c r="XEV125" s="37"/>
      <c r="XEW125" s="37"/>
      <c r="XEX125" s="37"/>
      <c r="XEY125" s="37"/>
      <c r="XEZ125" s="37"/>
      <c r="XFA125" s="37"/>
      <c r="XFB125" s="37"/>
      <c r="XFC125" s="37"/>
      <c r="XFD125" s="37"/>
    </row>
    <row r="126" spans="1:151 16227:16384" s="12" customFormat="1" ht="20.25" x14ac:dyDescent="0.25">
      <c r="A126" s="81" t="s">
        <v>257</v>
      </c>
      <c r="B126" s="82"/>
      <c r="C126" s="82"/>
      <c r="D126" s="82"/>
      <c r="E126" s="82"/>
      <c r="F126" s="82"/>
      <c r="G126" s="82"/>
      <c r="H126" s="82"/>
      <c r="I126" s="83"/>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WZC126" s="37"/>
      <c r="WZD126" s="37"/>
      <c r="WZE126" s="37"/>
      <c r="WZF126" s="37"/>
      <c r="WZG126" s="37"/>
      <c r="WZH126" s="37"/>
      <c r="WZI126" s="37"/>
      <c r="WZJ126" s="37"/>
      <c r="WZK126" s="37"/>
      <c r="WZL126" s="37"/>
      <c r="WZM126" s="37"/>
      <c r="WZN126" s="37"/>
      <c r="WZO126" s="37"/>
      <c r="WZP126" s="37"/>
      <c r="WZQ126" s="37"/>
      <c r="WZR126" s="37"/>
      <c r="WZS126" s="37"/>
      <c r="WZT126" s="37"/>
      <c r="WZU126" s="37"/>
      <c r="WZV126" s="37"/>
      <c r="WZW126" s="37"/>
      <c r="WZX126" s="37"/>
      <c r="WZY126" s="37"/>
      <c r="WZZ126" s="37"/>
      <c r="XAA126" s="37"/>
      <c r="XAB126" s="37"/>
      <c r="XAC126" s="37"/>
      <c r="XAD126" s="37"/>
      <c r="XAE126" s="37"/>
      <c r="XAF126" s="37"/>
      <c r="XAG126" s="37"/>
      <c r="XAH126" s="37"/>
      <c r="XAI126" s="37"/>
      <c r="XAJ126" s="37"/>
      <c r="XAK126" s="37"/>
      <c r="XAL126" s="37"/>
      <c r="XAM126" s="37"/>
      <c r="XAN126" s="37"/>
      <c r="XAO126" s="37"/>
      <c r="XAP126" s="37"/>
      <c r="XAQ126" s="37"/>
      <c r="XAR126" s="37"/>
      <c r="XAS126" s="37"/>
      <c r="XAT126" s="37"/>
      <c r="XAU126" s="37"/>
      <c r="XAV126" s="37"/>
      <c r="XAW126" s="37"/>
      <c r="XAX126" s="37"/>
      <c r="XAY126" s="37"/>
      <c r="XAZ126" s="37"/>
      <c r="XBA126" s="37"/>
      <c r="XBB126" s="37"/>
      <c r="XBC126" s="37"/>
      <c r="XBD126" s="37"/>
      <c r="XBE126" s="37"/>
      <c r="XBF126" s="37"/>
      <c r="XBG126" s="37"/>
      <c r="XBH126" s="37"/>
      <c r="XBI126" s="37"/>
      <c r="XBJ126" s="37"/>
      <c r="XBK126" s="37"/>
      <c r="XBL126" s="37"/>
      <c r="XBM126" s="37"/>
      <c r="XBN126" s="37"/>
      <c r="XBO126" s="37"/>
      <c r="XBP126" s="37"/>
      <c r="XBQ126" s="37"/>
      <c r="XBR126" s="37"/>
      <c r="XBS126" s="37"/>
      <c r="XBT126" s="37"/>
      <c r="XBU126" s="37"/>
      <c r="XBV126" s="37"/>
      <c r="XBW126" s="37"/>
      <c r="XBX126" s="37"/>
      <c r="XBY126" s="37"/>
      <c r="XBZ126" s="37"/>
      <c r="XCA126" s="37"/>
      <c r="XCB126" s="37"/>
      <c r="XCC126" s="37"/>
      <c r="XCD126" s="37"/>
      <c r="XCE126" s="37"/>
      <c r="XCF126" s="37"/>
      <c r="XCG126" s="37"/>
      <c r="XCH126" s="37"/>
      <c r="XCI126" s="37"/>
      <c r="XCJ126" s="37"/>
      <c r="XCK126" s="37"/>
      <c r="XCL126" s="37"/>
      <c r="XCM126" s="37"/>
      <c r="XCN126" s="37"/>
      <c r="XCO126" s="37"/>
      <c r="XCP126" s="37"/>
      <c r="XCQ126" s="37"/>
      <c r="XCR126" s="37"/>
      <c r="XCS126" s="37"/>
      <c r="XCT126" s="37"/>
      <c r="XCU126" s="37"/>
      <c r="XCV126" s="37"/>
      <c r="XCW126" s="37"/>
      <c r="XCX126" s="37"/>
      <c r="XCY126" s="37"/>
      <c r="XCZ126" s="37"/>
      <c r="XDA126" s="37"/>
      <c r="XDB126" s="37"/>
      <c r="XDC126" s="37"/>
      <c r="XDD126" s="37"/>
      <c r="XDE126" s="37"/>
      <c r="XDF126" s="37"/>
      <c r="XDG126" s="37"/>
      <c r="XDH126" s="37"/>
      <c r="XDI126" s="37"/>
      <c r="XDJ126" s="37"/>
      <c r="XDK126" s="37"/>
      <c r="XDL126" s="37"/>
      <c r="XDM126" s="37"/>
      <c r="XDN126" s="37"/>
      <c r="XDO126" s="37"/>
      <c r="XDP126" s="37"/>
      <c r="XDQ126" s="37"/>
      <c r="XDR126" s="37"/>
      <c r="XDS126" s="37"/>
      <c r="XDT126" s="37"/>
      <c r="XDU126" s="37"/>
      <c r="XDV126" s="37"/>
      <c r="XDW126" s="37"/>
      <c r="XDX126" s="37"/>
      <c r="XDY126" s="37"/>
      <c r="XDZ126" s="37"/>
      <c r="XEA126" s="37"/>
      <c r="XEB126" s="37"/>
      <c r="XEC126" s="37"/>
      <c r="XED126" s="37"/>
      <c r="XEE126" s="37"/>
      <c r="XEF126" s="37"/>
      <c r="XEG126" s="37"/>
      <c r="XEH126" s="37"/>
      <c r="XEI126" s="37"/>
      <c r="XEJ126" s="37"/>
      <c r="XEK126" s="37"/>
      <c r="XEL126" s="37"/>
      <c r="XEM126" s="37"/>
      <c r="XEN126" s="37"/>
      <c r="XEO126" s="37"/>
      <c r="XEP126" s="37"/>
      <c r="XEQ126" s="37"/>
      <c r="XER126" s="37"/>
      <c r="XES126" s="37"/>
      <c r="XET126" s="37"/>
      <c r="XEU126" s="37"/>
      <c r="XEV126" s="37"/>
      <c r="XEW126" s="37"/>
      <c r="XEX126" s="37"/>
      <c r="XEY126" s="37"/>
      <c r="XEZ126" s="37"/>
      <c r="XFA126" s="37"/>
      <c r="XFB126" s="37"/>
      <c r="XFC126" s="37"/>
      <c r="XFD126" s="37"/>
    </row>
    <row r="127" spans="1:151 16227:16384" s="12" customFormat="1" ht="20.25" customHeight="1" x14ac:dyDescent="0.25">
      <c r="A127" s="84" t="str">
        <f>A126</f>
        <v>2nd Floor For Part Residential/ 3rd Podium level Parking</v>
      </c>
      <c r="B127" s="85"/>
      <c r="C127" s="90">
        <v>1</v>
      </c>
      <c r="D127" s="90"/>
      <c r="E127" s="59" t="s">
        <v>214</v>
      </c>
      <c r="F127" s="79">
        <f>(58.831)*(10.764)</f>
        <v>633.25688400000001</v>
      </c>
      <c r="G127" s="80"/>
      <c r="H127" s="59">
        <v>0</v>
      </c>
      <c r="I127" s="59">
        <f t="shared" ref="I127:I128" si="5">F127*(($I$105)+1)+H127</f>
        <v>1013.2110144000001</v>
      </c>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WZC127" s="37"/>
      <c r="WZD127" s="37"/>
      <c r="WZE127" s="37"/>
      <c r="WZF127" s="37"/>
      <c r="WZG127" s="37"/>
      <c r="WZH127" s="37"/>
      <c r="WZI127" s="37"/>
      <c r="WZJ127" s="37"/>
      <c r="WZK127" s="37"/>
      <c r="WZL127" s="37"/>
      <c r="WZM127" s="37"/>
      <c r="WZN127" s="37"/>
      <c r="WZO127" s="37"/>
      <c r="WZP127" s="37"/>
      <c r="WZQ127" s="37"/>
      <c r="WZR127" s="37"/>
      <c r="WZS127" s="37"/>
      <c r="WZT127" s="37"/>
      <c r="WZU127" s="37"/>
      <c r="WZV127" s="37"/>
      <c r="WZW127" s="37"/>
      <c r="WZX127" s="37"/>
      <c r="WZY127" s="37"/>
      <c r="WZZ127" s="37"/>
      <c r="XAA127" s="37"/>
      <c r="XAB127" s="37"/>
      <c r="XAC127" s="37"/>
      <c r="XAD127" s="37"/>
      <c r="XAE127" s="37"/>
      <c r="XAF127" s="37"/>
      <c r="XAG127" s="37"/>
      <c r="XAH127" s="37"/>
      <c r="XAI127" s="37"/>
      <c r="XAJ127" s="37"/>
      <c r="XAK127" s="37"/>
      <c r="XAL127" s="37"/>
      <c r="XAM127" s="37"/>
      <c r="XAN127" s="37"/>
      <c r="XAO127" s="37"/>
      <c r="XAP127" s="37"/>
      <c r="XAQ127" s="37"/>
      <c r="XAR127" s="37"/>
      <c r="XAS127" s="37"/>
      <c r="XAT127" s="37"/>
      <c r="XAU127" s="37"/>
      <c r="XAV127" s="37"/>
      <c r="XAW127" s="37"/>
      <c r="XAX127" s="37"/>
      <c r="XAY127" s="37"/>
      <c r="XAZ127" s="37"/>
      <c r="XBA127" s="37"/>
      <c r="XBB127" s="37"/>
      <c r="XBC127" s="37"/>
      <c r="XBD127" s="37"/>
      <c r="XBE127" s="37"/>
      <c r="XBF127" s="37"/>
      <c r="XBG127" s="37"/>
      <c r="XBH127" s="37"/>
      <c r="XBI127" s="37"/>
      <c r="XBJ127" s="37"/>
      <c r="XBK127" s="37"/>
      <c r="XBL127" s="37"/>
      <c r="XBM127" s="37"/>
      <c r="XBN127" s="37"/>
      <c r="XBO127" s="37"/>
      <c r="XBP127" s="37"/>
      <c r="XBQ127" s="37"/>
      <c r="XBR127" s="37"/>
      <c r="XBS127" s="37"/>
      <c r="XBT127" s="37"/>
      <c r="XBU127" s="37"/>
      <c r="XBV127" s="37"/>
      <c r="XBW127" s="37"/>
      <c r="XBX127" s="37"/>
      <c r="XBY127" s="37"/>
      <c r="XBZ127" s="37"/>
      <c r="XCA127" s="37"/>
      <c r="XCB127" s="37"/>
      <c r="XCC127" s="37"/>
      <c r="XCD127" s="37"/>
      <c r="XCE127" s="37"/>
      <c r="XCF127" s="37"/>
      <c r="XCG127" s="37"/>
      <c r="XCH127" s="37"/>
      <c r="XCI127" s="37"/>
      <c r="XCJ127" s="37"/>
      <c r="XCK127" s="37"/>
      <c r="XCL127" s="37"/>
      <c r="XCM127" s="37"/>
      <c r="XCN127" s="37"/>
      <c r="XCO127" s="37"/>
      <c r="XCP127" s="37"/>
      <c r="XCQ127" s="37"/>
      <c r="XCR127" s="37"/>
      <c r="XCS127" s="37"/>
      <c r="XCT127" s="37"/>
      <c r="XCU127" s="37"/>
      <c r="XCV127" s="37"/>
      <c r="XCW127" s="37"/>
      <c r="XCX127" s="37"/>
      <c r="XCY127" s="37"/>
      <c r="XCZ127" s="37"/>
      <c r="XDA127" s="37"/>
      <c r="XDB127" s="37"/>
      <c r="XDC127" s="37"/>
      <c r="XDD127" s="37"/>
      <c r="XDE127" s="37"/>
      <c r="XDF127" s="37"/>
      <c r="XDG127" s="37"/>
      <c r="XDH127" s="37"/>
      <c r="XDI127" s="37"/>
      <c r="XDJ127" s="37"/>
      <c r="XDK127" s="37"/>
      <c r="XDL127" s="37"/>
      <c r="XDM127" s="37"/>
      <c r="XDN127" s="37"/>
      <c r="XDO127" s="37"/>
      <c r="XDP127" s="37"/>
      <c r="XDQ127" s="37"/>
      <c r="XDR127" s="37"/>
      <c r="XDS127" s="37"/>
      <c r="XDT127" s="37"/>
      <c r="XDU127" s="37"/>
      <c r="XDV127" s="37"/>
      <c r="XDW127" s="37"/>
      <c r="XDX127" s="37"/>
      <c r="XDY127" s="37"/>
      <c r="XDZ127" s="37"/>
      <c r="XEA127" s="37"/>
      <c r="XEB127" s="37"/>
      <c r="XEC127" s="37"/>
      <c r="XED127" s="37"/>
      <c r="XEE127" s="37"/>
      <c r="XEF127" s="37"/>
      <c r="XEG127" s="37"/>
      <c r="XEH127" s="37"/>
      <c r="XEI127" s="37"/>
      <c r="XEJ127" s="37"/>
      <c r="XEK127" s="37"/>
      <c r="XEL127" s="37"/>
      <c r="XEM127" s="37"/>
      <c r="XEN127" s="37"/>
      <c r="XEO127" s="37"/>
      <c r="XEP127" s="37"/>
      <c r="XEQ127" s="37"/>
      <c r="XER127" s="37"/>
      <c r="XES127" s="37"/>
      <c r="XET127" s="37"/>
      <c r="XEU127" s="37"/>
      <c r="XEV127" s="37"/>
      <c r="XEW127" s="37"/>
      <c r="XEX127" s="37"/>
      <c r="XEY127" s="37"/>
      <c r="XEZ127" s="37"/>
      <c r="XFA127" s="37"/>
      <c r="XFB127" s="37"/>
      <c r="XFC127" s="37"/>
      <c r="XFD127" s="37"/>
    </row>
    <row r="128" spans="1:151 16227:16384" s="12" customFormat="1" ht="20.25" x14ac:dyDescent="0.25">
      <c r="A128" s="86"/>
      <c r="B128" s="87"/>
      <c r="C128" s="90">
        <v>2</v>
      </c>
      <c r="D128" s="90"/>
      <c r="E128" s="59" t="s">
        <v>214</v>
      </c>
      <c r="F128" s="79">
        <f>(58.831)*(10.764)</f>
        <v>633.25688400000001</v>
      </c>
      <c r="G128" s="80"/>
      <c r="H128" s="59">
        <v>0</v>
      </c>
      <c r="I128" s="59">
        <f t="shared" si="5"/>
        <v>1013.2110144000001</v>
      </c>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WZC128" s="37"/>
      <c r="WZD128" s="37"/>
      <c r="WZE128" s="37"/>
      <c r="WZF128" s="37"/>
      <c r="WZG128" s="37"/>
      <c r="WZH128" s="37"/>
      <c r="WZI128" s="37"/>
      <c r="WZJ128" s="37"/>
      <c r="WZK128" s="37"/>
      <c r="WZL128" s="37"/>
      <c r="WZM128" s="37"/>
      <c r="WZN128" s="37"/>
      <c r="WZO128" s="37"/>
      <c r="WZP128" s="37"/>
      <c r="WZQ128" s="37"/>
      <c r="WZR128" s="37"/>
      <c r="WZS128" s="37"/>
      <c r="WZT128" s="37"/>
      <c r="WZU128" s="37"/>
      <c r="WZV128" s="37"/>
      <c r="WZW128" s="37"/>
      <c r="WZX128" s="37"/>
      <c r="WZY128" s="37"/>
      <c r="WZZ128" s="37"/>
      <c r="XAA128" s="37"/>
      <c r="XAB128" s="37"/>
      <c r="XAC128" s="37"/>
      <c r="XAD128" s="37"/>
      <c r="XAE128" s="37"/>
      <c r="XAF128" s="37"/>
      <c r="XAG128" s="37"/>
      <c r="XAH128" s="37"/>
      <c r="XAI128" s="37"/>
      <c r="XAJ128" s="37"/>
      <c r="XAK128" s="37"/>
      <c r="XAL128" s="37"/>
      <c r="XAM128" s="37"/>
      <c r="XAN128" s="37"/>
      <c r="XAO128" s="37"/>
      <c r="XAP128" s="37"/>
      <c r="XAQ128" s="37"/>
      <c r="XAR128" s="37"/>
      <c r="XAS128" s="37"/>
      <c r="XAT128" s="37"/>
      <c r="XAU128" s="37"/>
      <c r="XAV128" s="37"/>
      <c r="XAW128" s="37"/>
      <c r="XAX128" s="37"/>
      <c r="XAY128" s="37"/>
      <c r="XAZ128" s="37"/>
      <c r="XBA128" s="37"/>
      <c r="XBB128" s="37"/>
      <c r="XBC128" s="37"/>
      <c r="XBD128" s="37"/>
      <c r="XBE128" s="37"/>
      <c r="XBF128" s="37"/>
      <c r="XBG128" s="37"/>
      <c r="XBH128" s="37"/>
      <c r="XBI128" s="37"/>
      <c r="XBJ128" s="37"/>
      <c r="XBK128" s="37"/>
      <c r="XBL128" s="37"/>
      <c r="XBM128" s="37"/>
      <c r="XBN128" s="37"/>
      <c r="XBO128" s="37"/>
      <c r="XBP128" s="37"/>
      <c r="XBQ128" s="37"/>
      <c r="XBR128" s="37"/>
      <c r="XBS128" s="37"/>
      <c r="XBT128" s="37"/>
      <c r="XBU128" s="37"/>
      <c r="XBV128" s="37"/>
      <c r="XBW128" s="37"/>
      <c r="XBX128" s="37"/>
      <c r="XBY128" s="37"/>
      <c r="XBZ128" s="37"/>
      <c r="XCA128" s="37"/>
      <c r="XCB128" s="37"/>
      <c r="XCC128" s="37"/>
      <c r="XCD128" s="37"/>
      <c r="XCE128" s="37"/>
      <c r="XCF128" s="37"/>
      <c r="XCG128" s="37"/>
      <c r="XCH128" s="37"/>
      <c r="XCI128" s="37"/>
      <c r="XCJ128" s="37"/>
      <c r="XCK128" s="37"/>
      <c r="XCL128" s="37"/>
      <c r="XCM128" s="37"/>
      <c r="XCN128" s="37"/>
      <c r="XCO128" s="37"/>
      <c r="XCP128" s="37"/>
      <c r="XCQ128" s="37"/>
      <c r="XCR128" s="37"/>
      <c r="XCS128" s="37"/>
      <c r="XCT128" s="37"/>
      <c r="XCU128" s="37"/>
      <c r="XCV128" s="37"/>
      <c r="XCW128" s="37"/>
      <c r="XCX128" s="37"/>
      <c r="XCY128" s="37"/>
      <c r="XCZ128" s="37"/>
      <c r="XDA128" s="37"/>
      <c r="XDB128" s="37"/>
      <c r="XDC128" s="37"/>
      <c r="XDD128" s="37"/>
      <c r="XDE128" s="37"/>
      <c r="XDF128" s="37"/>
      <c r="XDG128" s="37"/>
      <c r="XDH128" s="37"/>
      <c r="XDI128" s="37"/>
      <c r="XDJ128" s="37"/>
      <c r="XDK128" s="37"/>
      <c r="XDL128" s="37"/>
      <c r="XDM128" s="37"/>
      <c r="XDN128" s="37"/>
      <c r="XDO128" s="37"/>
      <c r="XDP128" s="37"/>
      <c r="XDQ128" s="37"/>
      <c r="XDR128" s="37"/>
      <c r="XDS128" s="37"/>
      <c r="XDT128" s="37"/>
      <c r="XDU128" s="37"/>
      <c r="XDV128" s="37"/>
      <c r="XDW128" s="37"/>
      <c r="XDX128" s="37"/>
      <c r="XDY128" s="37"/>
      <c r="XDZ128" s="37"/>
      <c r="XEA128" s="37"/>
      <c r="XEB128" s="37"/>
      <c r="XEC128" s="37"/>
      <c r="XED128" s="37"/>
      <c r="XEE128" s="37"/>
      <c r="XEF128" s="37"/>
      <c r="XEG128" s="37"/>
      <c r="XEH128" s="37"/>
      <c r="XEI128" s="37"/>
      <c r="XEJ128" s="37"/>
      <c r="XEK128" s="37"/>
      <c r="XEL128" s="37"/>
      <c r="XEM128" s="37"/>
      <c r="XEN128" s="37"/>
      <c r="XEO128" s="37"/>
      <c r="XEP128" s="37"/>
      <c r="XEQ128" s="37"/>
      <c r="XER128" s="37"/>
      <c r="XES128" s="37"/>
      <c r="XET128" s="37"/>
      <c r="XEU128" s="37"/>
      <c r="XEV128" s="37"/>
      <c r="XEW128" s="37"/>
      <c r="XEX128" s="37"/>
      <c r="XEY128" s="37"/>
      <c r="XEZ128" s="37"/>
      <c r="XFA128" s="37"/>
      <c r="XFB128" s="37"/>
      <c r="XFC128" s="37"/>
      <c r="XFD128" s="37"/>
    </row>
    <row r="129" spans="1:151 16227:16384" s="12" customFormat="1" ht="20.25" x14ac:dyDescent="0.25">
      <c r="A129" s="86"/>
      <c r="B129" s="87"/>
      <c r="C129" s="90">
        <v>3</v>
      </c>
      <c r="D129" s="90"/>
      <c r="E129" s="59" t="s">
        <v>212</v>
      </c>
      <c r="F129" s="79">
        <f>(38.974)*(10.764)</f>
        <v>419.51613599999996</v>
      </c>
      <c r="G129" s="80"/>
      <c r="H129" s="59">
        <v>0</v>
      </c>
      <c r="I129" s="59">
        <f t="shared" ref="I129:I130" si="6">F129*(($I$105)+1)+H129</f>
        <v>671.22581760000003</v>
      </c>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WZC129" s="37"/>
      <c r="WZD129" s="37"/>
      <c r="WZE129" s="37"/>
      <c r="WZF129" s="37"/>
      <c r="WZG129" s="37"/>
      <c r="WZH129" s="37"/>
      <c r="WZI129" s="37"/>
      <c r="WZJ129" s="37"/>
      <c r="WZK129" s="37"/>
      <c r="WZL129" s="37"/>
      <c r="WZM129" s="37"/>
      <c r="WZN129" s="37"/>
      <c r="WZO129" s="37"/>
      <c r="WZP129" s="37"/>
      <c r="WZQ129" s="37"/>
      <c r="WZR129" s="37"/>
      <c r="WZS129" s="37"/>
      <c r="WZT129" s="37"/>
      <c r="WZU129" s="37"/>
      <c r="WZV129" s="37"/>
      <c r="WZW129" s="37"/>
      <c r="WZX129" s="37"/>
      <c r="WZY129" s="37"/>
      <c r="WZZ129" s="37"/>
      <c r="XAA129" s="37"/>
      <c r="XAB129" s="37"/>
      <c r="XAC129" s="37"/>
      <c r="XAD129" s="37"/>
      <c r="XAE129" s="37"/>
      <c r="XAF129" s="37"/>
      <c r="XAG129" s="37"/>
      <c r="XAH129" s="37"/>
      <c r="XAI129" s="37"/>
      <c r="XAJ129" s="37"/>
      <c r="XAK129" s="37"/>
      <c r="XAL129" s="37"/>
      <c r="XAM129" s="37"/>
      <c r="XAN129" s="37"/>
      <c r="XAO129" s="37"/>
      <c r="XAP129" s="37"/>
      <c r="XAQ129" s="37"/>
      <c r="XAR129" s="37"/>
      <c r="XAS129" s="37"/>
      <c r="XAT129" s="37"/>
      <c r="XAU129" s="37"/>
      <c r="XAV129" s="37"/>
      <c r="XAW129" s="37"/>
      <c r="XAX129" s="37"/>
      <c r="XAY129" s="37"/>
      <c r="XAZ129" s="37"/>
      <c r="XBA129" s="37"/>
      <c r="XBB129" s="37"/>
      <c r="XBC129" s="37"/>
      <c r="XBD129" s="37"/>
      <c r="XBE129" s="37"/>
      <c r="XBF129" s="37"/>
      <c r="XBG129" s="37"/>
      <c r="XBH129" s="37"/>
      <c r="XBI129" s="37"/>
      <c r="XBJ129" s="37"/>
      <c r="XBK129" s="37"/>
      <c r="XBL129" s="37"/>
      <c r="XBM129" s="37"/>
      <c r="XBN129" s="37"/>
      <c r="XBO129" s="37"/>
      <c r="XBP129" s="37"/>
      <c r="XBQ129" s="37"/>
      <c r="XBR129" s="37"/>
      <c r="XBS129" s="37"/>
      <c r="XBT129" s="37"/>
      <c r="XBU129" s="37"/>
      <c r="XBV129" s="37"/>
      <c r="XBW129" s="37"/>
      <c r="XBX129" s="37"/>
      <c r="XBY129" s="37"/>
      <c r="XBZ129" s="37"/>
      <c r="XCA129" s="37"/>
      <c r="XCB129" s="37"/>
      <c r="XCC129" s="37"/>
      <c r="XCD129" s="37"/>
      <c r="XCE129" s="37"/>
      <c r="XCF129" s="37"/>
      <c r="XCG129" s="37"/>
      <c r="XCH129" s="37"/>
      <c r="XCI129" s="37"/>
      <c r="XCJ129" s="37"/>
      <c r="XCK129" s="37"/>
      <c r="XCL129" s="37"/>
      <c r="XCM129" s="37"/>
      <c r="XCN129" s="37"/>
      <c r="XCO129" s="37"/>
      <c r="XCP129" s="37"/>
      <c r="XCQ129" s="37"/>
      <c r="XCR129" s="37"/>
      <c r="XCS129" s="37"/>
      <c r="XCT129" s="37"/>
      <c r="XCU129" s="37"/>
      <c r="XCV129" s="37"/>
      <c r="XCW129" s="37"/>
      <c r="XCX129" s="37"/>
      <c r="XCY129" s="37"/>
      <c r="XCZ129" s="37"/>
      <c r="XDA129" s="37"/>
      <c r="XDB129" s="37"/>
      <c r="XDC129" s="37"/>
      <c r="XDD129" s="37"/>
      <c r="XDE129" s="37"/>
      <c r="XDF129" s="37"/>
      <c r="XDG129" s="37"/>
      <c r="XDH129" s="37"/>
      <c r="XDI129" s="37"/>
      <c r="XDJ129" s="37"/>
      <c r="XDK129" s="37"/>
      <c r="XDL129" s="37"/>
      <c r="XDM129" s="37"/>
      <c r="XDN129" s="37"/>
      <c r="XDO129" s="37"/>
      <c r="XDP129" s="37"/>
      <c r="XDQ129" s="37"/>
      <c r="XDR129" s="37"/>
      <c r="XDS129" s="37"/>
      <c r="XDT129" s="37"/>
      <c r="XDU129" s="37"/>
      <c r="XDV129" s="37"/>
      <c r="XDW129" s="37"/>
      <c r="XDX129" s="37"/>
      <c r="XDY129" s="37"/>
      <c r="XDZ129" s="37"/>
      <c r="XEA129" s="37"/>
      <c r="XEB129" s="37"/>
      <c r="XEC129" s="37"/>
      <c r="XED129" s="37"/>
      <c r="XEE129" s="37"/>
      <c r="XEF129" s="37"/>
      <c r="XEG129" s="37"/>
      <c r="XEH129" s="37"/>
      <c r="XEI129" s="37"/>
      <c r="XEJ129" s="37"/>
      <c r="XEK129" s="37"/>
      <c r="XEL129" s="37"/>
      <c r="XEM129" s="37"/>
      <c r="XEN129" s="37"/>
      <c r="XEO129" s="37"/>
      <c r="XEP129" s="37"/>
      <c r="XEQ129" s="37"/>
      <c r="XER129" s="37"/>
      <c r="XES129" s="37"/>
      <c r="XET129" s="37"/>
      <c r="XEU129" s="37"/>
      <c r="XEV129" s="37"/>
      <c r="XEW129" s="37"/>
      <c r="XEX129" s="37"/>
      <c r="XEY129" s="37"/>
      <c r="XEZ129" s="37"/>
      <c r="XFA129" s="37"/>
      <c r="XFB129" s="37"/>
      <c r="XFC129" s="37"/>
      <c r="XFD129" s="37"/>
    </row>
    <row r="130" spans="1:151 16227:16384" s="12" customFormat="1" ht="20.25" x14ac:dyDescent="0.25">
      <c r="A130" s="86"/>
      <c r="B130" s="87"/>
      <c r="C130" s="90">
        <v>4</v>
      </c>
      <c r="D130" s="90"/>
      <c r="E130" s="59" t="s">
        <v>212</v>
      </c>
      <c r="F130" s="79">
        <f>(38.974)*(10.764)</f>
        <v>419.51613599999996</v>
      </c>
      <c r="G130" s="80"/>
      <c r="H130" s="59">
        <v>0</v>
      </c>
      <c r="I130" s="59">
        <f t="shared" si="6"/>
        <v>671.22581760000003</v>
      </c>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WZC130" s="37"/>
      <c r="WZD130" s="37"/>
      <c r="WZE130" s="37"/>
      <c r="WZF130" s="37"/>
      <c r="WZG130" s="37"/>
      <c r="WZH130" s="37"/>
      <c r="WZI130" s="37"/>
      <c r="WZJ130" s="37"/>
      <c r="WZK130" s="37"/>
      <c r="WZL130" s="37"/>
      <c r="WZM130" s="37"/>
      <c r="WZN130" s="37"/>
      <c r="WZO130" s="37"/>
      <c r="WZP130" s="37"/>
      <c r="WZQ130" s="37"/>
      <c r="WZR130" s="37"/>
      <c r="WZS130" s="37"/>
      <c r="WZT130" s="37"/>
      <c r="WZU130" s="37"/>
      <c r="WZV130" s="37"/>
      <c r="WZW130" s="37"/>
      <c r="WZX130" s="37"/>
      <c r="WZY130" s="37"/>
      <c r="WZZ130" s="37"/>
      <c r="XAA130" s="37"/>
      <c r="XAB130" s="37"/>
      <c r="XAC130" s="37"/>
      <c r="XAD130" s="37"/>
      <c r="XAE130" s="37"/>
      <c r="XAF130" s="37"/>
      <c r="XAG130" s="37"/>
      <c r="XAH130" s="37"/>
      <c r="XAI130" s="37"/>
      <c r="XAJ130" s="37"/>
      <c r="XAK130" s="37"/>
      <c r="XAL130" s="37"/>
      <c r="XAM130" s="37"/>
      <c r="XAN130" s="37"/>
      <c r="XAO130" s="37"/>
      <c r="XAP130" s="37"/>
      <c r="XAQ130" s="37"/>
      <c r="XAR130" s="37"/>
      <c r="XAS130" s="37"/>
      <c r="XAT130" s="37"/>
      <c r="XAU130" s="37"/>
      <c r="XAV130" s="37"/>
      <c r="XAW130" s="37"/>
      <c r="XAX130" s="37"/>
      <c r="XAY130" s="37"/>
      <c r="XAZ130" s="37"/>
      <c r="XBA130" s="37"/>
      <c r="XBB130" s="37"/>
      <c r="XBC130" s="37"/>
      <c r="XBD130" s="37"/>
      <c r="XBE130" s="37"/>
      <c r="XBF130" s="37"/>
      <c r="XBG130" s="37"/>
      <c r="XBH130" s="37"/>
      <c r="XBI130" s="37"/>
      <c r="XBJ130" s="37"/>
      <c r="XBK130" s="37"/>
      <c r="XBL130" s="37"/>
      <c r="XBM130" s="37"/>
      <c r="XBN130" s="37"/>
      <c r="XBO130" s="37"/>
      <c r="XBP130" s="37"/>
      <c r="XBQ130" s="37"/>
      <c r="XBR130" s="37"/>
      <c r="XBS130" s="37"/>
      <c r="XBT130" s="37"/>
      <c r="XBU130" s="37"/>
      <c r="XBV130" s="37"/>
      <c r="XBW130" s="37"/>
      <c r="XBX130" s="37"/>
      <c r="XBY130" s="37"/>
      <c r="XBZ130" s="37"/>
      <c r="XCA130" s="37"/>
      <c r="XCB130" s="37"/>
      <c r="XCC130" s="37"/>
      <c r="XCD130" s="37"/>
      <c r="XCE130" s="37"/>
      <c r="XCF130" s="37"/>
      <c r="XCG130" s="37"/>
      <c r="XCH130" s="37"/>
      <c r="XCI130" s="37"/>
      <c r="XCJ130" s="37"/>
      <c r="XCK130" s="37"/>
      <c r="XCL130" s="37"/>
      <c r="XCM130" s="37"/>
      <c r="XCN130" s="37"/>
      <c r="XCO130" s="37"/>
      <c r="XCP130" s="37"/>
      <c r="XCQ130" s="37"/>
      <c r="XCR130" s="37"/>
      <c r="XCS130" s="37"/>
      <c r="XCT130" s="37"/>
      <c r="XCU130" s="37"/>
      <c r="XCV130" s="37"/>
      <c r="XCW130" s="37"/>
      <c r="XCX130" s="37"/>
      <c r="XCY130" s="37"/>
      <c r="XCZ130" s="37"/>
      <c r="XDA130" s="37"/>
      <c r="XDB130" s="37"/>
      <c r="XDC130" s="37"/>
      <c r="XDD130" s="37"/>
      <c r="XDE130" s="37"/>
      <c r="XDF130" s="37"/>
      <c r="XDG130" s="37"/>
      <c r="XDH130" s="37"/>
      <c r="XDI130" s="37"/>
      <c r="XDJ130" s="37"/>
      <c r="XDK130" s="37"/>
      <c r="XDL130" s="37"/>
      <c r="XDM130" s="37"/>
      <c r="XDN130" s="37"/>
      <c r="XDO130" s="37"/>
      <c r="XDP130" s="37"/>
      <c r="XDQ130" s="37"/>
      <c r="XDR130" s="37"/>
      <c r="XDS130" s="37"/>
      <c r="XDT130" s="37"/>
      <c r="XDU130" s="37"/>
      <c r="XDV130" s="37"/>
      <c r="XDW130" s="37"/>
      <c r="XDX130" s="37"/>
      <c r="XDY130" s="37"/>
      <c r="XDZ130" s="37"/>
      <c r="XEA130" s="37"/>
      <c r="XEB130" s="37"/>
      <c r="XEC130" s="37"/>
      <c r="XED130" s="37"/>
      <c r="XEE130" s="37"/>
      <c r="XEF130" s="37"/>
      <c r="XEG130" s="37"/>
      <c r="XEH130" s="37"/>
      <c r="XEI130" s="37"/>
      <c r="XEJ130" s="37"/>
      <c r="XEK130" s="37"/>
      <c r="XEL130" s="37"/>
      <c r="XEM130" s="37"/>
      <c r="XEN130" s="37"/>
      <c r="XEO130" s="37"/>
      <c r="XEP130" s="37"/>
      <c r="XEQ130" s="37"/>
      <c r="XER130" s="37"/>
      <c r="XES130" s="37"/>
      <c r="XET130" s="37"/>
      <c r="XEU130" s="37"/>
      <c r="XEV130" s="37"/>
      <c r="XEW130" s="37"/>
      <c r="XEX130" s="37"/>
      <c r="XEY130" s="37"/>
      <c r="XEZ130" s="37"/>
      <c r="XFA130" s="37"/>
      <c r="XFB130" s="37"/>
      <c r="XFC130" s="37"/>
      <c r="XFD130" s="37"/>
    </row>
    <row r="131" spans="1:151 16227:16384" s="12" customFormat="1" ht="20.25" x14ac:dyDescent="0.25">
      <c r="A131" s="86"/>
      <c r="B131" s="87"/>
      <c r="C131" s="90">
        <v>5</v>
      </c>
      <c r="D131" s="90"/>
      <c r="E131" s="84" t="s">
        <v>258</v>
      </c>
      <c r="F131" s="91"/>
      <c r="G131" s="91"/>
      <c r="H131" s="91"/>
      <c r="I131" s="85"/>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WZC131" s="37"/>
      <c r="WZD131" s="37"/>
      <c r="WZE131" s="37"/>
      <c r="WZF131" s="37"/>
      <c r="WZG131" s="37"/>
      <c r="WZH131" s="37"/>
      <c r="WZI131" s="37"/>
      <c r="WZJ131" s="37"/>
      <c r="WZK131" s="37"/>
      <c r="WZL131" s="37"/>
      <c r="WZM131" s="37"/>
      <c r="WZN131" s="37"/>
      <c r="WZO131" s="37"/>
      <c r="WZP131" s="37"/>
      <c r="WZQ131" s="37"/>
      <c r="WZR131" s="37"/>
      <c r="WZS131" s="37"/>
      <c r="WZT131" s="37"/>
      <c r="WZU131" s="37"/>
      <c r="WZV131" s="37"/>
      <c r="WZW131" s="37"/>
      <c r="WZX131" s="37"/>
      <c r="WZY131" s="37"/>
      <c r="WZZ131" s="37"/>
      <c r="XAA131" s="37"/>
      <c r="XAB131" s="37"/>
      <c r="XAC131" s="37"/>
      <c r="XAD131" s="37"/>
      <c r="XAE131" s="37"/>
      <c r="XAF131" s="37"/>
      <c r="XAG131" s="37"/>
      <c r="XAH131" s="37"/>
      <c r="XAI131" s="37"/>
      <c r="XAJ131" s="37"/>
      <c r="XAK131" s="37"/>
      <c r="XAL131" s="37"/>
      <c r="XAM131" s="37"/>
      <c r="XAN131" s="37"/>
      <c r="XAO131" s="37"/>
      <c r="XAP131" s="37"/>
      <c r="XAQ131" s="37"/>
      <c r="XAR131" s="37"/>
      <c r="XAS131" s="37"/>
      <c r="XAT131" s="37"/>
      <c r="XAU131" s="37"/>
      <c r="XAV131" s="37"/>
      <c r="XAW131" s="37"/>
      <c r="XAX131" s="37"/>
      <c r="XAY131" s="37"/>
      <c r="XAZ131" s="37"/>
      <c r="XBA131" s="37"/>
      <c r="XBB131" s="37"/>
      <c r="XBC131" s="37"/>
      <c r="XBD131" s="37"/>
      <c r="XBE131" s="37"/>
      <c r="XBF131" s="37"/>
      <c r="XBG131" s="37"/>
      <c r="XBH131" s="37"/>
      <c r="XBI131" s="37"/>
      <c r="XBJ131" s="37"/>
      <c r="XBK131" s="37"/>
      <c r="XBL131" s="37"/>
      <c r="XBM131" s="37"/>
      <c r="XBN131" s="37"/>
      <c r="XBO131" s="37"/>
      <c r="XBP131" s="37"/>
      <c r="XBQ131" s="37"/>
      <c r="XBR131" s="37"/>
      <c r="XBS131" s="37"/>
      <c r="XBT131" s="37"/>
      <c r="XBU131" s="37"/>
      <c r="XBV131" s="37"/>
      <c r="XBW131" s="37"/>
      <c r="XBX131" s="37"/>
      <c r="XBY131" s="37"/>
      <c r="XBZ131" s="37"/>
      <c r="XCA131" s="37"/>
      <c r="XCB131" s="37"/>
      <c r="XCC131" s="37"/>
      <c r="XCD131" s="37"/>
      <c r="XCE131" s="37"/>
      <c r="XCF131" s="37"/>
      <c r="XCG131" s="37"/>
      <c r="XCH131" s="37"/>
      <c r="XCI131" s="37"/>
      <c r="XCJ131" s="37"/>
      <c r="XCK131" s="37"/>
      <c r="XCL131" s="37"/>
      <c r="XCM131" s="37"/>
      <c r="XCN131" s="37"/>
      <c r="XCO131" s="37"/>
      <c r="XCP131" s="37"/>
      <c r="XCQ131" s="37"/>
      <c r="XCR131" s="37"/>
      <c r="XCS131" s="37"/>
      <c r="XCT131" s="37"/>
      <c r="XCU131" s="37"/>
      <c r="XCV131" s="37"/>
      <c r="XCW131" s="37"/>
      <c r="XCX131" s="37"/>
      <c r="XCY131" s="37"/>
      <c r="XCZ131" s="37"/>
      <c r="XDA131" s="37"/>
      <c r="XDB131" s="37"/>
      <c r="XDC131" s="37"/>
      <c r="XDD131" s="37"/>
      <c r="XDE131" s="37"/>
      <c r="XDF131" s="37"/>
      <c r="XDG131" s="37"/>
      <c r="XDH131" s="37"/>
      <c r="XDI131" s="37"/>
      <c r="XDJ131" s="37"/>
      <c r="XDK131" s="37"/>
      <c r="XDL131" s="37"/>
      <c r="XDM131" s="37"/>
      <c r="XDN131" s="37"/>
      <c r="XDO131" s="37"/>
      <c r="XDP131" s="37"/>
      <c r="XDQ131" s="37"/>
      <c r="XDR131" s="37"/>
      <c r="XDS131" s="37"/>
      <c r="XDT131" s="37"/>
      <c r="XDU131" s="37"/>
      <c r="XDV131" s="37"/>
      <c r="XDW131" s="37"/>
      <c r="XDX131" s="37"/>
      <c r="XDY131" s="37"/>
      <c r="XDZ131" s="37"/>
      <c r="XEA131" s="37"/>
      <c r="XEB131" s="37"/>
      <c r="XEC131" s="37"/>
      <c r="XED131" s="37"/>
      <c r="XEE131" s="37"/>
      <c r="XEF131" s="37"/>
      <c r="XEG131" s="37"/>
      <c r="XEH131" s="37"/>
      <c r="XEI131" s="37"/>
      <c r="XEJ131" s="37"/>
      <c r="XEK131" s="37"/>
      <c r="XEL131" s="37"/>
      <c r="XEM131" s="37"/>
      <c r="XEN131" s="37"/>
      <c r="XEO131" s="37"/>
      <c r="XEP131" s="37"/>
      <c r="XEQ131" s="37"/>
      <c r="XER131" s="37"/>
      <c r="XES131" s="37"/>
      <c r="XET131" s="37"/>
      <c r="XEU131" s="37"/>
      <c r="XEV131" s="37"/>
      <c r="XEW131" s="37"/>
      <c r="XEX131" s="37"/>
      <c r="XEY131" s="37"/>
      <c r="XEZ131" s="37"/>
      <c r="XFA131" s="37"/>
      <c r="XFB131" s="37"/>
      <c r="XFC131" s="37"/>
      <c r="XFD131" s="37"/>
    </row>
    <row r="132" spans="1:151 16227:16384" s="12" customFormat="1" ht="20.25" x14ac:dyDescent="0.25">
      <c r="A132" s="86"/>
      <c r="B132" s="87"/>
      <c r="C132" s="90">
        <v>6</v>
      </c>
      <c r="D132" s="90"/>
      <c r="E132" s="88"/>
      <c r="F132" s="92"/>
      <c r="G132" s="92"/>
      <c r="H132" s="92"/>
      <c r="I132" s="89"/>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WZC132" s="37"/>
      <c r="WZD132" s="37"/>
      <c r="WZE132" s="37"/>
      <c r="WZF132" s="37"/>
      <c r="WZG132" s="37"/>
      <c r="WZH132" s="37"/>
      <c r="WZI132" s="37"/>
      <c r="WZJ132" s="37"/>
      <c r="WZK132" s="37"/>
      <c r="WZL132" s="37"/>
      <c r="WZM132" s="37"/>
      <c r="WZN132" s="37"/>
      <c r="WZO132" s="37"/>
      <c r="WZP132" s="37"/>
      <c r="WZQ132" s="37"/>
      <c r="WZR132" s="37"/>
      <c r="WZS132" s="37"/>
      <c r="WZT132" s="37"/>
      <c r="WZU132" s="37"/>
      <c r="WZV132" s="37"/>
      <c r="WZW132" s="37"/>
      <c r="WZX132" s="37"/>
      <c r="WZY132" s="37"/>
      <c r="WZZ132" s="37"/>
      <c r="XAA132" s="37"/>
      <c r="XAB132" s="37"/>
      <c r="XAC132" s="37"/>
      <c r="XAD132" s="37"/>
      <c r="XAE132" s="37"/>
      <c r="XAF132" s="37"/>
      <c r="XAG132" s="37"/>
      <c r="XAH132" s="37"/>
      <c r="XAI132" s="37"/>
      <c r="XAJ132" s="37"/>
      <c r="XAK132" s="37"/>
      <c r="XAL132" s="37"/>
      <c r="XAM132" s="37"/>
      <c r="XAN132" s="37"/>
      <c r="XAO132" s="37"/>
      <c r="XAP132" s="37"/>
      <c r="XAQ132" s="37"/>
      <c r="XAR132" s="37"/>
      <c r="XAS132" s="37"/>
      <c r="XAT132" s="37"/>
      <c r="XAU132" s="37"/>
      <c r="XAV132" s="37"/>
      <c r="XAW132" s="37"/>
      <c r="XAX132" s="37"/>
      <c r="XAY132" s="37"/>
      <c r="XAZ132" s="37"/>
      <c r="XBA132" s="37"/>
      <c r="XBB132" s="37"/>
      <c r="XBC132" s="37"/>
      <c r="XBD132" s="37"/>
      <c r="XBE132" s="37"/>
      <c r="XBF132" s="37"/>
      <c r="XBG132" s="37"/>
      <c r="XBH132" s="37"/>
      <c r="XBI132" s="37"/>
      <c r="XBJ132" s="37"/>
      <c r="XBK132" s="37"/>
      <c r="XBL132" s="37"/>
      <c r="XBM132" s="37"/>
      <c r="XBN132" s="37"/>
      <c r="XBO132" s="37"/>
      <c r="XBP132" s="37"/>
      <c r="XBQ132" s="37"/>
      <c r="XBR132" s="37"/>
      <c r="XBS132" s="37"/>
      <c r="XBT132" s="37"/>
      <c r="XBU132" s="37"/>
      <c r="XBV132" s="37"/>
      <c r="XBW132" s="37"/>
      <c r="XBX132" s="37"/>
      <c r="XBY132" s="37"/>
      <c r="XBZ132" s="37"/>
      <c r="XCA132" s="37"/>
      <c r="XCB132" s="37"/>
      <c r="XCC132" s="37"/>
      <c r="XCD132" s="37"/>
      <c r="XCE132" s="37"/>
      <c r="XCF132" s="37"/>
      <c r="XCG132" s="37"/>
      <c r="XCH132" s="37"/>
      <c r="XCI132" s="37"/>
      <c r="XCJ132" s="37"/>
      <c r="XCK132" s="37"/>
      <c r="XCL132" s="37"/>
      <c r="XCM132" s="37"/>
      <c r="XCN132" s="37"/>
      <c r="XCO132" s="37"/>
      <c r="XCP132" s="37"/>
      <c r="XCQ132" s="37"/>
      <c r="XCR132" s="37"/>
      <c r="XCS132" s="37"/>
      <c r="XCT132" s="37"/>
      <c r="XCU132" s="37"/>
      <c r="XCV132" s="37"/>
      <c r="XCW132" s="37"/>
      <c r="XCX132" s="37"/>
      <c r="XCY132" s="37"/>
      <c r="XCZ132" s="37"/>
      <c r="XDA132" s="37"/>
      <c r="XDB132" s="37"/>
      <c r="XDC132" s="37"/>
      <c r="XDD132" s="37"/>
      <c r="XDE132" s="37"/>
      <c r="XDF132" s="37"/>
      <c r="XDG132" s="37"/>
      <c r="XDH132" s="37"/>
      <c r="XDI132" s="37"/>
      <c r="XDJ132" s="37"/>
      <c r="XDK132" s="37"/>
      <c r="XDL132" s="37"/>
      <c r="XDM132" s="37"/>
      <c r="XDN132" s="37"/>
      <c r="XDO132" s="37"/>
      <c r="XDP132" s="37"/>
      <c r="XDQ132" s="37"/>
      <c r="XDR132" s="37"/>
      <c r="XDS132" s="37"/>
      <c r="XDT132" s="37"/>
      <c r="XDU132" s="37"/>
      <c r="XDV132" s="37"/>
      <c r="XDW132" s="37"/>
      <c r="XDX132" s="37"/>
      <c r="XDY132" s="37"/>
      <c r="XDZ132" s="37"/>
      <c r="XEA132" s="37"/>
      <c r="XEB132" s="37"/>
      <c r="XEC132" s="37"/>
      <c r="XED132" s="37"/>
      <c r="XEE132" s="37"/>
      <c r="XEF132" s="37"/>
      <c r="XEG132" s="37"/>
      <c r="XEH132" s="37"/>
      <c r="XEI132" s="37"/>
      <c r="XEJ132" s="37"/>
      <c r="XEK132" s="37"/>
      <c r="XEL132" s="37"/>
      <c r="XEM132" s="37"/>
      <c r="XEN132" s="37"/>
      <c r="XEO132" s="37"/>
      <c r="XEP132" s="37"/>
      <c r="XEQ132" s="37"/>
      <c r="XER132" s="37"/>
      <c r="XES132" s="37"/>
      <c r="XET132" s="37"/>
      <c r="XEU132" s="37"/>
      <c r="XEV132" s="37"/>
      <c r="XEW132" s="37"/>
      <c r="XEX132" s="37"/>
      <c r="XEY132" s="37"/>
      <c r="XEZ132" s="37"/>
      <c r="XFA132" s="37"/>
      <c r="XFB132" s="37"/>
      <c r="XFC132" s="37"/>
      <c r="XFD132" s="37"/>
    </row>
    <row r="133" spans="1:151 16227:16384" s="12" customFormat="1" ht="20.25" x14ac:dyDescent="0.25">
      <c r="A133" s="86"/>
      <c r="B133" s="87"/>
      <c r="C133" s="90">
        <v>7</v>
      </c>
      <c r="D133" s="90"/>
      <c r="E133" s="59" t="s">
        <v>212</v>
      </c>
      <c r="F133" s="79">
        <f>(41.909)*(10.764)</f>
        <v>451.10847599999994</v>
      </c>
      <c r="G133" s="80"/>
      <c r="H133" s="59">
        <v>0</v>
      </c>
      <c r="I133" s="59">
        <f t="shared" ref="I133:I134" si="7">F133*(($I$105)+1)+H133</f>
        <v>721.77356159999999</v>
      </c>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WZC133" s="37"/>
      <c r="WZD133" s="37"/>
      <c r="WZE133" s="37"/>
      <c r="WZF133" s="37"/>
      <c r="WZG133" s="37"/>
      <c r="WZH133" s="37"/>
      <c r="WZI133" s="37"/>
      <c r="WZJ133" s="37"/>
      <c r="WZK133" s="37"/>
      <c r="WZL133" s="37"/>
      <c r="WZM133" s="37"/>
      <c r="WZN133" s="37"/>
      <c r="WZO133" s="37"/>
      <c r="WZP133" s="37"/>
      <c r="WZQ133" s="37"/>
      <c r="WZR133" s="37"/>
      <c r="WZS133" s="37"/>
      <c r="WZT133" s="37"/>
      <c r="WZU133" s="37"/>
      <c r="WZV133" s="37"/>
      <c r="WZW133" s="37"/>
      <c r="WZX133" s="37"/>
      <c r="WZY133" s="37"/>
      <c r="WZZ133" s="37"/>
      <c r="XAA133" s="37"/>
      <c r="XAB133" s="37"/>
      <c r="XAC133" s="37"/>
      <c r="XAD133" s="37"/>
      <c r="XAE133" s="37"/>
      <c r="XAF133" s="37"/>
      <c r="XAG133" s="37"/>
      <c r="XAH133" s="37"/>
      <c r="XAI133" s="37"/>
      <c r="XAJ133" s="37"/>
      <c r="XAK133" s="37"/>
      <c r="XAL133" s="37"/>
      <c r="XAM133" s="37"/>
      <c r="XAN133" s="37"/>
      <c r="XAO133" s="37"/>
      <c r="XAP133" s="37"/>
      <c r="XAQ133" s="37"/>
      <c r="XAR133" s="37"/>
      <c r="XAS133" s="37"/>
      <c r="XAT133" s="37"/>
      <c r="XAU133" s="37"/>
      <c r="XAV133" s="37"/>
      <c r="XAW133" s="37"/>
      <c r="XAX133" s="37"/>
      <c r="XAY133" s="37"/>
      <c r="XAZ133" s="37"/>
      <c r="XBA133" s="37"/>
      <c r="XBB133" s="37"/>
      <c r="XBC133" s="37"/>
      <c r="XBD133" s="37"/>
      <c r="XBE133" s="37"/>
      <c r="XBF133" s="37"/>
      <c r="XBG133" s="37"/>
      <c r="XBH133" s="37"/>
      <c r="XBI133" s="37"/>
      <c r="XBJ133" s="37"/>
      <c r="XBK133" s="37"/>
      <c r="XBL133" s="37"/>
      <c r="XBM133" s="37"/>
      <c r="XBN133" s="37"/>
      <c r="XBO133" s="37"/>
      <c r="XBP133" s="37"/>
      <c r="XBQ133" s="37"/>
      <c r="XBR133" s="37"/>
      <c r="XBS133" s="37"/>
      <c r="XBT133" s="37"/>
      <c r="XBU133" s="37"/>
      <c r="XBV133" s="37"/>
      <c r="XBW133" s="37"/>
      <c r="XBX133" s="37"/>
      <c r="XBY133" s="37"/>
      <c r="XBZ133" s="37"/>
      <c r="XCA133" s="37"/>
      <c r="XCB133" s="37"/>
      <c r="XCC133" s="37"/>
      <c r="XCD133" s="37"/>
      <c r="XCE133" s="37"/>
      <c r="XCF133" s="37"/>
      <c r="XCG133" s="37"/>
      <c r="XCH133" s="37"/>
      <c r="XCI133" s="37"/>
      <c r="XCJ133" s="37"/>
      <c r="XCK133" s="37"/>
      <c r="XCL133" s="37"/>
      <c r="XCM133" s="37"/>
      <c r="XCN133" s="37"/>
      <c r="XCO133" s="37"/>
      <c r="XCP133" s="37"/>
      <c r="XCQ133" s="37"/>
      <c r="XCR133" s="37"/>
      <c r="XCS133" s="37"/>
      <c r="XCT133" s="37"/>
      <c r="XCU133" s="37"/>
      <c r="XCV133" s="37"/>
      <c r="XCW133" s="37"/>
      <c r="XCX133" s="37"/>
      <c r="XCY133" s="37"/>
      <c r="XCZ133" s="37"/>
      <c r="XDA133" s="37"/>
      <c r="XDB133" s="37"/>
      <c r="XDC133" s="37"/>
      <c r="XDD133" s="37"/>
      <c r="XDE133" s="37"/>
      <c r="XDF133" s="37"/>
      <c r="XDG133" s="37"/>
      <c r="XDH133" s="37"/>
      <c r="XDI133" s="37"/>
      <c r="XDJ133" s="37"/>
      <c r="XDK133" s="37"/>
      <c r="XDL133" s="37"/>
      <c r="XDM133" s="37"/>
      <c r="XDN133" s="37"/>
      <c r="XDO133" s="37"/>
      <c r="XDP133" s="37"/>
      <c r="XDQ133" s="37"/>
      <c r="XDR133" s="37"/>
      <c r="XDS133" s="37"/>
      <c r="XDT133" s="37"/>
      <c r="XDU133" s="37"/>
      <c r="XDV133" s="37"/>
      <c r="XDW133" s="37"/>
      <c r="XDX133" s="37"/>
      <c r="XDY133" s="37"/>
      <c r="XDZ133" s="37"/>
      <c r="XEA133" s="37"/>
      <c r="XEB133" s="37"/>
      <c r="XEC133" s="37"/>
      <c r="XED133" s="37"/>
      <c r="XEE133" s="37"/>
      <c r="XEF133" s="37"/>
      <c r="XEG133" s="37"/>
      <c r="XEH133" s="37"/>
      <c r="XEI133" s="37"/>
      <c r="XEJ133" s="37"/>
      <c r="XEK133" s="37"/>
      <c r="XEL133" s="37"/>
      <c r="XEM133" s="37"/>
      <c r="XEN133" s="37"/>
      <c r="XEO133" s="37"/>
      <c r="XEP133" s="37"/>
      <c r="XEQ133" s="37"/>
      <c r="XER133" s="37"/>
      <c r="XES133" s="37"/>
      <c r="XET133" s="37"/>
      <c r="XEU133" s="37"/>
      <c r="XEV133" s="37"/>
      <c r="XEW133" s="37"/>
      <c r="XEX133" s="37"/>
      <c r="XEY133" s="37"/>
      <c r="XEZ133" s="37"/>
      <c r="XFA133" s="37"/>
      <c r="XFB133" s="37"/>
      <c r="XFC133" s="37"/>
      <c r="XFD133" s="37"/>
    </row>
    <row r="134" spans="1:151 16227:16384" s="12" customFormat="1" ht="20.25" x14ac:dyDescent="0.25">
      <c r="A134" s="88"/>
      <c r="B134" s="89"/>
      <c r="C134" s="90">
        <v>8</v>
      </c>
      <c r="D134" s="90"/>
      <c r="E134" s="59" t="s">
        <v>212</v>
      </c>
      <c r="F134" s="79">
        <f>(43.688)*(10.764)</f>
        <v>470.257632</v>
      </c>
      <c r="G134" s="80"/>
      <c r="H134" s="59">
        <v>0</v>
      </c>
      <c r="I134" s="59">
        <f t="shared" si="7"/>
        <v>752.4122112</v>
      </c>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WZC134" s="37"/>
      <c r="WZD134" s="37"/>
      <c r="WZE134" s="37"/>
      <c r="WZF134" s="37"/>
      <c r="WZG134" s="37"/>
      <c r="WZH134" s="37"/>
      <c r="WZI134" s="37"/>
      <c r="WZJ134" s="37"/>
      <c r="WZK134" s="37"/>
      <c r="WZL134" s="37"/>
      <c r="WZM134" s="37"/>
      <c r="WZN134" s="37"/>
      <c r="WZO134" s="37"/>
      <c r="WZP134" s="37"/>
      <c r="WZQ134" s="37"/>
      <c r="WZR134" s="37"/>
      <c r="WZS134" s="37"/>
      <c r="WZT134" s="37"/>
      <c r="WZU134" s="37"/>
      <c r="WZV134" s="37"/>
      <c r="WZW134" s="37"/>
      <c r="WZX134" s="37"/>
      <c r="WZY134" s="37"/>
      <c r="WZZ134" s="37"/>
      <c r="XAA134" s="37"/>
      <c r="XAB134" s="37"/>
      <c r="XAC134" s="37"/>
      <c r="XAD134" s="37"/>
      <c r="XAE134" s="37"/>
      <c r="XAF134" s="37"/>
      <c r="XAG134" s="37"/>
      <c r="XAH134" s="37"/>
      <c r="XAI134" s="37"/>
      <c r="XAJ134" s="37"/>
      <c r="XAK134" s="37"/>
      <c r="XAL134" s="37"/>
      <c r="XAM134" s="37"/>
      <c r="XAN134" s="37"/>
      <c r="XAO134" s="37"/>
      <c r="XAP134" s="37"/>
      <c r="XAQ134" s="37"/>
      <c r="XAR134" s="37"/>
      <c r="XAS134" s="37"/>
      <c r="XAT134" s="37"/>
      <c r="XAU134" s="37"/>
      <c r="XAV134" s="37"/>
      <c r="XAW134" s="37"/>
      <c r="XAX134" s="37"/>
      <c r="XAY134" s="37"/>
      <c r="XAZ134" s="37"/>
      <c r="XBA134" s="37"/>
      <c r="XBB134" s="37"/>
      <c r="XBC134" s="37"/>
      <c r="XBD134" s="37"/>
      <c r="XBE134" s="37"/>
      <c r="XBF134" s="37"/>
      <c r="XBG134" s="37"/>
      <c r="XBH134" s="37"/>
      <c r="XBI134" s="37"/>
      <c r="XBJ134" s="37"/>
      <c r="XBK134" s="37"/>
      <c r="XBL134" s="37"/>
      <c r="XBM134" s="37"/>
      <c r="XBN134" s="37"/>
      <c r="XBO134" s="37"/>
      <c r="XBP134" s="37"/>
      <c r="XBQ134" s="37"/>
      <c r="XBR134" s="37"/>
      <c r="XBS134" s="37"/>
      <c r="XBT134" s="37"/>
      <c r="XBU134" s="37"/>
      <c r="XBV134" s="37"/>
      <c r="XBW134" s="37"/>
      <c r="XBX134" s="37"/>
      <c r="XBY134" s="37"/>
      <c r="XBZ134" s="37"/>
      <c r="XCA134" s="37"/>
      <c r="XCB134" s="37"/>
      <c r="XCC134" s="37"/>
      <c r="XCD134" s="37"/>
      <c r="XCE134" s="37"/>
      <c r="XCF134" s="37"/>
      <c r="XCG134" s="37"/>
      <c r="XCH134" s="37"/>
      <c r="XCI134" s="37"/>
      <c r="XCJ134" s="37"/>
      <c r="XCK134" s="37"/>
      <c r="XCL134" s="37"/>
      <c r="XCM134" s="37"/>
      <c r="XCN134" s="37"/>
      <c r="XCO134" s="37"/>
      <c r="XCP134" s="37"/>
      <c r="XCQ134" s="37"/>
      <c r="XCR134" s="37"/>
      <c r="XCS134" s="37"/>
      <c r="XCT134" s="37"/>
      <c r="XCU134" s="37"/>
      <c r="XCV134" s="37"/>
      <c r="XCW134" s="37"/>
      <c r="XCX134" s="37"/>
      <c r="XCY134" s="37"/>
      <c r="XCZ134" s="37"/>
      <c r="XDA134" s="37"/>
      <c r="XDB134" s="37"/>
      <c r="XDC134" s="37"/>
      <c r="XDD134" s="37"/>
      <c r="XDE134" s="37"/>
      <c r="XDF134" s="37"/>
      <c r="XDG134" s="37"/>
      <c r="XDH134" s="37"/>
      <c r="XDI134" s="37"/>
      <c r="XDJ134" s="37"/>
      <c r="XDK134" s="37"/>
      <c r="XDL134" s="37"/>
      <c r="XDM134" s="37"/>
      <c r="XDN134" s="37"/>
      <c r="XDO134" s="37"/>
      <c r="XDP134" s="37"/>
      <c r="XDQ134" s="37"/>
      <c r="XDR134" s="37"/>
      <c r="XDS134" s="37"/>
      <c r="XDT134" s="37"/>
      <c r="XDU134" s="37"/>
      <c r="XDV134" s="37"/>
      <c r="XDW134" s="37"/>
      <c r="XDX134" s="37"/>
      <c r="XDY134" s="37"/>
      <c r="XDZ134" s="37"/>
      <c r="XEA134" s="37"/>
      <c r="XEB134" s="37"/>
      <c r="XEC134" s="37"/>
      <c r="XED134" s="37"/>
      <c r="XEE134" s="37"/>
      <c r="XEF134" s="37"/>
      <c r="XEG134" s="37"/>
      <c r="XEH134" s="37"/>
      <c r="XEI134" s="37"/>
      <c r="XEJ134" s="37"/>
      <c r="XEK134" s="37"/>
      <c r="XEL134" s="37"/>
      <c r="XEM134" s="37"/>
      <c r="XEN134" s="37"/>
      <c r="XEO134" s="37"/>
      <c r="XEP134" s="37"/>
      <c r="XEQ134" s="37"/>
      <c r="XER134" s="37"/>
      <c r="XES134" s="37"/>
      <c r="XET134" s="37"/>
      <c r="XEU134" s="37"/>
      <c r="XEV134" s="37"/>
      <c r="XEW134" s="37"/>
      <c r="XEX134" s="37"/>
      <c r="XEY134" s="37"/>
      <c r="XEZ134" s="37"/>
      <c r="XFA134" s="37"/>
      <c r="XFB134" s="37"/>
      <c r="XFC134" s="37"/>
      <c r="XFD134" s="37"/>
    </row>
    <row r="135" spans="1:151 16227:16384" s="12" customFormat="1" ht="20.25" x14ac:dyDescent="0.25">
      <c r="A135" s="81" t="s">
        <v>259</v>
      </c>
      <c r="B135" s="82"/>
      <c r="C135" s="82"/>
      <c r="D135" s="82"/>
      <c r="E135" s="82"/>
      <c r="F135" s="82"/>
      <c r="G135" s="82"/>
      <c r="H135" s="82"/>
      <c r="I135" s="83"/>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WZC135" s="37"/>
      <c r="WZD135" s="37"/>
      <c r="WZE135" s="37"/>
      <c r="WZF135" s="37"/>
      <c r="WZG135" s="37"/>
      <c r="WZH135" s="37"/>
      <c r="WZI135" s="37"/>
      <c r="WZJ135" s="37"/>
      <c r="WZK135" s="37"/>
      <c r="WZL135" s="37"/>
      <c r="WZM135" s="37"/>
      <c r="WZN135" s="37"/>
      <c r="WZO135" s="37"/>
      <c r="WZP135" s="37"/>
      <c r="WZQ135" s="37"/>
      <c r="WZR135" s="37"/>
      <c r="WZS135" s="37"/>
      <c r="WZT135" s="37"/>
      <c r="WZU135" s="37"/>
      <c r="WZV135" s="37"/>
      <c r="WZW135" s="37"/>
      <c r="WZX135" s="37"/>
      <c r="WZY135" s="37"/>
      <c r="WZZ135" s="37"/>
      <c r="XAA135" s="37"/>
      <c r="XAB135" s="37"/>
      <c r="XAC135" s="37"/>
      <c r="XAD135" s="37"/>
      <c r="XAE135" s="37"/>
      <c r="XAF135" s="37"/>
      <c r="XAG135" s="37"/>
      <c r="XAH135" s="37"/>
      <c r="XAI135" s="37"/>
      <c r="XAJ135" s="37"/>
      <c r="XAK135" s="37"/>
      <c r="XAL135" s="37"/>
      <c r="XAM135" s="37"/>
      <c r="XAN135" s="37"/>
      <c r="XAO135" s="37"/>
      <c r="XAP135" s="37"/>
      <c r="XAQ135" s="37"/>
      <c r="XAR135" s="37"/>
      <c r="XAS135" s="37"/>
      <c r="XAT135" s="37"/>
      <c r="XAU135" s="37"/>
      <c r="XAV135" s="37"/>
      <c r="XAW135" s="37"/>
      <c r="XAX135" s="37"/>
      <c r="XAY135" s="37"/>
      <c r="XAZ135" s="37"/>
      <c r="XBA135" s="37"/>
      <c r="XBB135" s="37"/>
      <c r="XBC135" s="37"/>
      <c r="XBD135" s="37"/>
      <c r="XBE135" s="37"/>
      <c r="XBF135" s="37"/>
      <c r="XBG135" s="37"/>
      <c r="XBH135" s="37"/>
      <c r="XBI135" s="37"/>
      <c r="XBJ135" s="37"/>
      <c r="XBK135" s="37"/>
      <c r="XBL135" s="37"/>
      <c r="XBM135" s="37"/>
      <c r="XBN135" s="37"/>
      <c r="XBO135" s="37"/>
      <c r="XBP135" s="37"/>
      <c r="XBQ135" s="37"/>
      <c r="XBR135" s="37"/>
      <c r="XBS135" s="37"/>
      <c r="XBT135" s="37"/>
      <c r="XBU135" s="37"/>
      <c r="XBV135" s="37"/>
      <c r="XBW135" s="37"/>
      <c r="XBX135" s="37"/>
      <c r="XBY135" s="37"/>
      <c r="XBZ135" s="37"/>
      <c r="XCA135" s="37"/>
      <c r="XCB135" s="37"/>
      <c r="XCC135" s="37"/>
      <c r="XCD135" s="37"/>
      <c r="XCE135" s="37"/>
      <c r="XCF135" s="37"/>
      <c r="XCG135" s="37"/>
      <c r="XCH135" s="37"/>
      <c r="XCI135" s="37"/>
      <c r="XCJ135" s="37"/>
      <c r="XCK135" s="37"/>
      <c r="XCL135" s="37"/>
      <c r="XCM135" s="37"/>
      <c r="XCN135" s="37"/>
      <c r="XCO135" s="37"/>
      <c r="XCP135" s="37"/>
      <c r="XCQ135" s="37"/>
      <c r="XCR135" s="37"/>
      <c r="XCS135" s="37"/>
      <c r="XCT135" s="37"/>
      <c r="XCU135" s="37"/>
      <c r="XCV135" s="37"/>
      <c r="XCW135" s="37"/>
      <c r="XCX135" s="37"/>
      <c r="XCY135" s="37"/>
      <c r="XCZ135" s="37"/>
      <c r="XDA135" s="37"/>
      <c r="XDB135" s="37"/>
      <c r="XDC135" s="37"/>
      <c r="XDD135" s="37"/>
      <c r="XDE135" s="37"/>
      <c r="XDF135" s="37"/>
      <c r="XDG135" s="37"/>
      <c r="XDH135" s="37"/>
      <c r="XDI135" s="37"/>
      <c r="XDJ135" s="37"/>
      <c r="XDK135" s="37"/>
      <c r="XDL135" s="37"/>
      <c r="XDM135" s="37"/>
      <c r="XDN135" s="37"/>
      <c r="XDO135" s="37"/>
      <c r="XDP135" s="37"/>
      <c r="XDQ135" s="37"/>
      <c r="XDR135" s="37"/>
      <c r="XDS135" s="37"/>
      <c r="XDT135" s="37"/>
      <c r="XDU135" s="37"/>
      <c r="XDV135" s="37"/>
      <c r="XDW135" s="37"/>
      <c r="XDX135" s="37"/>
      <c r="XDY135" s="37"/>
      <c r="XDZ135" s="37"/>
      <c r="XEA135" s="37"/>
      <c r="XEB135" s="37"/>
      <c r="XEC135" s="37"/>
      <c r="XED135" s="37"/>
      <c r="XEE135" s="37"/>
      <c r="XEF135" s="37"/>
      <c r="XEG135" s="37"/>
      <c r="XEH135" s="37"/>
      <c r="XEI135" s="37"/>
      <c r="XEJ135" s="37"/>
      <c r="XEK135" s="37"/>
      <c r="XEL135" s="37"/>
      <c r="XEM135" s="37"/>
      <c r="XEN135" s="37"/>
      <c r="XEO135" s="37"/>
      <c r="XEP135" s="37"/>
      <c r="XEQ135" s="37"/>
      <c r="XER135" s="37"/>
      <c r="XES135" s="37"/>
      <c r="XET135" s="37"/>
      <c r="XEU135" s="37"/>
      <c r="XEV135" s="37"/>
      <c r="XEW135" s="37"/>
      <c r="XEX135" s="37"/>
      <c r="XEY135" s="37"/>
      <c r="XEZ135" s="37"/>
      <c r="XFA135" s="37"/>
      <c r="XFB135" s="37"/>
      <c r="XFC135" s="37"/>
      <c r="XFD135" s="37"/>
    </row>
    <row r="136" spans="1:151 16227:16384" s="12" customFormat="1" ht="20.25" customHeight="1" x14ac:dyDescent="0.25">
      <c r="A136" s="84" t="str">
        <f>A135</f>
        <v>3rd Floor For Part Residential/ 4th Podium level Parking</v>
      </c>
      <c r="B136" s="85"/>
      <c r="C136" s="90">
        <v>1</v>
      </c>
      <c r="D136" s="90"/>
      <c r="E136" s="59" t="s">
        <v>214</v>
      </c>
      <c r="F136" s="79">
        <f>(58.831)*(10.764)</f>
        <v>633.25688400000001</v>
      </c>
      <c r="G136" s="80"/>
      <c r="H136" s="59">
        <v>0</v>
      </c>
      <c r="I136" s="59">
        <f t="shared" ref="I136:I139" si="8">F136*(($I$105)+1)+H136</f>
        <v>1013.2110144000001</v>
      </c>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WZC136" s="37"/>
      <c r="WZD136" s="37"/>
      <c r="WZE136" s="37"/>
      <c r="WZF136" s="37"/>
      <c r="WZG136" s="37"/>
      <c r="WZH136" s="37"/>
      <c r="WZI136" s="37"/>
      <c r="WZJ136" s="37"/>
      <c r="WZK136" s="37"/>
      <c r="WZL136" s="37"/>
      <c r="WZM136" s="37"/>
      <c r="WZN136" s="37"/>
      <c r="WZO136" s="37"/>
      <c r="WZP136" s="37"/>
      <c r="WZQ136" s="37"/>
      <c r="WZR136" s="37"/>
      <c r="WZS136" s="37"/>
      <c r="WZT136" s="37"/>
      <c r="WZU136" s="37"/>
      <c r="WZV136" s="37"/>
      <c r="WZW136" s="37"/>
      <c r="WZX136" s="37"/>
      <c r="WZY136" s="37"/>
      <c r="WZZ136" s="37"/>
      <c r="XAA136" s="37"/>
      <c r="XAB136" s="37"/>
      <c r="XAC136" s="37"/>
      <c r="XAD136" s="37"/>
      <c r="XAE136" s="37"/>
      <c r="XAF136" s="37"/>
      <c r="XAG136" s="37"/>
      <c r="XAH136" s="37"/>
      <c r="XAI136" s="37"/>
      <c r="XAJ136" s="37"/>
      <c r="XAK136" s="37"/>
      <c r="XAL136" s="37"/>
      <c r="XAM136" s="37"/>
      <c r="XAN136" s="37"/>
      <c r="XAO136" s="37"/>
      <c r="XAP136" s="37"/>
      <c r="XAQ136" s="37"/>
      <c r="XAR136" s="37"/>
      <c r="XAS136" s="37"/>
      <c r="XAT136" s="37"/>
      <c r="XAU136" s="37"/>
      <c r="XAV136" s="37"/>
      <c r="XAW136" s="37"/>
      <c r="XAX136" s="37"/>
      <c r="XAY136" s="37"/>
      <c r="XAZ136" s="37"/>
      <c r="XBA136" s="37"/>
      <c r="XBB136" s="37"/>
      <c r="XBC136" s="37"/>
      <c r="XBD136" s="37"/>
      <c r="XBE136" s="37"/>
      <c r="XBF136" s="37"/>
      <c r="XBG136" s="37"/>
      <c r="XBH136" s="37"/>
      <c r="XBI136" s="37"/>
      <c r="XBJ136" s="37"/>
      <c r="XBK136" s="37"/>
      <c r="XBL136" s="37"/>
      <c r="XBM136" s="37"/>
      <c r="XBN136" s="37"/>
      <c r="XBO136" s="37"/>
      <c r="XBP136" s="37"/>
      <c r="XBQ136" s="37"/>
      <c r="XBR136" s="37"/>
      <c r="XBS136" s="37"/>
      <c r="XBT136" s="37"/>
      <c r="XBU136" s="37"/>
      <c r="XBV136" s="37"/>
      <c r="XBW136" s="37"/>
      <c r="XBX136" s="37"/>
      <c r="XBY136" s="37"/>
      <c r="XBZ136" s="37"/>
      <c r="XCA136" s="37"/>
      <c r="XCB136" s="37"/>
      <c r="XCC136" s="37"/>
      <c r="XCD136" s="37"/>
      <c r="XCE136" s="37"/>
      <c r="XCF136" s="37"/>
      <c r="XCG136" s="37"/>
      <c r="XCH136" s="37"/>
      <c r="XCI136" s="37"/>
      <c r="XCJ136" s="37"/>
      <c r="XCK136" s="37"/>
      <c r="XCL136" s="37"/>
      <c r="XCM136" s="37"/>
      <c r="XCN136" s="37"/>
      <c r="XCO136" s="37"/>
      <c r="XCP136" s="37"/>
      <c r="XCQ136" s="37"/>
      <c r="XCR136" s="37"/>
      <c r="XCS136" s="37"/>
      <c r="XCT136" s="37"/>
      <c r="XCU136" s="37"/>
      <c r="XCV136" s="37"/>
      <c r="XCW136" s="37"/>
      <c r="XCX136" s="37"/>
      <c r="XCY136" s="37"/>
      <c r="XCZ136" s="37"/>
      <c r="XDA136" s="37"/>
      <c r="XDB136" s="37"/>
      <c r="XDC136" s="37"/>
      <c r="XDD136" s="37"/>
      <c r="XDE136" s="37"/>
      <c r="XDF136" s="37"/>
      <c r="XDG136" s="37"/>
      <c r="XDH136" s="37"/>
      <c r="XDI136" s="37"/>
      <c r="XDJ136" s="37"/>
      <c r="XDK136" s="37"/>
      <c r="XDL136" s="37"/>
      <c r="XDM136" s="37"/>
      <c r="XDN136" s="37"/>
      <c r="XDO136" s="37"/>
      <c r="XDP136" s="37"/>
      <c r="XDQ136" s="37"/>
      <c r="XDR136" s="37"/>
      <c r="XDS136" s="37"/>
      <c r="XDT136" s="37"/>
      <c r="XDU136" s="37"/>
      <c r="XDV136" s="37"/>
      <c r="XDW136" s="37"/>
      <c r="XDX136" s="37"/>
      <c r="XDY136" s="37"/>
      <c r="XDZ136" s="37"/>
      <c r="XEA136" s="37"/>
      <c r="XEB136" s="37"/>
      <c r="XEC136" s="37"/>
      <c r="XED136" s="37"/>
      <c r="XEE136" s="37"/>
      <c r="XEF136" s="37"/>
      <c r="XEG136" s="37"/>
      <c r="XEH136" s="37"/>
      <c r="XEI136" s="37"/>
      <c r="XEJ136" s="37"/>
      <c r="XEK136" s="37"/>
      <c r="XEL136" s="37"/>
      <c r="XEM136" s="37"/>
      <c r="XEN136" s="37"/>
      <c r="XEO136" s="37"/>
      <c r="XEP136" s="37"/>
      <c r="XEQ136" s="37"/>
      <c r="XER136" s="37"/>
      <c r="XES136" s="37"/>
      <c r="XET136" s="37"/>
      <c r="XEU136" s="37"/>
      <c r="XEV136" s="37"/>
      <c r="XEW136" s="37"/>
      <c r="XEX136" s="37"/>
      <c r="XEY136" s="37"/>
      <c r="XEZ136" s="37"/>
      <c r="XFA136" s="37"/>
      <c r="XFB136" s="37"/>
      <c r="XFC136" s="37"/>
      <c r="XFD136" s="37"/>
    </row>
    <row r="137" spans="1:151 16227:16384" s="12" customFormat="1" ht="20.25" x14ac:dyDescent="0.25">
      <c r="A137" s="86"/>
      <c r="B137" s="87"/>
      <c r="C137" s="90">
        <v>2</v>
      </c>
      <c r="D137" s="90"/>
      <c r="E137" s="59" t="s">
        <v>214</v>
      </c>
      <c r="F137" s="79">
        <f>(58.831)*(10.764)</f>
        <v>633.25688400000001</v>
      </c>
      <c r="G137" s="80"/>
      <c r="H137" s="59">
        <v>0</v>
      </c>
      <c r="I137" s="59">
        <f t="shared" si="8"/>
        <v>1013.2110144000001</v>
      </c>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WZC137" s="37"/>
      <c r="WZD137" s="37"/>
      <c r="WZE137" s="37"/>
      <c r="WZF137" s="37"/>
      <c r="WZG137" s="37"/>
      <c r="WZH137" s="37"/>
      <c r="WZI137" s="37"/>
      <c r="WZJ137" s="37"/>
      <c r="WZK137" s="37"/>
      <c r="WZL137" s="37"/>
      <c r="WZM137" s="37"/>
      <c r="WZN137" s="37"/>
      <c r="WZO137" s="37"/>
      <c r="WZP137" s="37"/>
      <c r="WZQ137" s="37"/>
      <c r="WZR137" s="37"/>
      <c r="WZS137" s="37"/>
      <c r="WZT137" s="37"/>
      <c r="WZU137" s="37"/>
      <c r="WZV137" s="37"/>
      <c r="WZW137" s="37"/>
      <c r="WZX137" s="37"/>
      <c r="WZY137" s="37"/>
      <c r="WZZ137" s="37"/>
      <c r="XAA137" s="37"/>
      <c r="XAB137" s="37"/>
      <c r="XAC137" s="37"/>
      <c r="XAD137" s="37"/>
      <c r="XAE137" s="37"/>
      <c r="XAF137" s="37"/>
      <c r="XAG137" s="37"/>
      <c r="XAH137" s="37"/>
      <c r="XAI137" s="37"/>
      <c r="XAJ137" s="37"/>
      <c r="XAK137" s="37"/>
      <c r="XAL137" s="37"/>
      <c r="XAM137" s="37"/>
      <c r="XAN137" s="37"/>
      <c r="XAO137" s="37"/>
      <c r="XAP137" s="37"/>
      <c r="XAQ137" s="37"/>
      <c r="XAR137" s="37"/>
      <c r="XAS137" s="37"/>
      <c r="XAT137" s="37"/>
      <c r="XAU137" s="37"/>
      <c r="XAV137" s="37"/>
      <c r="XAW137" s="37"/>
      <c r="XAX137" s="37"/>
      <c r="XAY137" s="37"/>
      <c r="XAZ137" s="37"/>
      <c r="XBA137" s="37"/>
      <c r="XBB137" s="37"/>
      <c r="XBC137" s="37"/>
      <c r="XBD137" s="37"/>
      <c r="XBE137" s="37"/>
      <c r="XBF137" s="37"/>
      <c r="XBG137" s="37"/>
      <c r="XBH137" s="37"/>
      <c r="XBI137" s="37"/>
      <c r="XBJ137" s="37"/>
      <c r="XBK137" s="37"/>
      <c r="XBL137" s="37"/>
      <c r="XBM137" s="37"/>
      <c r="XBN137" s="37"/>
      <c r="XBO137" s="37"/>
      <c r="XBP137" s="37"/>
      <c r="XBQ137" s="37"/>
      <c r="XBR137" s="37"/>
      <c r="XBS137" s="37"/>
      <c r="XBT137" s="37"/>
      <c r="XBU137" s="37"/>
      <c r="XBV137" s="37"/>
      <c r="XBW137" s="37"/>
      <c r="XBX137" s="37"/>
      <c r="XBY137" s="37"/>
      <c r="XBZ137" s="37"/>
      <c r="XCA137" s="37"/>
      <c r="XCB137" s="37"/>
      <c r="XCC137" s="37"/>
      <c r="XCD137" s="37"/>
      <c r="XCE137" s="37"/>
      <c r="XCF137" s="37"/>
      <c r="XCG137" s="37"/>
      <c r="XCH137" s="37"/>
      <c r="XCI137" s="37"/>
      <c r="XCJ137" s="37"/>
      <c r="XCK137" s="37"/>
      <c r="XCL137" s="37"/>
      <c r="XCM137" s="37"/>
      <c r="XCN137" s="37"/>
      <c r="XCO137" s="37"/>
      <c r="XCP137" s="37"/>
      <c r="XCQ137" s="37"/>
      <c r="XCR137" s="37"/>
      <c r="XCS137" s="37"/>
      <c r="XCT137" s="37"/>
      <c r="XCU137" s="37"/>
      <c r="XCV137" s="37"/>
      <c r="XCW137" s="37"/>
      <c r="XCX137" s="37"/>
      <c r="XCY137" s="37"/>
      <c r="XCZ137" s="37"/>
      <c r="XDA137" s="37"/>
      <c r="XDB137" s="37"/>
      <c r="XDC137" s="37"/>
      <c r="XDD137" s="37"/>
      <c r="XDE137" s="37"/>
      <c r="XDF137" s="37"/>
      <c r="XDG137" s="37"/>
      <c r="XDH137" s="37"/>
      <c r="XDI137" s="37"/>
      <c r="XDJ137" s="37"/>
      <c r="XDK137" s="37"/>
      <c r="XDL137" s="37"/>
      <c r="XDM137" s="37"/>
      <c r="XDN137" s="37"/>
      <c r="XDO137" s="37"/>
      <c r="XDP137" s="37"/>
      <c r="XDQ137" s="37"/>
      <c r="XDR137" s="37"/>
      <c r="XDS137" s="37"/>
      <c r="XDT137" s="37"/>
      <c r="XDU137" s="37"/>
      <c r="XDV137" s="37"/>
      <c r="XDW137" s="37"/>
      <c r="XDX137" s="37"/>
      <c r="XDY137" s="37"/>
      <c r="XDZ137" s="37"/>
      <c r="XEA137" s="37"/>
      <c r="XEB137" s="37"/>
      <c r="XEC137" s="37"/>
      <c r="XED137" s="37"/>
      <c r="XEE137" s="37"/>
      <c r="XEF137" s="37"/>
      <c r="XEG137" s="37"/>
      <c r="XEH137" s="37"/>
      <c r="XEI137" s="37"/>
      <c r="XEJ137" s="37"/>
      <c r="XEK137" s="37"/>
      <c r="XEL137" s="37"/>
      <c r="XEM137" s="37"/>
      <c r="XEN137" s="37"/>
      <c r="XEO137" s="37"/>
      <c r="XEP137" s="37"/>
      <c r="XEQ137" s="37"/>
      <c r="XER137" s="37"/>
      <c r="XES137" s="37"/>
      <c r="XET137" s="37"/>
      <c r="XEU137" s="37"/>
      <c r="XEV137" s="37"/>
      <c r="XEW137" s="37"/>
      <c r="XEX137" s="37"/>
      <c r="XEY137" s="37"/>
      <c r="XEZ137" s="37"/>
      <c r="XFA137" s="37"/>
      <c r="XFB137" s="37"/>
      <c r="XFC137" s="37"/>
      <c r="XFD137" s="37"/>
    </row>
    <row r="138" spans="1:151 16227:16384" s="12" customFormat="1" ht="20.25" x14ac:dyDescent="0.25">
      <c r="A138" s="86"/>
      <c r="B138" s="87"/>
      <c r="C138" s="90">
        <v>3</v>
      </c>
      <c r="D138" s="90"/>
      <c r="E138" s="59" t="s">
        <v>212</v>
      </c>
      <c r="F138" s="79">
        <f>(38.974)*(10.764)</f>
        <v>419.51613599999996</v>
      </c>
      <c r="G138" s="80"/>
      <c r="H138" s="59">
        <v>0</v>
      </c>
      <c r="I138" s="59">
        <f t="shared" si="8"/>
        <v>671.22581760000003</v>
      </c>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WZC138" s="37"/>
      <c r="WZD138" s="37"/>
      <c r="WZE138" s="37"/>
      <c r="WZF138" s="37"/>
      <c r="WZG138" s="37"/>
      <c r="WZH138" s="37"/>
      <c r="WZI138" s="37"/>
      <c r="WZJ138" s="37"/>
      <c r="WZK138" s="37"/>
      <c r="WZL138" s="37"/>
      <c r="WZM138" s="37"/>
      <c r="WZN138" s="37"/>
      <c r="WZO138" s="37"/>
      <c r="WZP138" s="37"/>
      <c r="WZQ138" s="37"/>
      <c r="WZR138" s="37"/>
      <c r="WZS138" s="37"/>
      <c r="WZT138" s="37"/>
      <c r="WZU138" s="37"/>
      <c r="WZV138" s="37"/>
      <c r="WZW138" s="37"/>
      <c r="WZX138" s="37"/>
      <c r="WZY138" s="37"/>
      <c r="WZZ138" s="37"/>
      <c r="XAA138" s="37"/>
      <c r="XAB138" s="37"/>
      <c r="XAC138" s="37"/>
      <c r="XAD138" s="37"/>
      <c r="XAE138" s="37"/>
      <c r="XAF138" s="37"/>
      <c r="XAG138" s="37"/>
      <c r="XAH138" s="37"/>
      <c r="XAI138" s="37"/>
      <c r="XAJ138" s="37"/>
      <c r="XAK138" s="37"/>
      <c r="XAL138" s="37"/>
      <c r="XAM138" s="37"/>
      <c r="XAN138" s="37"/>
      <c r="XAO138" s="37"/>
      <c r="XAP138" s="37"/>
      <c r="XAQ138" s="37"/>
      <c r="XAR138" s="37"/>
      <c r="XAS138" s="37"/>
      <c r="XAT138" s="37"/>
      <c r="XAU138" s="37"/>
      <c r="XAV138" s="37"/>
      <c r="XAW138" s="37"/>
      <c r="XAX138" s="37"/>
      <c r="XAY138" s="37"/>
      <c r="XAZ138" s="37"/>
      <c r="XBA138" s="37"/>
      <c r="XBB138" s="37"/>
      <c r="XBC138" s="37"/>
      <c r="XBD138" s="37"/>
      <c r="XBE138" s="37"/>
      <c r="XBF138" s="37"/>
      <c r="XBG138" s="37"/>
      <c r="XBH138" s="37"/>
      <c r="XBI138" s="37"/>
      <c r="XBJ138" s="37"/>
      <c r="XBK138" s="37"/>
      <c r="XBL138" s="37"/>
      <c r="XBM138" s="37"/>
      <c r="XBN138" s="37"/>
      <c r="XBO138" s="37"/>
      <c r="XBP138" s="37"/>
      <c r="XBQ138" s="37"/>
      <c r="XBR138" s="37"/>
      <c r="XBS138" s="37"/>
      <c r="XBT138" s="37"/>
      <c r="XBU138" s="37"/>
      <c r="XBV138" s="37"/>
      <c r="XBW138" s="37"/>
      <c r="XBX138" s="37"/>
      <c r="XBY138" s="37"/>
      <c r="XBZ138" s="37"/>
      <c r="XCA138" s="37"/>
      <c r="XCB138" s="37"/>
      <c r="XCC138" s="37"/>
      <c r="XCD138" s="37"/>
      <c r="XCE138" s="37"/>
      <c r="XCF138" s="37"/>
      <c r="XCG138" s="37"/>
      <c r="XCH138" s="37"/>
      <c r="XCI138" s="37"/>
      <c r="XCJ138" s="37"/>
      <c r="XCK138" s="37"/>
      <c r="XCL138" s="37"/>
      <c r="XCM138" s="37"/>
      <c r="XCN138" s="37"/>
      <c r="XCO138" s="37"/>
      <c r="XCP138" s="37"/>
      <c r="XCQ138" s="37"/>
      <c r="XCR138" s="37"/>
      <c r="XCS138" s="37"/>
      <c r="XCT138" s="37"/>
      <c r="XCU138" s="37"/>
      <c r="XCV138" s="37"/>
      <c r="XCW138" s="37"/>
      <c r="XCX138" s="37"/>
      <c r="XCY138" s="37"/>
      <c r="XCZ138" s="37"/>
      <c r="XDA138" s="37"/>
      <c r="XDB138" s="37"/>
      <c r="XDC138" s="37"/>
      <c r="XDD138" s="37"/>
      <c r="XDE138" s="37"/>
      <c r="XDF138" s="37"/>
      <c r="XDG138" s="37"/>
      <c r="XDH138" s="37"/>
      <c r="XDI138" s="37"/>
      <c r="XDJ138" s="37"/>
      <c r="XDK138" s="37"/>
      <c r="XDL138" s="37"/>
      <c r="XDM138" s="37"/>
      <c r="XDN138" s="37"/>
      <c r="XDO138" s="37"/>
      <c r="XDP138" s="37"/>
      <c r="XDQ138" s="37"/>
      <c r="XDR138" s="37"/>
      <c r="XDS138" s="37"/>
      <c r="XDT138" s="37"/>
      <c r="XDU138" s="37"/>
      <c r="XDV138" s="37"/>
      <c r="XDW138" s="37"/>
      <c r="XDX138" s="37"/>
      <c r="XDY138" s="37"/>
      <c r="XDZ138" s="37"/>
      <c r="XEA138" s="37"/>
      <c r="XEB138" s="37"/>
      <c r="XEC138" s="37"/>
      <c r="XED138" s="37"/>
      <c r="XEE138" s="37"/>
      <c r="XEF138" s="37"/>
      <c r="XEG138" s="37"/>
      <c r="XEH138" s="37"/>
      <c r="XEI138" s="37"/>
      <c r="XEJ138" s="37"/>
      <c r="XEK138" s="37"/>
      <c r="XEL138" s="37"/>
      <c r="XEM138" s="37"/>
      <c r="XEN138" s="37"/>
      <c r="XEO138" s="37"/>
      <c r="XEP138" s="37"/>
      <c r="XEQ138" s="37"/>
      <c r="XER138" s="37"/>
      <c r="XES138" s="37"/>
      <c r="XET138" s="37"/>
      <c r="XEU138" s="37"/>
      <c r="XEV138" s="37"/>
      <c r="XEW138" s="37"/>
      <c r="XEX138" s="37"/>
      <c r="XEY138" s="37"/>
      <c r="XEZ138" s="37"/>
      <c r="XFA138" s="37"/>
      <c r="XFB138" s="37"/>
      <c r="XFC138" s="37"/>
      <c r="XFD138" s="37"/>
    </row>
    <row r="139" spans="1:151 16227:16384" s="12" customFormat="1" ht="20.25" x14ac:dyDescent="0.25">
      <c r="A139" s="86"/>
      <c r="B139" s="87"/>
      <c r="C139" s="90">
        <v>4</v>
      </c>
      <c r="D139" s="90"/>
      <c r="E139" s="59" t="s">
        <v>212</v>
      </c>
      <c r="F139" s="79">
        <f>(38.974)*(10.764)</f>
        <v>419.51613599999996</v>
      </c>
      <c r="G139" s="80"/>
      <c r="H139" s="59">
        <v>0</v>
      </c>
      <c r="I139" s="59">
        <f t="shared" si="8"/>
        <v>671.22581760000003</v>
      </c>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WZC139" s="37"/>
      <c r="WZD139" s="37"/>
      <c r="WZE139" s="37"/>
      <c r="WZF139" s="37"/>
      <c r="WZG139" s="37"/>
      <c r="WZH139" s="37"/>
      <c r="WZI139" s="37"/>
      <c r="WZJ139" s="37"/>
      <c r="WZK139" s="37"/>
      <c r="WZL139" s="37"/>
      <c r="WZM139" s="37"/>
      <c r="WZN139" s="37"/>
      <c r="WZO139" s="37"/>
      <c r="WZP139" s="37"/>
      <c r="WZQ139" s="37"/>
      <c r="WZR139" s="37"/>
      <c r="WZS139" s="37"/>
      <c r="WZT139" s="37"/>
      <c r="WZU139" s="37"/>
      <c r="WZV139" s="37"/>
      <c r="WZW139" s="37"/>
      <c r="WZX139" s="37"/>
      <c r="WZY139" s="37"/>
      <c r="WZZ139" s="37"/>
      <c r="XAA139" s="37"/>
      <c r="XAB139" s="37"/>
      <c r="XAC139" s="37"/>
      <c r="XAD139" s="37"/>
      <c r="XAE139" s="37"/>
      <c r="XAF139" s="37"/>
      <c r="XAG139" s="37"/>
      <c r="XAH139" s="37"/>
      <c r="XAI139" s="37"/>
      <c r="XAJ139" s="37"/>
      <c r="XAK139" s="37"/>
      <c r="XAL139" s="37"/>
      <c r="XAM139" s="37"/>
      <c r="XAN139" s="37"/>
      <c r="XAO139" s="37"/>
      <c r="XAP139" s="37"/>
      <c r="XAQ139" s="37"/>
      <c r="XAR139" s="37"/>
      <c r="XAS139" s="37"/>
      <c r="XAT139" s="37"/>
      <c r="XAU139" s="37"/>
      <c r="XAV139" s="37"/>
      <c r="XAW139" s="37"/>
      <c r="XAX139" s="37"/>
      <c r="XAY139" s="37"/>
      <c r="XAZ139" s="37"/>
      <c r="XBA139" s="37"/>
      <c r="XBB139" s="37"/>
      <c r="XBC139" s="37"/>
      <c r="XBD139" s="37"/>
      <c r="XBE139" s="37"/>
      <c r="XBF139" s="37"/>
      <c r="XBG139" s="37"/>
      <c r="XBH139" s="37"/>
      <c r="XBI139" s="37"/>
      <c r="XBJ139" s="37"/>
      <c r="XBK139" s="37"/>
      <c r="XBL139" s="37"/>
      <c r="XBM139" s="37"/>
      <c r="XBN139" s="37"/>
      <c r="XBO139" s="37"/>
      <c r="XBP139" s="37"/>
      <c r="XBQ139" s="37"/>
      <c r="XBR139" s="37"/>
      <c r="XBS139" s="37"/>
      <c r="XBT139" s="37"/>
      <c r="XBU139" s="37"/>
      <c r="XBV139" s="37"/>
      <c r="XBW139" s="37"/>
      <c r="XBX139" s="37"/>
      <c r="XBY139" s="37"/>
      <c r="XBZ139" s="37"/>
      <c r="XCA139" s="37"/>
      <c r="XCB139" s="37"/>
      <c r="XCC139" s="37"/>
      <c r="XCD139" s="37"/>
      <c r="XCE139" s="37"/>
      <c r="XCF139" s="37"/>
      <c r="XCG139" s="37"/>
      <c r="XCH139" s="37"/>
      <c r="XCI139" s="37"/>
      <c r="XCJ139" s="37"/>
      <c r="XCK139" s="37"/>
      <c r="XCL139" s="37"/>
      <c r="XCM139" s="37"/>
      <c r="XCN139" s="37"/>
      <c r="XCO139" s="37"/>
      <c r="XCP139" s="37"/>
      <c r="XCQ139" s="37"/>
      <c r="XCR139" s="37"/>
      <c r="XCS139" s="37"/>
      <c r="XCT139" s="37"/>
      <c r="XCU139" s="37"/>
      <c r="XCV139" s="37"/>
      <c r="XCW139" s="37"/>
      <c r="XCX139" s="37"/>
      <c r="XCY139" s="37"/>
      <c r="XCZ139" s="37"/>
      <c r="XDA139" s="37"/>
      <c r="XDB139" s="37"/>
      <c r="XDC139" s="37"/>
      <c r="XDD139" s="37"/>
      <c r="XDE139" s="37"/>
      <c r="XDF139" s="37"/>
      <c r="XDG139" s="37"/>
      <c r="XDH139" s="37"/>
      <c r="XDI139" s="37"/>
      <c r="XDJ139" s="37"/>
      <c r="XDK139" s="37"/>
      <c r="XDL139" s="37"/>
      <c r="XDM139" s="37"/>
      <c r="XDN139" s="37"/>
      <c r="XDO139" s="37"/>
      <c r="XDP139" s="37"/>
      <c r="XDQ139" s="37"/>
      <c r="XDR139" s="37"/>
      <c r="XDS139" s="37"/>
      <c r="XDT139" s="37"/>
      <c r="XDU139" s="37"/>
      <c r="XDV139" s="37"/>
      <c r="XDW139" s="37"/>
      <c r="XDX139" s="37"/>
      <c r="XDY139" s="37"/>
      <c r="XDZ139" s="37"/>
      <c r="XEA139" s="37"/>
      <c r="XEB139" s="37"/>
      <c r="XEC139" s="37"/>
      <c r="XED139" s="37"/>
      <c r="XEE139" s="37"/>
      <c r="XEF139" s="37"/>
      <c r="XEG139" s="37"/>
      <c r="XEH139" s="37"/>
      <c r="XEI139" s="37"/>
      <c r="XEJ139" s="37"/>
      <c r="XEK139" s="37"/>
      <c r="XEL139" s="37"/>
      <c r="XEM139" s="37"/>
      <c r="XEN139" s="37"/>
      <c r="XEO139" s="37"/>
      <c r="XEP139" s="37"/>
      <c r="XEQ139" s="37"/>
      <c r="XER139" s="37"/>
      <c r="XES139" s="37"/>
      <c r="XET139" s="37"/>
      <c r="XEU139" s="37"/>
      <c r="XEV139" s="37"/>
      <c r="XEW139" s="37"/>
      <c r="XEX139" s="37"/>
      <c r="XEY139" s="37"/>
      <c r="XEZ139" s="37"/>
      <c r="XFA139" s="37"/>
      <c r="XFB139" s="37"/>
      <c r="XFC139" s="37"/>
      <c r="XFD139" s="37"/>
    </row>
    <row r="140" spans="1:151 16227:16384" s="12" customFormat="1" ht="20.25" x14ac:dyDescent="0.25">
      <c r="A140" s="86"/>
      <c r="B140" s="87"/>
      <c r="C140" s="90">
        <v>5</v>
      </c>
      <c r="D140" s="90"/>
      <c r="E140" s="84" t="s">
        <v>258</v>
      </c>
      <c r="F140" s="91"/>
      <c r="G140" s="91"/>
      <c r="H140" s="91"/>
      <c r="I140" s="85"/>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WZC140" s="37"/>
      <c r="WZD140" s="37"/>
      <c r="WZE140" s="37"/>
      <c r="WZF140" s="37"/>
      <c r="WZG140" s="37"/>
      <c r="WZH140" s="37"/>
      <c r="WZI140" s="37"/>
      <c r="WZJ140" s="37"/>
      <c r="WZK140" s="37"/>
      <c r="WZL140" s="37"/>
      <c r="WZM140" s="37"/>
      <c r="WZN140" s="37"/>
      <c r="WZO140" s="37"/>
      <c r="WZP140" s="37"/>
      <c r="WZQ140" s="37"/>
      <c r="WZR140" s="37"/>
      <c r="WZS140" s="37"/>
      <c r="WZT140" s="37"/>
      <c r="WZU140" s="37"/>
      <c r="WZV140" s="37"/>
      <c r="WZW140" s="37"/>
      <c r="WZX140" s="37"/>
      <c r="WZY140" s="37"/>
      <c r="WZZ140" s="37"/>
      <c r="XAA140" s="37"/>
      <c r="XAB140" s="37"/>
      <c r="XAC140" s="37"/>
      <c r="XAD140" s="37"/>
      <c r="XAE140" s="37"/>
      <c r="XAF140" s="37"/>
      <c r="XAG140" s="37"/>
      <c r="XAH140" s="37"/>
      <c r="XAI140" s="37"/>
      <c r="XAJ140" s="37"/>
      <c r="XAK140" s="37"/>
      <c r="XAL140" s="37"/>
      <c r="XAM140" s="37"/>
      <c r="XAN140" s="37"/>
      <c r="XAO140" s="37"/>
      <c r="XAP140" s="37"/>
      <c r="XAQ140" s="37"/>
      <c r="XAR140" s="37"/>
      <c r="XAS140" s="37"/>
      <c r="XAT140" s="37"/>
      <c r="XAU140" s="37"/>
      <c r="XAV140" s="37"/>
      <c r="XAW140" s="37"/>
      <c r="XAX140" s="37"/>
      <c r="XAY140" s="37"/>
      <c r="XAZ140" s="37"/>
      <c r="XBA140" s="37"/>
      <c r="XBB140" s="37"/>
      <c r="XBC140" s="37"/>
      <c r="XBD140" s="37"/>
      <c r="XBE140" s="37"/>
      <c r="XBF140" s="37"/>
      <c r="XBG140" s="37"/>
      <c r="XBH140" s="37"/>
      <c r="XBI140" s="37"/>
      <c r="XBJ140" s="37"/>
      <c r="XBK140" s="37"/>
      <c r="XBL140" s="37"/>
      <c r="XBM140" s="37"/>
      <c r="XBN140" s="37"/>
      <c r="XBO140" s="37"/>
      <c r="XBP140" s="37"/>
      <c r="XBQ140" s="37"/>
      <c r="XBR140" s="37"/>
      <c r="XBS140" s="37"/>
      <c r="XBT140" s="37"/>
      <c r="XBU140" s="37"/>
      <c r="XBV140" s="37"/>
      <c r="XBW140" s="37"/>
      <c r="XBX140" s="37"/>
      <c r="XBY140" s="37"/>
      <c r="XBZ140" s="37"/>
      <c r="XCA140" s="37"/>
      <c r="XCB140" s="37"/>
      <c r="XCC140" s="37"/>
      <c r="XCD140" s="37"/>
      <c r="XCE140" s="37"/>
      <c r="XCF140" s="37"/>
      <c r="XCG140" s="37"/>
      <c r="XCH140" s="37"/>
      <c r="XCI140" s="37"/>
      <c r="XCJ140" s="37"/>
      <c r="XCK140" s="37"/>
      <c r="XCL140" s="37"/>
      <c r="XCM140" s="37"/>
      <c r="XCN140" s="37"/>
      <c r="XCO140" s="37"/>
      <c r="XCP140" s="37"/>
      <c r="XCQ140" s="37"/>
      <c r="XCR140" s="37"/>
      <c r="XCS140" s="37"/>
      <c r="XCT140" s="37"/>
      <c r="XCU140" s="37"/>
      <c r="XCV140" s="37"/>
      <c r="XCW140" s="37"/>
      <c r="XCX140" s="37"/>
      <c r="XCY140" s="37"/>
      <c r="XCZ140" s="37"/>
      <c r="XDA140" s="37"/>
      <c r="XDB140" s="37"/>
      <c r="XDC140" s="37"/>
      <c r="XDD140" s="37"/>
      <c r="XDE140" s="37"/>
      <c r="XDF140" s="37"/>
      <c r="XDG140" s="37"/>
      <c r="XDH140" s="37"/>
      <c r="XDI140" s="37"/>
      <c r="XDJ140" s="37"/>
      <c r="XDK140" s="37"/>
      <c r="XDL140" s="37"/>
      <c r="XDM140" s="37"/>
      <c r="XDN140" s="37"/>
      <c r="XDO140" s="37"/>
      <c r="XDP140" s="37"/>
      <c r="XDQ140" s="37"/>
      <c r="XDR140" s="37"/>
      <c r="XDS140" s="37"/>
      <c r="XDT140" s="37"/>
      <c r="XDU140" s="37"/>
      <c r="XDV140" s="37"/>
      <c r="XDW140" s="37"/>
      <c r="XDX140" s="37"/>
      <c r="XDY140" s="37"/>
      <c r="XDZ140" s="37"/>
      <c r="XEA140" s="37"/>
      <c r="XEB140" s="37"/>
      <c r="XEC140" s="37"/>
      <c r="XED140" s="37"/>
      <c r="XEE140" s="37"/>
      <c r="XEF140" s="37"/>
      <c r="XEG140" s="37"/>
      <c r="XEH140" s="37"/>
      <c r="XEI140" s="37"/>
      <c r="XEJ140" s="37"/>
      <c r="XEK140" s="37"/>
      <c r="XEL140" s="37"/>
      <c r="XEM140" s="37"/>
      <c r="XEN140" s="37"/>
      <c r="XEO140" s="37"/>
      <c r="XEP140" s="37"/>
      <c r="XEQ140" s="37"/>
      <c r="XER140" s="37"/>
      <c r="XES140" s="37"/>
      <c r="XET140" s="37"/>
      <c r="XEU140" s="37"/>
      <c r="XEV140" s="37"/>
      <c r="XEW140" s="37"/>
      <c r="XEX140" s="37"/>
      <c r="XEY140" s="37"/>
      <c r="XEZ140" s="37"/>
      <c r="XFA140" s="37"/>
      <c r="XFB140" s="37"/>
      <c r="XFC140" s="37"/>
      <c r="XFD140" s="37"/>
    </row>
    <row r="141" spans="1:151 16227:16384" s="12" customFormat="1" ht="20.25" x14ac:dyDescent="0.25">
      <c r="A141" s="86"/>
      <c r="B141" s="87"/>
      <c r="C141" s="90">
        <v>6</v>
      </c>
      <c r="D141" s="90"/>
      <c r="E141" s="88"/>
      <c r="F141" s="92"/>
      <c r="G141" s="92"/>
      <c r="H141" s="92"/>
      <c r="I141" s="89"/>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WZC141" s="37"/>
      <c r="WZD141" s="37"/>
      <c r="WZE141" s="37"/>
      <c r="WZF141" s="37"/>
      <c r="WZG141" s="37"/>
      <c r="WZH141" s="37"/>
      <c r="WZI141" s="37"/>
      <c r="WZJ141" s="37"/>
      <c r="WZK141" s="37"/>
      <c r="WZL141" s="37"/>
      <c r="WZM141" s="37"/>
      <c r="WZN141" s="37"/>
      <c r="WZO141" s="37"/>
      <c r="WZP141" s="37"/>
      <c r="WZQ141" s="37"/>
      <c r="WZR141" s="37"/>
      <c r="WZS141" s="37"/>
      <c r="WZT141" s="37"/>
      <c r="WZU141" s="37"/>
      <c r="WZV141" s="37"/>
      <c r="WZW141" s="37"/>
      <c r="WZX141" s="37"/>
      <c r="WZY141" s="37"/>
      <c r="WZZ141" s="37"/>
      <c r="XAA141" s="37"/>
      <c r="XAB141" s="37"/>
      <c r="XAC141" s="37"/>
      <c r="XAD141" s="37"/>
      <c r="XAE141" s="37"/>
      <c r="XAF141" s="37"/>
      <c r="XAG141" s="37"/>
      <c r="XAH141" s="37"/>
      <c r="XAI141" s="37"/>
      <c r="XAJ141" s="37"/>
      <c r="XAK141" s="37"/>
      <c r="XAL141" s="37"/>
      <c r="XAM141" s="37"/>
      <c r="XAN141" s="37"/>
      <c r="XAO141" s="37"/>
      <c r="XAP141" s="37"/>
      <c r="XAQ141" s="37"/>
      <c r="XAR141" s="37"/>
      <c r="XAS141" s="37"/>
      <c r="XAT141" s="37"/>
      <c r="XAU141" s="37"/>
      <c r="XAV141" s="37"/>
      <c r="XAW141" s="37"/>
      <c r="XAX141" s="37"/>
      <c r="XAY141" s="37"/>
      <c r="XAZ141" s="37"/>
      <c r="XBA141" s="37"/>
      <c r="XBB141" s="37"/>
      <c r="XBC141" s="37"/>
      <c r="XBD141" s="37"/>
      <c r="XBE141" s="37"/>
      <c r="XBF141" s="37"/>
      <c r="XBG141" s="37"/>
      <c r="XBH141" s="37"/>
      <c r="XBI141" s="37"/>
      <c r="XBJ141" s="37"/>
      <c r="XBK141" s="37"/>
      <c r="XBL141" s="37"/>
      <c r="XBM141" s="37"/>
      <c r="XBN141" s="37"/>
      <c r="XBO141" s="37"/>
      <c r="XBP141" s="37"/>
      <c r="XBQ141" s="37"/>
      <c r="XBR141" s="37"/>
      <c r="XBS141" s="37"/>
      <c r="XBT141" s="37"/>
      <c r="XBU141" s="37"/>
      <c r="XBV141" s="37"/>
      <c r="XBW141" s="37"/>
      <c r="XBX141" s="37"/>
      <c r="XBY141" s="37"/>
      <c r="XBZ141" s="37"/>
      <c r="XCA141" s="37"/>
      <c r="XCB141" s="37"/>
      <c r="XCC141" s="37"/>
      <c r="XCD141" s="37"/>
      <c r="XCE141" s="37"/>
      <c r="XCF141" s="37"/>
      <c r="XCG141" s="37"/>
      <c r="XCH141" s="37"/>
      <c r="XCI141" s="37"/>
      <c r="XCJ141" s="37"/>
      <c r="XCK141" s="37"/>
      <c r="XCL141" s="37"/>
      <c r="XCM141" s="37"/>
      <c r="XCN141" s="37"/>
      <c r="XCO141" s="37"/>
      <c r="XCP141" s="37"/>
      <c r="XCQ141" s="37"/>
      <c r="XCR141" s="37"/>
      <c r="XCS141" s="37"/>
      <c r="XCT141" s="37"/>
      <c r="XCU141" s="37"/>
      <c r="XCV141" s="37"/>
      <c r="XCW141" s="37"/>
      <c r="XCX141" s="37"/>
      <c r="XCY141" s="37"/>
      <c r="XCZ141" s="37"/>
      <c r="XDA141" s="37"/>
      <c r="XDB141" s="37"/>
      <c r="XDC141" s="37"/>
      <c r="XDD141" s="37"/>
      <c r="XDE141" s="37"/>
      <c r="XDF141" s="37"/>
      <c r="XDG141" s="37"/>
      <c r="XDH141" s="37"/>
      <c r="XDI141" s="37"/>
      <c r="XDJ141" s="37"/>
      <c r="XDK141" s="37"/>
      <c r="XDL141" s="37"/>
      <c r="XDM141" s="37"/>
      <c r="XDN141" s="37"/>
      <c r="XDO141" s="37"/>
      <c r="XDP141" s="37"/>
      <c r="XDQ141" s="37"/>
      <c r="XDR141" s="37"/>
      <c r="XDS141" s="37"/>
      <c r="XDT141" s="37"/>
      <c r="XDU141" s="37"/>
      <c r="XDV141" s="37"/>
      <c r="XDW141" s="37"/>
      <c r="XDX141" s="37"/>
      <c r="XDY141" s="37"/>
      <c r="XDZ141" s="37"/>
      <c r="XEA141" s="37"/>
      <c r="XEB141" s="37"/>
      <c r="XEC141" s="37"/>
      <c r="XED141" s="37"/>
      <c r="XEE141" s="37"/>
      <c r="XEF141" s="37"/>
      <c r="XEG141" s="37"/>
      <c r="XEH141" s="37"/>
      <c r="XEI141" s="37"/>
      <c r="XEJ141" s="37"/>
      <c r="XEK141" s="37"/>
      <c r="XEL141" s="37"/>
      <c r="XEM141" s="37"/>
      <c r="XEN141" s="37"/>
      <c r="XEO141" s="37"/>
      <c r="XEP141" s="37"/>
      <c r="XEQ141" s="37"/>
      <c r="XER141" s="37"/>
      <c r="XES141" s="37"/>
      <c r="XET141" s="37"/>
      <c r="XEU141" s="37"/>
      <c r="XEV141" s="37"/>
      <c r="XEW141" s="37"/>
      <c r="XEX141" s="37"/>
      <c r="XEY141" s="37"/>
      <c r="XEZ141" s="37"/>
      <c r="XFA141" s="37"/>
      <c r="XFB141" s="37"/>
      <c r="XFC141" s="37"/>
      <c r="XFD141" s="37"/>
    </row>
    <row r="142" spans="1:151 16227:16384" s="12" customFormat="1" ht="20.25" x14ac:dyDescent="0.25">
      <c r="A142" s="86"/>
      <c r="B142" s="87"/>
      <c r="C142" s="90">
        <v>7</v>
      </c>
      <c r="D142" s="90"/>
      <c r="E142" s="59" t="s">
        <v>212</v>
      </c>
      <c r="F142" s="79">
        <f>(41.909)*(10.764)</f>
        <v>451.10847599999994</v>
      </c>
      <c r="G142" s="80"/>
      <c r="H142" s="59">
        <v>0</v>
      </c>
      <c r="I142" s="59">
        <f t="shared" ref="I142:I143" si="9">F142*(($I$105)+1)+H142</f>
        <v>721.77356159999999</v>
      </c>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WZC142" s="37"/>
      <c r="WZD142" s="37"/>
      <c r="WZE142" s="37"/>
      <c r="WZF142" s="37"/>
      <c r="WZG142" s="37"/>
      <c r="WZH142" s="37"/>
      <c r="WZI142" s="37"/>
      <c r="WZJ142" s="37"/>
      <c r="WZK142" s="37"/>
      <c r="WZL142" s="37"/>
      <c r="WZM142" s="37"/>
      <c r="WZN142" s="37"/>
      <c r="WZO142" s="37"/>
      <c r="WZP142" s="37"/>
      <c r="WZQ142" s="37"/>
      <c r="WZR142" s="37"/>
      <c r="WZS142" s="37"/>
      <c r="WZT142" s="37"/>
      <c r="WZU142" s="37"/>
      <c r="WZV142" s="37"/>
      <c r="WZW142" s="37"/>
      <c r="WZX142" s="37"/>
      <c r="WZY142" s="37"/>
      <c r="WZZ142" s="37"/>
      <c r="XAA142" s="37"/>
      <c r="XAB142" s="37"/>
      <c r="XAC142" s="37"/>
      <c r="XAD142" s="37"/>
      <c r="XAE142" s="37"/>
      <c r="XAF142" s="37"/>
      <c r="XAG142" s="37"/>
      <c r="XAH142" s="37"/>
      <c r="XAI142" s="37"/>
      <c r="XAJ142" s="37"/>
      <c r="XAK142" s="37"/>
      <c r="XAL142" s="37"/>
      <c r="XAM142" s="37"/>
      <c r="XAN142" s="37"/>
      <c r="XAO142" s="37"/>
      <c r="XAP142" s="37"/>
      <c r="XAQ142" s="37"/>
      <c r="XAR142" s="37"/>
      <c r="XAS142" s="37"/>
      <c r="XAT142" s="37"/>
      <c r="XAU142" s="37"/>
      <c r="XAV142" s="37"/>
      <c r="XAW142" s="37"/>
      <c r="XAX142" s="37"/>
      <c r="XAY142" s="37"/>
      <c r="XAZ142" s="37"/>
      <c r="XBA142" s="37"/>
      <c r="XBB142" s="37"/>
      <c r="XBC142" s="37"/>
      <c r="XBD142" s="37"/>
      <c r="XBE142" s="37"/>
      <c r="XBF142" s="37"/>
      <c r="XBG142" s="37"/>
      <c r="XBH142" s="37"/>
      <c r="XBI142" s="37"/>
      <c r="XBJ142" s="37"/>
      <c r="XBK142" s="37"/>
      <c r="XBL142" s="37"/>
      <c r="XBM142" s="37"/>
      <c r="XBN142" s="37"/>
      <c r="XBO142" s="37"/>
      <c r="XBP142" s="37"/>
      <c r="XBQ142" s="37"/>
      <c r="XBR142" s="37"/>
      <c r="XBS142" s="37"/>
      <c r="XBT142" s="37"/>
      <c r="XBU142" s="37"/>
      <c r="XBV142" s="37"/>
      <c r="XBW142" s="37"/>
      <c r="XBX142" s="37"/>
      <c r="XBY142" s="37"/>
      <c r="XBZ142" s="37"/>
      <c r="XCA142" s="37"/>
      <c r="XCB142" s="37"/>
      <c r="XCC142" s="37"/>
      <c r="XCD142" s="37"/>
      <c r="XCE142" s="37"/>
      <c r="XCF142" s="37"/>
      <c r="XCG142" s="37"/>
      <c r="XCH142" s="37"/>
      <c r="XCI142" s="37"/>
      <c r="XCJ142" s="37"/>
      <c r="XCK142" s="37"/>
      <c r="XCL142" s="37"/>
      <c r="XCM142" s="37"/>
      <c r="XCN142" s="37"/>
      <c r="XCO142" s="37"/>
      <c r="XCP142" s="37"/>
      <c r="XCQ142" s="37"/>
      <c r="XCR142" s="37"/>
      <c r="XCS142" s="37"/>
      <c r="XCT142" s="37"/>
      <c r="XCU142" s="37"/>
      <c r="XCV142" s="37"/>
      <c r="XCW142" s="37"/>
      <c r="XCX142" s="37"/>
      <c r="XCY142" s="37"/>
      <c r="XCZ142" s="37"/>
      <c r="XDA142" s="37"/>
      <c r="XDB142" s="37"/>
      <c r="XDC142" s="37"/>
      <c r="XDD142" s="37"/>
      <c r="XDE142" s="37"/>
      <c r="XDF142" s="37"/>
      <c r="XDG142" s="37"/>
      <c r="XDH142" s="37"/>
      <c r="XDI142" s="37"/>
      <c r="XDJ142" s="37"/>
      <c r="XDK142" s="37"/>
      <c r="XDL142" s="37"/>
      <c r="XDM142" s="37"/>
      <c r="XDN142" s="37"/>
      <c r="XDO142" s="37"/>
      <c r="XDP142" s="37"/>
      <c r="XDQ142" s="37"/>
      <c r="XDR142" s="37"/>
      <c r="XDS142" s="37"/>
      <c r="XDT142" s="37"/>
      <c r="XDU142" s="37"/>
      <c r="XDV142" s="37"/>
      <c r="XDW142" s="37"/>
      <c r="XDX142" s="37"/>
      <c r="XDY142" s="37"/>
      <c r="XDZ142" s="37"/>
      <c r="XEA142" s="37"/>
      <c r="XEB142" s="37"/>
      <c r="XEC142" s="37"/>
      <c r="XED142" s="37"/>
      <c r="XEE142" s="37"/>
      <c r="XEF142" s="37"/>
      <c r="XEG142" s="37"/>
      <c r="XEH142" s="37"/>
      <c r="XEI142" s="37"/>
      <c r="XEJ142" s="37"/>
      <c r="XEK142" s="37"/>
      <c r="XEL142" s="37"/>
      <c r="XEM142" s="37"/>
      <c r="XEN142" s="37"/>
      <c r="XEO142" s="37"/>
      <c r="XEP142" s="37"/>
      <c r="XEQ142" s="37"/>
      <c r="XER142" s="37"/>
      <c r="XES142" s="37"/>
      <c r="XET142" s="37"/>
      <c r="XEU142" s="37"/>
      <c r="XEV142" s="37"/>
      <c r="XEW142" s="37"/>
      <c r="XEX142" s="37"/>
      <c r="XEY142" s="37"/>
      <c r="XEZ142" s="37"/>
      <c r="XFA142" s="37"/>
      <c r="XFB142" s="37"/>
      <c r="XFC142" s="37"/>
      <c r="XFD142" s="37"/>
    </row>
    <row r="143" spans="1:151 16227:16384" s="12" customFormat="1" ht="20.25" x14ac:dyDescent="0.25">
      <c r="A143" s="88"/>
      <c r="B143" s="89"/>
      <c r="C143" s="90">
        <v>8</v>
      </c>
      <c r="D143" s="90"/>
      <c r="E143" s="59" t="s">
        <v>212</v>
      </c>
      <c r="F143" s="79">
        <f>(43.688)*(10.764)</f>
        <v>470.257632</v>
      </c>
      <c r="G143" s="80"/>
      <c r="H143" s="59">
        <v>0</v>
      </c>
      <c r="I143" s="59">
        <f t="shared" si="9"/>
        <v>752.4122112</v>
      </c>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WZC143" s="37"/>
      <c r="WZD143" s="37"/>
      <c r="WZE143" s="37"/>
      <c r="WZF143" s="37"/>
      <c r="WZG143" s="37"/>
      <c r="WZH143" s="37"/>
      <c r="WZI143" s="37"/>
      <c r="WZJ143" s="37"/>
      <c r="WZK143" s="37"/>
      <c r="WZL143" s="37"/>
      <c r="WZM143" s="37"/>
      <c r="WZN143" s="37"/>
      <c r="WZO143" s="37"/>
      <c r="WZP143" s="37"/>
      <c r="WZQ143" s="37"/>
      <c r="WZR143" s="37"/>
      <c r="WZS143" s="37"/>
      <c r="WZT143" s="37"/>
      <c r="WZU143" s="37"/>
      <c r="WZV143" s="37"/>
      <c r="WZW143" s="37"/>
      <c r="WZX143" s="37"/>
      <c r="WZY143" s="37"/>
      <c r="WZZ143" s="37"/>
      <c r="XAA143" s="37"/>
      <c r="XAB143" s="37"/>
      <c r="XAC143" s="37"/>
      <c r="XAD143" s="37"/>
      <c r="XAE143" s="37"/>
      <c r="XAF143" s="37"/>
      <c r="XAG143" s="37"/>
      <c r="XAH143" s="37"/>
      <c r="XAI143" s="37"/>
      <c r="XAJ143" s="37"/>
      <c r="XAK143" s="37"/>
      <c r="XAL143" s="37"/>
      <c r="XAM143" s="37"/>
      <c r="XAN143" s="37"/>
      <c r="XAO143" s="37"/>
      <c r="XAP143" s="37"/>
      <c r="XAQ143" s="37"/>
      <c r="XAR143" s="37"/>
      <c r="XAS143" s="37"/>
      <c r="XAT143" s="37"/>
      <c r="XAU143" s="37"/>
      <c r="XAV143" s="37"/>
      <c r="XAW143" s="37"/>
      <c r="XAX143" s="37"/>
      <c r="XAY143" s="37"/>
      <c r="XAZ143" s="37"/>
      <c r="XBA143" s="37"/>
      <c r="XBB143" s="37"/>
      <c r="XBC143" s="37"/>
      <c r="XBD143" s="37"/>
      <c r="XBE143" s="37"/>
      <c r="XBF143" s="37"/>
      <c r="XBG143" s="37"/>
      <c r="XBH143" s="37"/>
      <c r="XBI143" s="37"/>
      <c r="XBJ143" s="37"/>
      <c r="XBK143" s="37"/>
      <c r="XBL143" s="37"/>
      <c r="XBM143" s="37"/>
      <c r="XBN143" s="37"/>
      <c r="XBO143" s="37"/>
      <c r="XBP143" s="37"/>
      <c r="XBQ143" s="37"/>
      <c r="XBR143" s="37"/>
      <c r="XBS143" s="37"/>
      <c r="XBT143" s="37"/>
      <c r="XBU143" s="37"/>
      <c r="XBV143" s="37"/>
      <c r="XBW143" s="37"/>
      <c r="XBX143" s="37"/>
      <c r="XBY143" s="37"/>
      <c r="XBZ143" s="37"/>
      <c r="XCA143" s="37"/>
      <c r="XCB143" s="37"/>
      <c r="XCC143" s="37"/>
      <c r="XCD143" s="37"/>
      <c r="XCE143" s="37"/>
      <c r="XCF143" s="37"/>
      <c r="XCG143" s="37"/>
      <c r="XCH143" s="37"/>
      <c r="XCI143" s="37"/>
      <c r="XCJ143" s="37"/>
      <c r="XCK143" s="37"/>
      <c r="XCL143" s="37"/>
      <c r="XCM143" s="37"/>
      <c r="XCN143" s="37"/>
      <c r="XCO143" s="37"/>
      <c r="XCP143" s="37"/>
      <c r="XCQ143" s="37"/>
      <c r="XCR143" s="37"/>
      <c r="XCS143" s="37"/>
      <c r="XCT143" s="37"/>
      <c r="XCU143" s="37"/>
      <c r="XCV143" s="37"/>
      <c r="XCW143" s="37"/>
      <c r="XCX143" s="37"/>
      <c r="XCY143" s="37"/>
      <c r="XCZ143" s="37"/>
      <c r="XDA143" s="37"/>
      <c r="XDB143" s="37"/>
      <c r="XDC143" s="37"/>
      <c r="XDD143" s="37"/>
      <c r="XDE143" s="37"/>
      <c r="XDF143" s="37"/>
      <c r="XDG143" s="37"/>
      <c r="XDH143" s="37"/>
      <c r="XDI143" s="37"/>
      <c r="XDJ143" s="37"/>
      <c r="XDK143" s="37"/>
      <c r="XDL143" s="37"/>
      <c r="XDM143" s="37"/>
      <c r="XDN143" s="37"/>
      <c r="XDO143" s="37"/>
      <c r="XDP143" s="37"/>
      <c r="XDQ143" s="37"/>
      <c r="XDR143" s="37"/>
      <c r="XDS143" s="37"/>
      <c r="XDT143" s="37"/>
      <c r="XDU143" s="37"/>
      <c r="XDV143" s="37"/>
      <c r="XDW143" s="37"/>
      <c r="XDX143" s="37"/>
      <c r="XDY143" s="37"/>
      <c r="XDZ143" s="37"/>
      <c r="XEA143" s="37"/>
      <c r="XEB143" s="37"/>
      <c r="XEC143" s="37"/>
      <c r="XED143" s="37"/>
      <c r="XEE143" s="37"/>
      <c r="XEF143" s="37"/>
      <c r="XEG143" s="37"/>
      <c r="XEH143" s="37"/>
      <c r="XEI143" s="37"/>
      <c r="XEJ143" s="37"/>
      <c r="XEK143" s="37"/>
      <c r="XEL143" s="37"/>
      <c r="XEM143" s="37"/>
      <c r="XEN143" s="37"/>
      <c r="XEO143" s="37"/>
      <c r="XEP143" s="37"/>
      <c r="XEQ143" s="37"/>
      <c r="XER143" s="37"/>
      <c r="XES143" s="37"/>
      <c r="XET143" s="37"/>
      <c r="XEU143" s="37"/>
      <c r="XEV143" s="37"/>
      <c r="XEW143" s="37"/>
      <c r="XEX143" s="37"/>
      <c r="XEY143" s="37"/>
      <c r="XEZ143" s="37"/>
      <c r="XFA143" s="37"/>
      <c r="XFB143" s="37"/>
      <c r="XFC143" s="37"/>
      <c r="XFD143" s="37"/>
    </row>
    <row r="144" spans="1:151 16227:16384" s="12" customFormat="1" ht="20.25" x14ac:dyDescent="0.25">
      <c r="A144" s="81" t="s">
        <v>260</v>
      </c>
      <c r="B144" s="82"/>
      <c r="C144" s="82"/>
      <c r="D144" s="82"/>
      <c r="E144" s="82"/>
      <c r="F144" s="82"/>
      <c r="G144" s="82"/>
      <c r="H144" s="82"/>
      <c r="I144" s="83"/>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WZC144" s="37"/>
      <c r="WZD144" s="37"/>
      <c r="WZE144" s="37"/>
      <c r="WZF144" s="37"/>
      <c r="WZG144" s="37"/>
      <c r="WZH144" s="37"/>
      <c r="WZI144" s="37"/>
      <c r="WZJ144" s="37"/>
      <c r="WZK144" s="37"/>
      <c r="WZL144" s="37"/>
      <c r="WZM144" s="37"/>
      <c r="WZN144" s="37"/>
      <c r="WZO144" s="37"/>
      <c r="WZP144" s="37"/>
      <c r="WZQ144" s="37"/>
      <c r="WZR144" s="37"/>
      <c r="WZS144" s="37"/>
      <c r="WZT144" s="37"/>
      <c r="WZU144" s="37"/>
      <c r="WZV144" s="37"/>
      <c r="WZW144" s="37"/>
      <c r="WZX144" s="37"/>
      <c r="WZY144" s="37"/>
      <c r="WZZ144" s="37"/>
      <c r="XAA144" s="37"/>
      <c r="XAB144" s="37"/>
      <c r="XAC144" s="37"/>
      <c r="XAD144" s="37"/>
      <c r="XAE144" s="37"/>
      <c r="XAF144" s="37"/>
      <c r="XAG144" s="37"/>
      <c r="XAH144" s="37"/>
      <c r="XAI144" s="37"/>
      <c r="XAJ144" s="37"/>
      <c r="XAK144" s="37"/>
      <c r="XAL144" s="37"/>
      <c r="XAM144" s="37"/>
      <c r="XAN144" s="37"/>
      <c r="XAO144" s="37"/>
      <c r="XAP144" s="37"/>
      <c r="XAQ144" s="37"/>
      <c r="XAR144" s="37"/>
      <c r="XAS144" s="37"/>
      <c r="XAT144" s="37"/>
      <c r="XAU144" s="37"/>
      <c r="XAV144" s="37"/>
      <c r="XAW144" s="37"/>
      <c r="XAX144" s="37"/>
      <c r="XAY144" s="37"/>
      <c r="XAZ144" s="37"/>
      <c r="XBA144" s="37"/>
      <c r="XBB144" s="37"/>
      <c r="XBC144" s="37"/>
      <c r="XBD144" s="37"/>
      <c r="XBE144" s="37"/>
      <c r="XBF144" s="37"/>
      <c r="XBG144" s="37"/>
      <c r="XBH144" s="37"/>
      <c r="XBI144" s="37"/>
      <c r="XBJ144" s="37"/>
      <c r="XBK144" s="37"/>
      <c r="XBL144" s="37"/>
      <c r="XBM144" s="37"/>
      <c r="XBN144" s="37"/>
      <c r="XBO144" s="37"/>
      <c r="XBP144" s="37"/>
      <c r="XBQ144" s="37"/>
      <c r="XBR144" s="37"/>
      <c r="XBS144" s="37"/>
      <c r="XBT144" s="37"/>
      <c r="XBU144" s="37"/>
      <c r="XBV144" s="37"/>
      <c r="XBW144" s="37"/>
      <c r="XBX144" s="37"/>
      <c r="XBY144" s="37"/>
      <c r="XBZ144" s="37"/>
      <c r="XCA144" s="37"/>
      <c r="XCB144" s="37"/>
      <c r="XCC144" s="37"/>
      <c r="XCD144" s="37"/>
      <c r="XCE144" s="37"/>
      <c r="XCF144" s="37"/>
      <c r="XCG144" s="37"/>
      <c r="XCH144" s="37"/>
      <c r="XCI144" s="37"/>
      <c r="XCJ144" s="37"/>
      <c r="XCK144" s="37"/>
      <c r="XCL144" s="37"/>
      <c r="XCM144" s="37"/>
      <c r="XCN144" s="37"/>
      <c r="XCO144" s="37"/>
      <c r="XCP144" s="37"/>
      <c r="XCQ144" s="37"/>
      <c r="XCR144" s="37"/>
      <c r="XCS144" s="37"/>
      <c r="XCT144" s="37"/>
      <c r="XCU144" s="37"/>
      <c r="XCV144" s="37"/>
      <c r="XCW144" s="37"/>
      <c r="XCX144" s="37"/>
      <c r="XCY144" s="37"/>
      <c r="XCZ144" s="37"/>
      <c r="XDA144" s="37"/>
      <c r="XDB144" s="37"/>
      <c r="XDC144" s="37"/>
      <c r="XDD144" s="37"/>
      <c r="XDE144" s="37"/>
      <c r="XDF144" s="37"/>
      <c r="XDG144" s="37"/>
      <c r="XDH144" s="37"/>
      <c r="XDI144" s="37"/>
      <c r="XDJ144" s="37"/>
      <c r="XDK144" s="37"/>
      <c r="XDL144" s="37"/>
      <c r="XDM144" s="37"/>
      <c r="XDN144" s="37"/>
      <c r="XDO144" s="37"/>
      <c r="XDP144" s="37"/>
      <c r="XDQ144" s="37"/>
      <c r="XDR144" s="37"/>
      <c r="XDS144" s="37"/>
      <c r="XDT144" s="37"/>
      <c r="XDU144" s="37"/>
      <c r="XDV144" s="37"/>
      <c r="XDW144" s="37"/>
      <c r="XDX144" s="37"/>
      <c r="XDY144" s="37"/>
      <c r="XDZ144" s="37"/>
      <c r="XEA144" s="37"/>
      <c r="XEB144" s="37"/>
      <c r="XEC144" s="37"/>
      <c r="XED144" s="37"/>
      <c r="XEE144" s="37"/>
      <c r="XEF144" s="37"/>
      <c r="XEG144" s="37"/>
      <c r="XEH144" s="37"/>
      <c r="XEI144" s="37"/>
      <c r="XEJ144" s="37"/>
      <c r="XEK144" s="37"/>
      <c r="XEL144" s="37"/>
      <c r="XEM144" s="37"/>
      <c r="XEN144" s="37"/>
      <c r="XEO144" s="37"/>
      <c r="XEP144" s="37"/>
      <c r="XEQ144" s="37"/>
      <c r="XER144" s="37"/>
      <c r="XES144" s="37"/>
      <c r="XET144" s="37"/>
      <c r="XEU144" s="37"/>
      <c r="XEV144" s="37"/>
      <c r="XEW144" s="37"/>
      <c r="XEX144" s="37"/>
      <c r="XEY144" s="37"/>
      <c r="XEZ144" s="37"/>
      <c r="XFA144" s="37"/>
      <c r="XFB144" s="37"/>
      <c r="XFC144" s="37"/>
      <c r="XFD144" s="37"/>
    </row>
    <row r="145" spans="1:151 16227:16384" s="12" customFormat="1" ht="20.25" customHeight="1" x14ac:dyDescent="0.25">
      <c r="A145" s="84" t="str">
        <f>A144</f>
        <v>4th Floor For Part Residential/ 5th Podium level Parking</v>
      </c>
      <c r="B145" s="85"/>
      <c r="C145" s="90">
        <v>1</v>
      </c>
      <c r="D145" s="90"/>
      <c r="E145" s="59" t="s">
        <v>214</v>
      </c>
      <c r="F145" s="79">
        <f>(58.831)*(10.764)</f>
        <v>633.25688400000001</v>
      </c>
      <c r="G145" s="80"/>
      <c r="H145" s="59">
        <v>0</v>
      </c>
      <c r="I145" s="59">
        <f t="shared" ref="I145:I148" si="10">F145*(($I$105)+1)+H145</f>
        <v>1013.2110144000001</v>
      </c>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WZC145" s="37"/>
      <c r="WZD145" s="37"/>
      <c r="WZE145" s="37"/>
      <c r="WZF145" s="37"/>
      <c r="WZG145" s="37"/>
      <c r="WZH145" s="37"/>
      <c r="WZI145" s="37"/>
      <c r="WZJ145" s="37"/>
      <c r="WZK145" s="37"/>
      <c r="WZL145" s="37"/>
      <c r="WZM145" s="37"/>
      <c r="WZN145" s="37"/>
      <c r="WZO145" s="37"/>
      <c r="WZP145" s="37"/>
      <c r="WZQ145" s="37"/>
      <c r="WZR145" s="37"/>
      <c r="WZS145" s="37"/>
      <c r="WZT145" s="37"/>
      <c r="WZU145" s="37"/>
      <c r="WZV145" s="37"/>
      <c r="WZW145" s="37"/>
      <c r="WZX145" s="37"/>
      <c r="WZY145" s="37"/>
      <c r="WZZ145" s="37"/>
      <c r="XAA145" s="37"/>
      <c r="XAB145" s="37"/>
      <c r="XAC145" s="37"/>
      <c r="XAD145" s="37"/>
      <c r="XAE145" s="37"/>
      <c r="XAF145" s="37"/>
      <c r="XAG145" s="37"/>
      <c r="XAH145" s="37"/>
      <c r="XAI145" s="37"/>
      <c r="XAJ145" s="37"/>
      <c r="XAK145" s="37"/>
      <c r="XAL145" s="37"/>
      <c r="XAM145" s="37"/>
      <c r="XAN145" s="37"/>
      <c r="XAO145" s="37"/>
      <c r="XAP145" s="37"/>
      <c r="XAQ145" s="37"/>
      <c r="XAR145" s="37"/>
      <c r="XAS145" s="37"/>
      <c r="XAT145" s="37"/>
      <c r="XAU145" s="37"/>
      <c r="XAV145" s="37"/>
      <c r="XAW145" s="37"/>
      <c r="XAX145" s="37"/>
      <c r="XAY145" s="37"/>
      <c r="XAZ145" s="37"/>
      <c r="XBA145" s="37"/>
      <c r="XBB145" s="37"/>
      <c r="XBC145" s="37"/>
      <c r="XBD145" s="37"/>
      <c r="XBE145" s="37"/>
      <c r="XBF145" s="37"/>
      <c r="XBG145" s="37"/>
      <c r="XBH145" s="37"/>
      <c r="XBI145" s="37"/>
      <c r="XBJ145" s="37"/>
      <c r="XBK145" s="37"/>
      <c r="XBL145" s="37"/>
      <c r="XBM145" s="37"/>
      <c r="XBN145" s="37"/>
      <c r="XBO145" s="37"/>
      <c r="XBP145" s="37"/>
      <c r="XBQ145" s="37"/>
      <c r="XBR145" s="37"/>
      <c r="XBS145" s="37"/>
      <c r="XBT145" s="37"/>
      <c r="XBU145" s="37"/>
      <c r="XBV145" s="37"/>
      <c r="XBW145" s="37"/>
      <c r="XBX145" s="37"/>
      <c r="XBY145" s="37"/>
      <c r="XBZ145" s="37"/>
      <c r="XCA145" s="37"/>
      <c r="XCB145" s="37"/>
      <c r="XCC145" s="37"/>
      <c r="XCD145" s="37"/>
      <c r="XCE145" s="37"/>
      <c r="XCF145" s="37"/>
      <c r="XCG145" s="37"/>
      <c r="XCH145" s="37"/>
      <c r="XCI145" s="37"/>
      <c r="XCJ145" s="37"/>
      <c r="XCK145" s="37"/>
      <c r="XCL145" s="37"/>
      <c r="XCM145" s="37"/>
      <c r="XCN145" s="37"/>
      <c r="XCO145" s="37"/>
      <c r="XCP145" s="37"/>
      <c r="XCQ145" s="37"/>
      <c r="XCR145" s="37"/>
      <c r="XCS145" s="37"/>
      <c r="XCT145" s="37"/>
      <c r="XCU145" s="37"/>
      <c r="XCV145" s="37"/>
      <c r="XCW145" s="37"/>
      <c r="XCX145" s="37"/>
      <c r="XCY145" s="37"/>
      <c r="XCZ145" s="37"/>
      <c r="XDA145" s="37"/>
      <c r="XDB145" s="37"/>
      <c r="XDC145" s="37"/>
      <c r="XDD145" s="37"/>
      <c r="XDE145" s="37"/>
      <c r="XDF145" s="37"/>
      <c r="XDG145" s="37"/>
      <c r="XDH145" s="37"/>
      <c r="XDI145" s="37"/>
      <c r="XDJ145" s="37"/>
      <c r="XDK145" s="37"/>
      <c r="XDL145" s="37"/>
      <c r="XDM145" s="37"/>
      <c r="XDN145" s="37"/>
      <c r="XDO145" s="37"/>
      <c r="XDP145" s="37"/>
      <c r="XDQ145" s="37"/>
      <c r="XDR145" s="37"/>
      <c r="XDS145" s="37"/>
      <c r="XDT145" s="37"/>
      <c r="XDU145" s="37"/>
      <c r="XDV145" s="37"/>
      <c r="XDW145" s="37"/>
      <c r="XDX145" s="37"/>
      <c r="XDY145" s="37"/>
      <c r="XDZ145" s="37"/>
      <c r="XEA145" s="37"/>
      <c r="XEB145" s="37"/>
      <c r="XEC145" s="37"/>
      <c r="XED145" s="37"/>
      <c r="XEE145" s="37"/>
      <c r="XEF145" s="37"/>
      <c r="XEG145" s="37"/>
      <c r="XEH145" s="37"/>
      <c r="XEI145" s="37"/>
      <c r="XEJ145" s="37"/>
      <c r="XEK145" s="37"/>
      <c r="XEL145" s="37"/>
      <c r="XEM145" s="37"/>
      <c r="XEN145" s="37"/>
      <c r="XEO145" s="37"/>
      <c r="XEP145" s="37"/>
      <c r="XEQ145" s="37"/>
      <c r="XER145" s="37"/>
      <c r="XES145" s="37"/>
      <c r="XET145" s="37"/>
      <c r="XEU145" s="37"/>
      <c r="XEV145" s="37"/>
      <c r="XEW145" s="37"/>
      <c r="XEX145" s="37"/>
      <c r="XEY145" s="37"/>
      <c r="XEZ145" s="37"/>
      <c r="XFA145" s="37"/>
      <c r="XFB145" s="37"/>
      <c r="XFC145" s="37"/>
      <c r="XFD145" s="37"/>
    </row>
    <row r="146" spans="1:151 16227:16384" s="12" customFormat="1" ht="20.25" x14ac:dyDescent="0.25">
      <c r="A146" s="86"/>
      <c r="B146" s="87"/>
      <c r="C146" s="90">
        <v>2</v>
      </c>
      <c r="D146" s="90"/>
      <c r="E146" s="59" t="s">
        <v>214</v>
      </c>
      <c r="F146" s="79">
        <f>(58.831)*(10.764)</f>
        <v>633.25688400000001</v>
      </c>
      <c r="G146" s="80"/>
      <c r="H146" s="59">
        <v>0</v>
      </c>
      <c r="I146" s="59">
        <f t="shared" si="10"/>
        <v>1013.2110144000001</v>
      </c>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WZC146" s="37"/>
      <c r="WZD146" s="37"/>
      <c r="WZE146" s="37"/>
      <c r="WZF146" s="37"/>
      <c r="WZG146" s="37"/>
      <c r="WZH146" s="37"/>
      <c r="WZI146" s="37"/>
      <c r="WZJ146" s="37"/>
      <c r="WZK146" s="37"/>
      <c r="WZL146" s="37"/>
      <c r="WZM146" s="37"/>
      <c r="WZN146" s="37"/>
      <c r="WZO146" s="37"/>
      <c r="WZP146" s="37"/>
      <c r="WZQ146" s="37"/>
      <c r="WZR146" s="37"/>
      <c r="WZS146" s="37"/>
      <c r="WZT146" s="37"/>
      <c r="WZU146" s="37"/>
      <c r="WZV146" s="37"/>
      <c r="WZW146" s="37"/>
      <c r="WZX146" s="37"/>
      <c r="WZY146" s="37"/>
      <c r="WZZ146" s="37"/>
      <c r="XAA146" s="37"/>
      <c r="XAB146" s="37"/>
      <c r="XAC146" s="37"/>
      <c r="XAD146" s="37"/>
      <c r="XAE146" s="37"/>
      <c r="XAF146" s="37"/>
      <c r="XAG146" s="37"/>
      <c r="XAH146" s="37"/>
      <c r="XAI146" s="37"/>
      <c r="XAJ146" s="37"/>
      <c r="XAK146" s="37"/>
      <c r="XAL146" s="37"/>
      <c r="XAM146" s="37"/>
      <c r="XAN146" s="37"/>
      <c r="XAO146" s="37"/>
      <c r="XAP146" s="37"/>
      <c r="XAQ146" s="37"/>
      <c r="XAR146" s="37"/>
      <c r="XAS146" s="37"/>
      <c r="XAT146" s="37"/>
      <c r="XAU146" s="37"/>
      <c r="XAV146" s="37"/>
      <c r="XAW146" s="37"/>
      <c r="XAX146" s="37"/>
      <c r="XAY146" s="37"/>
      <c r="XAZ146" s="37"/>
      <c r="XBA146" s="37"/>
      <c r="XBB146" s="37"/>
      <c r="XBC146" s="37"/>
      <c r="XBD146" s="37"/>
      <c r="XBE146" s="37"/>
      <c r="XBF146" s="37"/>
      <c r="XBG146" s="37"/>
      <c r="XBH146" s="37"/>
      <c r="XBI146" s="37"/>
      <c r="XBJ146" s="37"/>
      <c r="XBK146" s="37"/>
      <c r="XBL146" s="37"/>
      <c r="XBM146" s="37"/>
      <c r="XBN146" s="37"/>
      <c r="XBO146" s="37"/>
      <c r="XBP146" s="37"/>
      <c r="XBQ146" s="37"/>
      <c r="XBR146" s="37"/>
      <c r="XBS146" s="37"/>
      <c r="XBT146" s="37"/>
      <c r="XBU146" s="37"/>
      <c r="XBV146" s="37"/>
      <c r="XBW146" s="37"/>
      <c r="XBX146" s="37"/>
      <c r="XBY146" s="37"/>
      <c r="XBZ146" s="37"/>
      <c r="XCA146" s="37"/>
      <c r="XCB146" s="37"/>
      <c r="XCC146" s="37"/>
      <c r="XCD146" s="37"/>
      <c r="XCE146" s="37"/>
      <c r="XCF146" s="37"/>
      <c r="XCG146" s="37"/>
      <c r="XCH146" s="37"/>
      <c r="XCI146" s="37"/>
      <c r="XCJ146" s="37"/>
      <c r="XCK146" s="37"/>
      <c r="XCL146" s="37"/>
      <c r="XCM146" s="37"/>
      <c r="XCN146" s="37"/>
      <c r="XCO146" s="37"/>
      <c r="XCP146" s="37"/>
      <c r="XCQ146" s="37"/>
      <c r="XCR146" s="37"/>
      <c r="XCS146" s="37"/>
      <c r="XCT146" s="37"/>
      <c r="XCU146" s="37"/>
      <c r="XCV146" s="37"/>
      <c r="XCW146" s="37"/>
      <c r="XCX146" s="37"/>
      <c r="XCY146" s="37"/>
      <c r="XCZ146" s="37"/>
      <c r="XDA146" s="37"/>
      <c r="XDB146" s="37"/>
      <c r="XDC146" s="37"/>
      <c r="XDD146" s="37"/>
      <c r="XDE146" s="37"/>
      <c r="XDF146" s="37"/>
      <c r="XDG146" s="37"/>
      <c r="XDH146" s="37"/>
      <c r="XDI146" s="37"/>
      <c r="XDJ146" s="37"/>
      <c r="XDK146" s="37"/>
      <c r="XDL146" s="37"/>
      <c r="XDM146" s="37"/>
      <c r="XDN146" s="37"/>
      <c r="XDO146" s="37"/>
      <c r="XDP146" s="37"/>
      <c r="XDQ146" s="37"/>
      <c r="XDR146" s="37"/>
      <c r="XDS146" s="37"/>
      <c r="XDT146" s="37"/>
      <c r="XDU146" s="37"/>
      <c r="XDV146" s="37"/>
      <c r="XDW146" s="37"/>
      <c r="XDX146" s="37"/>
      <c r="XDY146" s="37"/>
      <c r="XDZ146" s="37"/>
      <c r="XEA146" s="37"/>
      <c r="XEB146" s="37"/>
      <c r="XEC146" s="37"/>
      <c r="XED146" s="37"/>
      <c r="XEE146" s="37"/>
      <c r="XEF146" s="37"/>
      <c r="XEG146" s="37"/>
      <c r="XEH146" s="37"/>
      <c r="XEI146" s="37"/>
      <c r="XEJ146" s="37"/>
      <c r="XEK146" s="37"/>
      <c r="XEL146" s="37"/>
      <c r="XEM146" s="37"/>
      <c r="XEN146" s="37"/>
      <c r="XEO146" s="37"/>
      <c r="XEP146" s="37"/>
      <c r="XEQ146" s="37"/>
      <c r="XER146" s="37"/>
      <c r="XES146" s="37"/>
      <c r="XET146" s="37"/>
      <c r="XEU146" s="37"/>
      <c r="XEV146" s="37"/>
      <c r="XEW146" s="37"/>
      <c r="XEX146" s="37"/>
      <c r="XEY146" s="37"/>
      <c r="XEZ146" s="37"/>
      <c r="XFA146" s="37"/>
      <c r="XFB146" s="37"/>
      <c r="XFC146" s="37"/>
      <c r="XFD146" s="37"/>
    </row>
    <row r="147" spans="1:151 16227:16384" s="12" customFormat="1" ht="20.25" x14ac:dyDescent="0.25">
      <c r="A147" s="86"/>
      <c r="B147" s="87"/>
      <c r="C147" s="90">
        <v>3</v>
      </c>
      <c r="D147" s="90"/>
      <c r="E147" s="59" t="s">
        <v>212</v>
      </c>
      <c r="F147" s="79">
        <f>(38.974)*(10.764)</f>
        <v>419.51613599999996</v>
      </c>
      <c r="G147" s="80"/>
      <c r="H147" s="59">
        <v>0</v>
      </c>
      <c r="I147" s="59">
        <f t="shared" si="10"/>
        <v>671.22581760000003</v>
      </c>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WZC147" s="37"/>
      <c r="WZD147" s="37"/>
      <c r="WZE147" s="37"/>
      <c r="WZF147" s="37"/>
      <c r="WZG147" s="37"/>
      <c r="WZH147" s="37"/>
      <c r="WZI147" s="37"/>
      <c r="WZJ147" s="37"/>
      <c r="WZK147" s="37"/>
      <c r="WZL147" s="37"/>
      <c r="WZM147" s="37"/>
      <c r="WZN147" s="37"/>
      <c r="WZO147" s="37"/>
      <c r="WZP147" s="37"/>
      <c r="WZQ147" s="37"/>
      <c r="WZR147" s="37"/>
      <c r="WZS147" s="37"/>
      <c r="WZT147" s="37"/>
      <c r="WZU147" s="37"/>
      <c r="WZV147" s="37"/>
      <c r="WZW147" s="37"/>
      <c r="WZX147" s="37"/>
      <c r="WZY147" s="37"/>
      <c r="WZZ147" s="37"/>
      <c r="XAA147" s="37"/>
      <c r="XAB147" s="37"/>
      <c r="XAC147" s="37"/>
      <c r="XAD147" s="37"/>
      <c r="XAE147" s="37"/>
      <c r="XAF147" s="37"/>
      <c r="XAG147" s="37"/>
      <c r="XAH147" s="37"/>
      <c r="XAI147" s="37"/>
      <c r="XAJ147" s="37"/>
      <c r="XAK147" s="37"/>
      <c r="XAL147" s="37"/>
      <c r="XAM147" s="37"/>
      <c r="XAN147" s="37"/>
      <c r="XAO147" s="37"/>
      <c r="XAP147" s="37"/>
      <c r="XAQ147" s="37"/>
      <c r="XAR147" s="37"/>
      <c r="XAS147" s="37"/>
      <c r="XAT147" s="37"/>
      <c r="XAU147" s="37"/>
      <c r="XAV147" s="37"/>
      <c r="XAW147" s="37"/>
      <c r="XAX147" s="37"/>
      <c r="XAY147" s="37"/>
      <c r="XAZ147" s="37"/>
      <c r="XBA147" s="37"/>
      <c r="XBB147" s="37"/>
      <c r="XBC147" s="37"/>
      <c r="XBD147" s="37"/>
      <c r="XBE147" s="37"/>
      <c r="XBF147" s="37"/>
      <c r="XBG147" s="37"/>
      <c r="XBH147" s="37"/>
      <c r="XBI147" s="37"/>
      <c r="XBJ147" s="37"/>
      <c r="XBK147" s="37"/>
      <c r="XBL147" s="37"/>
      <c r="XBM147" s="37"/>
      <c r="XBN147" s="37"/>
      <c r="XBO147" s="37"/>
      <c r="XBP147" s="37"/>
      <c r="XBQ147" s="37"/>
      <c r="XBR147" s="37"/>
      <c r="XBS147" s="37"/>
      <c r="XBT147" s="37"/>
      <c r="XBU147" s="37"/>
      <c r="XBV147" s="37"/>
      <c r="XBW147" s="37"/>
      <c r="XBX147" s="37"/>
      <c r="XBY147" s="37"/>
      <c r="XBZ147" s="37"/>
      <c r="XCA147" s="37"/>
      <c r="XCB147" s="37"/>
      <c r="XCC147" s="37"/>
      <c r="XCD147" s="37"/>
      <c r="XCE147" s="37"/>
      <c r="XCF147" s="37"/>
      <c r="XCG147" s="37"/>
      <c r="XCH147" s="37"/>
      <c r="XCI147" s="37"/>
      <c r="XCJ147" s="37"/>
      <c r="XCK147" s="37"/>
      <c r="XCL147" s="37"/>
      <c r="XCM147" s="37"/>
      <c r="XCN147" s="37"/>
      <c r="XCO147" s="37"/>
      <c r="XCP147" s="37"/>
      <c r="XCQ147" s="37"/>
      <c r="XCR147" s="37"/>
      <c r="XCS147" s="37"/>
      <c r="XCT147" s="37"/>
      <c r="XCU147" s="37"/>
      <c r="XCV147" s="37"/>
      <c r="XCW147" s="37"/>
      <c r="XCX147" s="37"/>
      <c r="XCY147" s="37"/>
      <c r="XCZ147" s="37"/>
      <c r="XDA147" s="37"/>
      <c r="XDB147" s="37"/>
      <c r="XDC147" s="37"/>
      <c r="XDD147" s="37"/>
      <c r="XDE147" s="37"/>
      <c r="XDF147" s="37"/>
      <c r="XDG147" s="37"/>
      <c r="XDH147" s="37"/>
      <c r="XDI147" s="37"/>
      <c r="XDJ147" s="37"/>
      <c r="XDK147" s="37"/>
      <c r="XDL147" s="37"/>
      <c r="XDM147" s="37"/>
      <c r="XDN147" s="37"/>
      <c r="XDO147" s="37"/>
      <c r="XDP147" s="37"/>
      <c r="XDQ147" s="37"/>
      <c r="XDR147" s="37"/>
      <c r="XDS147" s="37"/>
      <c r="XDT147" s="37"/>
      <c r="XDU147" s="37"/>
      <c r="XDV147" s="37"/>
      <c r="XDW147" s="37"/>
      <c r="XDX147" s="37"/>
      <c r="XDY147" s="37"/>
      <c r="XDZ147" s="37"/>
      <c r="XEA147" s="37"/>
      <c r="XEB147" s="37"/>
      <c r="XEC147" s="37"/>
      <c r="XED147" s="37"/>
      <c r="XEE147" s="37"/>
      <c r="XEF147" s="37"/>
      <c r="XEG147" s="37"/>
      <c r="XEH147" s="37"/>
      <c r="XEI147" s="37"/>
      <c r="XEJ147" s="37"/>
      <c r="XEK147" s="37"/>
      <c r="XEL147" s="37"/>
      <c r="XEM147" s="37"/>
      <c r="XEN147" s="37"/>
      <c r="XEO147" s="37"/>
      <c r="XEP147" s="37"/>
      <c r="XEQ147" s="37"/>
      <c r="XER147" s="37"/>
      <c r="XES147" s="37"/>
      <c r="XET147" s="37"/>
      <c r="XEU147" s="37"/>
      <c r="XEV147" s="37"/>
      <c r="XEW147" s="37"/>
      <c r="XEX147" s="37"/>
      <c r="XEY147" s="37"/>
      <c r="XEZ147" s="37"/>
      <c r="XFA147" s="37"/>
      <c r="XFB147" s="37"/>
      <c r="XFC147" s="37"/>
      <c r="XFD147" s="37"/>
    </row>
    <row r="148" spans="1:151 16227:16384" s="12" customFormat="1" ht="20.25" x14ac:dyDescent="0.25">
      <c r="A148" s="86"/>
      <c r="B148" s="87"/>
      <c r="C148" s="90">
        <v>4</v>
      </c>
      <c r="D148" s="90"/>
      <c r="E148" s="59" t="s">
        <v>212</v>
      </c>
      <c r="F148" s="79">
        <f>(38.974)*(10.764)</f>
        <v>419.51613599999996</v>
      </c>
      <c r="G148" s="80"/>
      <c r="H148" s="59">
        <v>0</v>
      </c>
      <c r="I148" s="59">
        <f t="shared" si="10"/>
        <v>671.22581760000003</v>
      </c>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WZC148" s="37"/>
      <c r="WZD148" s="37"/>
      <c r="WZE148" s="37"/>
      <c r="WZF148" s="37"/>
      <c r="WZG148" s="37"/>
      <c r="WZH148" s="37"/>
      <c r="WZI148" s="37"/>
      <c r="WZJ148" s="37"/>
      <c r="WZK148" s="37"/>
      <c r="WZL148" s="37"/>
      <c r="WZM148" s="37"/>
      <c r="WZN148" s="37"/>
      <c r="WZO148" s="37"/>
      <c r="WZP148" s="37"/>
      <c r="WZQ148" s="37"/>
      <c r="WZR148" s="37"/>
      <c r="WZS148" s="37"/>
      <c r="WZT148" s="37"/>
      <c r="WZU148" s="37"/>
      <c r="WZV148" s="37"/>
      <c r="WZW148" s="37"/>
      <c r="WZX148" s="37"/>
      <c r="WZY148" s="37"/>
      <c r="WZZ148" s="37"/>
      <c r="XAA148" s="37"/>
      <c r="XAB148" s="37"/>
      <c r="XAC148" s="37"/>
      <c r="XAD148" s="37"/>
      <c r="XAE148" s="37"/>
      <c r="XAF148" s="37"/>
      <c r="XAG148" s="37"/>
      <c r="XAH148" s="37"/>
      <c r="XAI148" s="37"/>
      <c r="XAJ148" s="37"/>
      <c r="XAK148" s="37"/>
      <c r="XAL148" s="37"/>
      <c r="XAM148" s="37"/>
      <c r="XAN148" s="37"/>
      <c r="XAO148" s="37"/>
      <c r="XAP148" s="37"/>
      <c r="XAQ148" s="37"/>
      <c r="XAR148" s="37"/>
      <c r="XAS148" s="37"/>
      <c r="XAT148" s="37"/>
      <c r="XAU148" s="37"/>
      <c r="XAV148" s="37"/>
      <c r="XAW148" s="37"/>
      <c r="XAX148" s="37"/>
      <c r="XAY148" s="37"/>
      <c r="XAZ148" s="37"/>
      <c r="XBA148" s="37"/>
      <c r="XBB148" s="37"/>
      <c r="XBC148" s="37"/>
      <c r="XBD148" s="37"/>
      <c r="XBE148" s="37"/>
      <c r="XBF148" s="37"/>
      <c r="XBG148" s="37"/>
      <c r="XBH148" s="37"/>
      <c r="XBI148" s="37"/>
      <c r="XBJ148" s="37"/>
      <c r="XBK148" s="37"/>
      <c r="XBL148" s="37"/>
      <c r="XBM148" s="37"/>
      <c r="XBN148" s="37"/>
      <c r="XBO148" s="37"/>
      <c r="XBP148" s="37"/>
      <c r="XBQ148" s="37"/>
      <c r="XBR148" s="37"/>
      <c r="XBS148" s="37"/>
      <c r="XBT148" s="37"/>
      <c r="XBU148" s="37"/>
      <c r="XBV148" s="37"/>
      <c r="XBW148" s="37"/>
      <c r="XBX148" s="37"/>
      <c r="XBY148" s="37"/>
      <c r="XBZ148" s="37"/>
      <c r="XCA148" s="37"/>
      <c r="XCB148" s="37"/>
      <c r="XCC148" s="37"/>
      <c r="XCD148" s="37"/>
      <c r="XCE148" s="37"/>
      <c r="XCF148" s="37"/>
      <c r="XCG148" s="37"/>
      <c r="XCH148" s="37"/>
      <c r="XCI148" s="37"/>
      <c r="XCJ148" s="37"/>
      <c r="XCK148" s="37"/>
      <c r="XCL148" s="37"/>
      <c r="XCM148" s="37"/>
      <c r="XCN148" s="37"/>
      <c r="XCO148" s="37"/>
      <c r="XCP148" s="37"/>
      <c r="XCQ148" s="37"/>
      <c r="XCR148" s="37"/>
      <c r="XCS148" s="37"/>
      <c r="XCT148" s="37"/>
      <c r="XCU148" s="37"/>
      <c r="XCV148" s="37"/>
      <c r="XCW148" s="37"/>
      <c r="XCX148" s="37"/>
      <c r="XCY148" s="37"/>
      <c r="XCZ148" s="37"/>
      <c r="XDA148" s="37"/>
      <c r="XDB148" s="37"/>
      <c r="XDC148" s="37"/>
      <c r="XDD148" s="37"/>
      <c r="XDE148" s="37"/>
      <c r="XDF148" s="37"/>
      <c r="XDG148" s="37"/>
      <c r="XDH148" s="37"/>
      <c r="XDI148" s="37"/>
      <c r="XDJ148" s="37"/>
      <c r="XDK148" s="37"/>
      <c r="XDL148" s="37"/>
      <c r="XDM148" s="37"/>
      <c r="XDN148" s="37"/>
      <c r="XDO148" s="37"/>
      <c r="XDP148" s="37"/>
      <c r="XDQ148" s="37"/>
      <c r="XDR148" s="37"/>
      <c r="XDS148" s="37"/>
      <c r="XDT148" s="37"/>
      <c r="XDU148" s="37"/>
      <c r="XDV148" s="37"/>
      <c r="XDW148" s="37"/>
      <c r="XDX148" s="37"/>
      <c r="XDY148" s="37"/>
      <c r="XDZ148" s="37"/>
      <c r="XEA148" s="37"/>
      <c r="XEB148" s="37"/>
      <c r="XEC148" s="37"/>
      <c r="XED148" s="37"/>
      <c r="XEE148" s="37"/>
      <c r="XEF148" s="37"/>
      <c r="XEG148" s="37"/>
      <c r="XEH148" s="37"/>
      <c r="XEI148" s="37"/>
      <c r="XEJ148" s="37"/>
      <c r="XEK148" s="37"/>
      <c r="XEL148" s="37"/>
      <c r="XEM148" s="37"/>
      <c r="XEN148" s="37"/>
      <c r="XEO148" s="37"/>
      <c r="XEP148" s="37"/>
      <c r="XEQ148" s="37"/>
      <c r="XER148" s="37"/>
      <c r="XES148" s="37"/>
      <c r="XET148" s="37"/>
      <c r="XEU148" s="37"/>
      <c r="XEV148" s="37"/>
      <c r="XEW148" s="37"/>
      <c r="XEX148" s="37"/>
      <c r="XEY148" s="37"/>
      <c r="XEZ148" s="37"/>
      <c r="XFA148" s="37"/>
      <c r="XFB148" s="37"/>
      <c r="XFC148" s="37"/>
      <c r="XFD148" s="37"/>
    </row>
    <row r="149" spans="1:151 16227:16384" s="12" customFormat="1" ht="20.25" x14ac:dyDescent="0.25">
      <c r="A149" s="86"/>
      <c r="B149" s="87"/>
      <c r="C149" s="90">
        <v>5</v>
      </c>
      <c r="D149" s="90"/>
      <c r="E149" s="84" t="s">
        <v>258</v>
      </c>
      <c r="F149" s="91"/>
      <c r="G149" s="91"/>
      <c r="H149" s="91"/>
      <c r="I149" s="85"/>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WZC149" s="37"/>
      <c r="WZD149" s="37"/>
      <c r="WZE149" s="37"/>
      <c r="WZF149" s="37"/>
      <c r="WZG149" s="37"/>
      <c r="WZH149" s="37"/>
      <c r="WZI149" s="37"/>
      <c r="WZJ149" s="37"/>
      <c r="WZK149" s="37"/>
      <c r="WZL149" s="37"/>
      <c r="WZM149" s="37"/>
      <c r="WZN149" s="37"/>
      <c r="WZO149" s="37"/>
      <c r="WZP149" s="37"/>
      <c r="WZQ149" s="37"/>
      <c r="WZR149" s="37"/>
      <c r="WZS149" s="37"/>
      <c r="WZT149" s="37"/>
      <c r="WZU149" s="37"/>
      <c r="WZV149" s="37"/>
      <c r="WZW149" s="37"/>
      <c r="WZX149" s="37"/>
      <c r="WZY149" s="37"/>
      <c r="WZZ149" s="37"/>
      <c r="XAA149" s="37"/>
      <c r="XAB149" s="37"/>
      <c r="XAC149" s="37"/>
      <c r="XAD149" s="37"/>
      <c r="XAE149" s="37"/>
      <c r="XAF149" s="37"/>
      <c r="XAG149" s="37"/>
      <c r="XAH149" s="37"/>
      <c r="XAI149" s="37"/>
      <c r="XAJ149" s="37"/>
      <c r="XAK149" s="37"/>
      <c r="XAL149" s="37"/>
      <c r="XAM149" s="37"/>
      <c r="XAN149" s="37"/>
      <c r="XAO149" s="37"/>
      <c r="XAP149" s="37"/>
      <c r="XAQ149" s="37"/>
      <c r="XAR149" s="37"/>
      <c r="XAS149" s="37"/>
      <c r="XAT149" s="37"/>
      <c r="XAU149" s="37"/>
      <c r="XAV149" s="37"/>
      <c r="XAW149" s="37"/>
      <c r="XAX149" s="37"/>
      <c r="XAY149" s="37"/>
      <c r="XAZ149" s="37"/>
      <c r="XBA149" s="37"/>
      <c r="XBB149" s="37"/>
      <c r="XBC149" s="37"/>
      <c r="XBD149" s="37"/>
      <c r="XBE149" s="37"/>
      <c r="XBF149" s="37"/>
      <c r="XBG149" s="37"/>
      <c r="XBH149" s="37"/>
      <c r="XBI149" s="37"/>
      <c r="XBJ149" s="37"/>
      <c r="XBK149" s="37"/>
      <c r="XBL149" s="37"/>
      <c r="XBM149" s="37"/>
      <c r="XBN149" s="37"/>
      <c r="XBO149" s="37"/>
      <c r="XBP149" s="37"/>
      <c r="XBQ149" s="37"/>
      <c r="XBR149" s="37"/>
      <c r="XBS149" s="37"/>
      <c r="XBT149" s="37"/>
      <c r="XBU149" s="37"/>
      <c r="XBV149" s="37"/>
      <c r="XBW149" s="37"/>
      <c r="XBX149" s="37"/>
      <c r="XBY149" s="37"/>
      <c r="XBZ149" s="37"/>
      <c r="XCA149" s="37"/>
      <c r="XCB149" s="37"/>
      <c r="XCC149" s="37"/>
      <c r="XCD149" s="37"/>
      <c r="XCE149" s="37"/>
      <c r="XCF149" s="37"/>
      <c r="XCG149" s="37"/>
      <c r="XCH149" s="37"/>
      <c r="XCI149" s="37"/>
      <c r="XCJ149" s="37"/>
      <c r="XCK149" s="37"/>
      <c r="XCL149" s="37"/>
      <c r="XCM149" s="37"/>
      <c r="XCN149" s="37"/>
      <c r="XCO149" s="37"/>
      <c r="XCP149" s="37"/>
      <c r="XCQ149" s="37"/>
      <c r="XCR149" s="37"/>
      <c r="XCS149" s="37"/>
      <c r="XCT149" s="37"/>
      <c r="XCU149" s="37"/>
      <c r="XCV149" s="37"/>
      <c r="XCW149" s="37"/>
      <c r="XCX149" s="37"/>
      <c r="XCY149" s="37"/>
      <c r="XCZ149" s="37"/>
      <c r="XDA149" s="37"/>
      <c r="XDB149" s="37"/>
      <c r="XDC149" s="37"/>
      <c r="XDD149" s="37"/>
      <c r="XDE149" s="37"/>
      <c r="XDF149" s="37"/>
      <c r="XDG149" s="37"/>
      <c r="XDH149" s="37"/>
      <c r="XDI149" s="37"/>
      <c r="XDJ149" s="37"/>
      <c r="XDK149" s="37"/>
      <c r="XDL149" s="37"/>
      <c r="XDM149" s="37"/>
      <c r="XDN149" s="37"/>
      <c r="XDO149" s="37"/>
      <c r="XDP149" s="37"/>
      <c r="XDQ149" s="37"/>
      <c r="XDR149" s="37"/>
      <c r="XDS149" s="37"/>
      <c r="XDT149" s="37"/>
      <c r="XDU149" s="37"/>
      <c r="XDV149" s="37"/>
      <c r="XDW149" s="37"/>
      <c r="XDX149" s="37"/>
      <c r="XDY149" s="37"/>
      <c r="XDZ149" s="37"/>
      <c r="XEA149" s="37"/>
      <c r="XEB149" s="37"/>
      <c r="XEC149" s="37"/>
      <c r="XED149" s="37"/>
      <c r="XEE149" s="37"/>
      <c r="XEF149" s="37"/>
      <c r="XEG149" s="37"/>
      <c r="XEH149" s="37"/>
      <c r="XEI149" s="37"/>
      <c r="XEJ149" s="37"/>
      <c r="XEK149" s="37"/>
      <c r="XEL149" s="37"/>
      <c r="XEM149" s="37"/>
      <c r="XEN149" s="37"/>
      <c r="XEO149" s="37"/>
      <c r="XEP149" s="37"/>
      <c r="XEQ149" s="37"/>
      <c r="XER149" s="37"/>
      <c r="XES149" s="37"/>
      <c r="XET149" s="37"/>
      <c r="XEU149" s="37"/>
      <c r="XEV149" s="37"/>
      <c r="XEW149" s="37"/>
      <c r="XEX149" s="37"/>
      <c r="XEY149" s="37"/>
      <c r="XEZ149" s="37"/>
      <c r="XFA149" s="37"/>
      <c r="XFB149" s="37"/>
      <c r="XFC149" s="37"/>
      <c r="XFD149" s="37"/>
    </row>
    <row r="150" spans="1:151 16227:16384" s="12" customFormat="1" ht="20.25" x14ac:dyDescent="0.25">
      <c r="A150" s="86"/>
      <c r="B150" s="87"/>
      <c r="C150" s="90">
        <v>6</v>
      </c>
      <c r="D150" s="90"/>
      <c r="E150" s="88"/>
      <c r="F150" s="92"/>
      <c r="G150" s="92"/>
      <c r="H150" s="92"/>
      <c r="I150" s="89"/>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WZC150" s="37"/>
      <c r="WZD150" s="37"/>
      <c r="WZE150" s="37"/>
      <c r="WZF150" s="37"/>
      <c r="WZG150" s="37"/>
      <c r="WZH150" s="37"/>
      <c r="WZI150" s="37"/>
      <c r="WZJ150" s="37"/>
      <c r="WZK150" s="37"/>
      <c r="WZL150" s="37"/>
      <c r="WZM150" s="37"/>
      <c r="WZN150" s="37"/>
      <c r="WZO150" s="37"/>
      <c r="WZP150" s="37"/>
      <c r="WZQ150" s="37"/>
      <c r="WZR150" s="37"/>
      <c r="WZS150" s="37"/>
      <c r="WZT150" s="37"/>
      <c r="WZU150" s="37"/>
      <c r="WZV150" s="37"/>
      <c r="WZW150" s="37"/>
      <c r="WZX150" s="37"/>
      <c r="WZY150" s="37"/>
      <c r="WZZ150" s="37"/>
      <c r="XAA150" s="37"/>
      <c r="XAB150" s="37"/>
      <c r="XAC150" s="37"/>
      <c r="XAD150" s="37"/>
      <c r="XAE150" s="37"/>
      <c r="XAF150" s="37"/>
      <c r="XAG150" s="37"/>
      <c r="XAH150" s="37"/>
      <c r="XAI150" s="37"/>
      <c r="XAJ150" s="37"/>
      <c r="XAK150" s="37"/>
      <c r="XAL150" s="37"/>
      <c r="XAM150" s="37"/>
      <c r="XAN150" s="37"/>
      <c r="XAO150" s="37"/>
      <c r="XAP150" s="37"/>
      <c r="XAQ150" s="37"/>
      <c r="XAR150" s="37"/>
      <c r="XAS150" s="37"/>
      <c r="XAT150" s="37"/>
      <c r="XAU150" s="37"/>
      <c r="XAV150" s="37"/>
      <c r="XAW150" s="37"/>
      <c r="XAX150" s="37"/>
      <c r="XAY150" s="37"/>
      <c r="XAZ150" s="37"/>
      <c r="XBA150" s="37"/>
      <c r="XBB150" s="37"/>
      <c r="XBC150" s="37"/>
      <c r="XBD150" s="37"/>
      <c r="XBE150" s="37"/>
      <c r="XBF150" s="37"/>
      <c r="XBG150" s="37"/>
      <c r="XBH150" s="37"/>
      <c r="XBI150" s="37"/>
      <c r="XBJ150" s="37"/>
      <c r="XBK150" s="37"/>
      <c r="XBL150" s="37"/>
      <c r="XBM150" s="37"/>
      <c r="XBN150" s="37"/>
      <c r="XBO150" s="37"/>
      <c r="XBP150" s="37"/>
      <c r="XBQ150" s="37"/>
      <c r="XBR150" s="37"/>
      <c r="XBS150" s="37"/>
      <c r="XBT150" s="37"/>
      <c r="XBU150" s="37"/>
      <c r="XBV150" s="37"/>
      <c r="XBW150" s="37"/>
      <c r="XBX150" s="37"/>
      <c r="XBY150" s="37"/>
      <c r="XBZ150" s="37"/>
      <c r="XCA150" s="37"/>
      <c r="XCB150" s="37"/>
      <c r="XCC150" s="37"/>
      <c r="XCD150" s="37"/>
      <c r="XCE150" s="37"/>
      <c r="XCF150" s="37"/>
      <c r="XCG150" s="37"/>
      <c r="XCH150" s="37"/>
      <c r="XCI150" s="37"/>
      <c r="XCJ150" s="37"/>
      <c r="XCK150" s="37"/>
      <c r="XCL150" s="37"/>
      <c r="XCM150" s="37"/>
      <c r="XCN150" s="37"/>
      <c r="XCO150" s="37"/>
      <c r="XCP150" s="37"/>
      <c r="XCQ150" s="37"/>
      <c r="XCR150" s="37"/>
      <c r="XCS150" s="37"/>
      <c r="XCT150" s="37"/>
      <c r="XCU150" s="37"/>
      <c r="XCV150" s="37"/>
      <c r="XCW150" s="37"/>
      <c r="XCX150" s="37"/>
      <c r="XCY150" s="37"/>
      <c r="XCZ150" s="37"/>
      <c r="XDA150" s="37"/>
      <c r="XDB150" s="37"/>
      <c r="XDC150" s="37"/>
      <c r="XDD150" s="37"/>
      <c r="XDE150" s="37"/>
      <c r="XDF150" s="37"/>
      <c r="XDG150" s="37"/>
      <c r="XDH150" s="37"/>
      <c r="XDI150" s="37"/>
      <c r="XDJ150" s="37"/>
      <c r="XDK150" s="37"/>
      <c r="XDL150" s="37"/>
      <c r="XDM150" s="37"/>
      <c r="XDN150" s="37"/>
      <c r="XDO150" s="37"/>
      <c r="XDP150" s="37"/>
      <c r="XDQ150" s="37"/>
      <c r="XDR150" s="37"/>
      <c r="XDS150" s="37"/>
      <c r="XDT150" s="37"/>
      <c r="XDU150" s="37"/>
      <c r="XDV150" s="37"/>
      <c r="XDW150" s="37"/>
      <c r="XDX150" s="37"/>
      <c r="XDY150" s="37"/>
      <c r="XDZ150" s="37"/>
      <c r="XEA150" s="37"/>
      <c r="XEB150" s="37"/>
      <c r="XEC150" s="37"/>
      <c r="XED150" s="37"/>
      <c r="XEE150" s="37"/>
      <c r="XEF150" s="37"/>
      <c r="XEG150" s="37"/>
      <c r="XEH150" s="37"/>
      <c r="XEI150" s="37"/>
      <c r="XEJ150" s="37"/>
      <c r="XEK150" s="37"/>
      <c r="XEL150" s="37"/>
      <c r="XEM150" s="37"/>
      <c r="XEN150" s="37"/>
      <c r="XEO150" s="37"/>
      <c r="XEP150" s="37"/>
      <c r="XEQ150" s="37"/>
      <c r="XER150" s="37"/>
      <c r="XES150" s="37"/>
      <c r="XET150" s="37"/>
      <c r="XEU150" s="37"/>
      <c r="XEV150" s="37"/>
      <c r="XEW150" s="37"/>
      <c r="XEX150" s="37"/>
      <c r="XEY150" s="37"/>
      <c r="XEZ150" s="37"/>
      <c r="XFA150" s="37"/>
      <c r="XFB150" s="37"/>
      <c r="XFC150" s="37"/>
      <c r="XFD150" s="37"/>
    </row>
    <row r="151" spans="1:151 16227:16384" s="12" customFormat="1" ht="20.25" x14ac:dyDescent="0.25">
      <c r="A151" s="86"/>
      <c r="B151" s="87"/>
      <c r="C151" s="90">
        <v>7</v>
      </c>
      <c r="D151" s="90"/>
      <c r="E151" s="59" t="s">
        <v>212</v>
      </c>
      <c r="F151" s="79">
        <f>(41.909)*(10.764)</f>
        <v>451.10847599999994</v>
      </c>
      <c r="G151" s="80"/>
      <c r="H151" s="59">
        <v>0</v>
      </c>
      <c r="I151" s="59">
        <f t="shared" ref="I151:I152" si="11">F151*(($I$105)+1)+H151</f>
        <v>721.77356159999999</v>
      </c>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WZC151" s="37"/>
      <c r="WZD151" s="37"/>
      <c r="WZE151" s="37"/>
      <c r="WZF151" s="37"/>
      <c r="WZG151" s="37"/>
      <c r="WZH151" s="37"/>
      <c r="WZI151" s="37"/>
      <c r="WZJ151" s="37"/>
      <c r="WZK151" s="37"/>
      <c r="WZL151" s="37"/>
      <c r="WZM151" s="37"/>
      <c r="WZN151" s="37"/>
      <c r="WZO151" s="37"/>
      <c r="WZP151" s="37"/>
      <c r="WZQ151" s="37"/>
      <c r="WZR151" s="37"/>
      <c r="WZS151" s="37"/>
      <c r="WZT151" s="37"/>
      <c r="WZU151" s="37"/>
      <c r="WZV151" s="37"/>
      <c r="WZW151" s="37"/>
      <c r="WZX151" s="37"/>
      <c r="WZY151" s="37"/>
      <c r="WZZ151" s="37"/>
      <c r="XAA151" s="37"/>
      <c r="XAB151" s="37"/>
      <c r="XAC151" s="37"/>
      <c r="XAD151" s="37"/>
      <c r="XAE151" s="37"/>
      <c r="XAF151" s="37"/>
      <c r="XAG151" s="37"/>
      <c r="XAH151" s="37"/>
      <c r="XAI151" s="37"/>
      <c r="XAJ151" s="37"/>
      <c r="XAK151" s="37"/>
      <c r="XAL151" s="37"/>
      <c r="XAM151" s="37"/>
      <c r="XAN151" s="37"/>
      <c r="XAO151" s="37"/>
      <c r="XAP151" s="37"/>
      <c r="XAQ151" s="37"/>
      <c r="XAR151" s="37"/>
      <c r="XAS151" s="37"/>
      <c r="XAT151" s="37"/>
      <c r="XAU151" s="37"/>
      <c r="XAV151" s="37"/>
      <c r="XAW151" s="37"/>
      <c r="XAX151" s="37"/>
      <c r="XAY151" s="37"/>
      <c r="XAZ151" s="37"/>
      <c r="XBA151" s="37"/>
      <c r="XBB151" s="37"/>
      <c r="XBC151" s="37"/>
      <c r="XBD151" s="37"/>
      <c r="XBE151" s="37"/>
      <c r="XBF151" s="37"/>
      <c r="XBG151" s="37"/>
      <c r="XBH151" s="37"/>
      <c r="XBI151" s="37"/>
      <c r="XBJ151" s="37"/>
      <c r="XBK151" s="37"/>
      <c r="XBL151" s="37"/>
      <c r="XBM151" s="37"/>
      <c r="XBN151" s="37"/>
      <c r="XBO151" s="37"/>
      <c r="XBP151" s="37"/>
      <c r="XBQ151" s="37"/>
      <c r="XBR151" s="37"/>
      <c r="XBS151" s="37"/>
      <c r="XBT151" s="37"/>
      <c r="XBU151" s="37"/>
      <c r="XBV151" s="37"/>
      <c r="XBW151" s="37"/>
      <c r="XBX151" s="37"/>
      <c r="XBY151" s="37"/>
      <c r="XBZ151" s="37"/>
      <c r="XCA151" s="37"/>
      <c r="XCB151" s="37"/>
      <c r="XCC151" s="37"/>
      <c r="XCD151" s="37"/>
      <c r="XCE151" s="37"/>
      <c r="XCF151" s="37"/>
      <c r="XCG151" s="37"/>
      <c r="XCH151" s="37"/>
      <c r="XCI151" s="37"/>
      <c r="XCJ151" s="37"/>
      <c r="XCK151" s="37"/>
      <c r="XCL151" s="37"/>
      <c r="XCM151" s="37"/>
      <c r="XCN151" s="37"/>
      <c r="XCO151" s="37"/>
      <c r="XCP151" s="37"/>
      <c r="XCQ151" s="37"/>
      <c r="XCR151" s="37"/>
      <c r="XCS151" s="37"/>
      <c r="XCT151" s="37"/>
      <c r="XCU151" s="37"/>
      <c r="XCV151" s="37"/>
      <c r="XCW151" s="37"/>
      <c r="XCX151" s="37"/>
      <c r="XCY151" s="37"/>
      <c r="XCZ151" s="37"/>
      <c r="XDA151" s="37"/>
      <c r="XDB151" s="37"/>
      <c r="XDC151" s="37"/>
      <c r="XDD151" s="37"/>
      <c r="XDE151" s="37"/>
      <c r="XDF151" s="37"/>
      <c r="XDG151" s="37"/>
      <c r="XDH151" s="37"/>
      <c r="XDI151" s="37"/>
      <c r="XDJ151" s="37"/>
      <c r="XDK151" s="37"/>
      <c r="XDL151" s="37"/>
      <c r="XDM151" s="37"/>
      <c r="XDN151" s="37"/>
      <c r="XDO151" s="37"/>
      <c r="XDP151" s="37"/>
      <c r="XDQ151" s="37"/>
      <c r="XDR151" s="37"/>
      <c r="XDS151" s="37"/>
      <c r="XDT151" s="37"/>
      <c r="XDU151" s="37"/>
      <c r="XDV151" s="37"/>
      <c r="XDW151" s="37"/>
      <c r="XDX151" s="37"/>
      <c r="XDY151" s="37"/>
      <c r="XDZ151" s="37"/>
      <c r="XEA151" s="37"/>
      <c r="XEB151" s="37"/>
      <c r="XEC151" s="37"/>
      <c r="XED151" s="37"/>
      <c r="XEE151" s="37"/>
      <c r="XEF151" s="37"/>
      <c r="XEG151" s="37"/>
      <c r="XEH151" s="37"/>
      <c r="XEI151" s="37"/>
      <c r="XEJ151" s="37"/>
      <c r="XEK151" s="37"/>
      <c r="XEL151" s="37"/>
      <c r="XEM151" s="37"/>
      <c r="XEN151" s="37"/>
      <c r="XEO151" s="37"/>
      <c r="XEP151" s="37"/>
      <c r="XEQ151" s="37"/>
      <c r="XER151" s="37"/>
      <c r="XES151" s="37"/>
      <c r="XET151" s="37"/>
      <c r="XEU151" s="37"/>
      <c r="XEV151" s="37"/>
      <c r="XEW151" s="37"/>
      <c r="XEX151" s="37"/>
      <c r="XEY151" s="37"/>
      <c r="XEZ151" s="37"/>
      <c r="XFA151" s="37"/>
      <c r="XFB151" s="37"/>
      <c r="XFC151" s="37"/>
      <c r="XFD151" s="37"/>
    </row>
    <row r="152" spans="1:151 16227:16384" s="12" customFormat="1" ht="20.25" x14ac:dyDescent="0.25">
      <c r="A152" s="88"/>
      <c r="B152" s="89"/>
      <c r="C152" s="90">
        <v>8</v>
      </c>
      <c r="D152" s="90"/>
      <c r="E152" s="59" t="s">
        <v>212</v>
      </c>
      <c r="F152" s="79">
        <f>(43.688)*(10.764)</f>
        <v>470.257632</v>
      </c>
      <c r="G152" s="80"/>
      <c r="H152" s="59">
        <v>0</v>
      </c>
      <c r="I152" s="59">
        <f t="shared" si="11"/>
        <v>752.4122112</v>
      </c>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WZC152" s="37"/>
      <c r="WZD152" s="37"/>
      <c r="WZE152" s="37"/>
      <c r="WZF152" s="37"/>
      <c r="WZG152" s="37"/>
      <c r="WZH152" s="37"/>
      <c r="WZI152" s="37"/>
      <c r="WZJ152" s="37"/>
      <c r="WZK152" s="37"/>
      <c r="WZL152" s="37"/>
      <c r="WZM152" s="37"/>
      <c r="WZN152" s="37"/>
      <c r="WZO152" s="37"/>
      <c r="WZP152" s="37"/>
      <c r="WZQ152" s="37"/>
      <c r="WZR152" s="37"/>
      <c r="WZS152" s="37"/>
      <c r="WZT152" s="37"/>
      <c r="WZU152" s="37"/>
      <c r="WZV152" s="37"/>
      <c r="WZW152" s="37"/>
      <c r="WZX152" s="37"/>
      <c r="WZY152" s="37"/>
      <c r="WZZ152" s="37"/>
      <c r="XAA152" s="37"/>
      <c r="XAB152" s="37"/>
      <c r="XAC152" s="37"/>
      <c r="XAD152" s="37"/>
      <c r="XAE152" s="37"/>
      <c r="XAF152" s="37"/>
      <c r="XAG152" s="37"/>
      <c r="XAH152" s="37"/>
      <c r="XAI152" s="37"/>
      <c r="XAJ152" s="37"/>
      <c r="XAK152" s="37"/>
      <c r="XAL152" s="37"/>
      <c r="XAM152" s="37"/>
      <c r="XAN152" s="37"/>
      <c r="XAO152" s="37"/>
      <c r="XAP152" s="37"/>
      <c r="XAQ152" s="37"/>
      <c r="XAR152" s="37"/>
      <c r="XAS152" s="37"/>
      <c r="XAT152" s="37"/>
      <c r="XAU152" s="37"/>
      <c r="XAV152" s="37"/>
      <c r="XAW152" s="37"/>
      <c r="XAX152" s="37"/>
      <c r="XAY152" s="37"/>
      <c r="XAZ152" s="37"/>
      <c r="XBA152" s="37"/>
      <c r="XBB152" s="37"/>
      <c r="XBC152" s="37"/>
      <c r="XBD152" s="37"/>
      <c r="XBE152" s="37"/>
      <c r="XBF152" s="37"/>
      <c r="XBG152" s="37"/>
      <c r="XBH152" s="37"/>
      <c r="XBI152" s="37"/>
      <c r="XBJ152" s="37"/>
      <c r="XBK152" s="37"/>
      <c r="XBL152" s="37"/>
      <c r="XBM152" s="37"/>
      <c r="XBN152" s="37"/>
      <c r="XBO152" s="37"/>
      <c r="XBP152" s="37"/>
      <c r="XBQ152" s="37"/>
      <c r="XBR152" s="37"/>
      <c r="XBS152" s="37"/>
      <c r="XBT152" s="37"/>
      <c r="XBU152" s="37"/>
      <c r="XBV152" s="37"/>
      <c r="XBW152" s="37"/>
      <c r="XBX152" s="37"/>
      <c r="XBY152" s="37"/>
      <c r="XBZ152" s="37"/>
      <c r="XCA152" s="37"/>
      <c r="XCB152" s="37"/>
      <c r="XCC152" s="37"/>
      <c r="XCD152" s="37"/>
      <c r="XCE152" s="37"/>
      <c r="XCF152" s="37"/>
      <c r="XCG152" s="37"/>
      <c r="XCH152" s="37"/>
      <c r="XCI152" s="37"/>
      <c r="XCJ152" s="37"/>
      <c r="XCK152" s="37"/>
      <c r="XCL152" s="37"/>
      <c r="XCM152" s="37"/>
      <c r="XCN152" s="37"/>
      <c r="XCO152" s="37"/>
      <c r="XCP152" s="37"/>
      <c r="XCQ152" s="37"/>
      <c r="XCR152" s="37"/>
      <c r="XCS152" s="37"/>
      <c r="XCT152" s="37"/>
      <c r="XCU152" s="37"/>
      <c r="XCV152" s="37"/>
      <c r="XCW152" s="37"/>
      <c r="XCX152" s="37"/>
      <c r="XCY152" s="37"/>
      <c r="XCZ152" s="37"/>
      <c r="XDA152" s="37"/>
      <c r="XDB152" s="37"/>
      <c r="XDC152" s="37"/>
      <c r="XDD152" s="37"/>
      <c r="XDE152" s="37"/>
      <c r="XDF152" s="37"/>
      <c r="XDG152" s="37"/>
      <c r="XDH152" s="37"/>
      <c r="XDI152" s="37"/>
      <c r="XDJ152" s="37"/>
      <c r="XDK152" s="37"/>
      <c r="XDL152" s="37"/>
      <c r="XDM152" s="37"/>
      <c r="XDN152" s="37"/>
      <c r="XDO152" s="37"/>
      <c r="XDP152" s="37"/>
      <c r="XDQ152" s="37"/>
      <c r="XDR152" s="37"/>
      <c r="XDS152" s="37"/>
      <c r="XDT152" s="37"/>
      <c r="XDU152" s="37"/>
      <c r="XDV152" s="37"/>
      <c r="XDW152" s="37"/>
      <c r="XDX152" s="37"/>
      <c r="XDY152" s="37"/>
      <c r="XDZ152" s="37"/>
      <c r="XEA152" s="37"/>
      <c r="XEB152" s="37"/>
      <c r="XEC152" s="37"/>
      <c r="XED152" s="37"/>
      <c r="XEE152" s="37"/>
      <c r="XEF152" s="37"/>
      <c r="XEG152" s="37"/>
      <c r="XEH152" s="37"/>
      <c r="XEI152" s="37"/>
      <c r="XEJ152" s="37"/>
      <c r="XEK152" s="37"/>
      <c r="XEL152" s="37"/>
      <c r="XEM152" s="37"/>
      <c r="XEN152" s="37"/>
      <c r="XEO152" s="37"/>
      <c r="XEP152" s="37"/>
      <c r="XEQ152" s="37"/>
      <c r="XER152" s="37"/>
      <c r="XES152" s="37"/>
      <c r="XET152" s="37"/>
      <c r="XEU152" s="37"/>
      <c r="XEV152" s="37"/>
      <c r="XEW152" s="37"/>
      <c r="XEX152" s="37"/>
      <c r="XEY152" s="37"/>
      <c r="XEZ152" s="37"/>
      <c r="XFA152" s="37"/>
      <c r="XFB152" s="37"/>
      <c r="XFC152" s="37"/>
      <c r="XFD152" s="37"/>
    </row>
    <row r="153" spans="1:151 16227:16384" s="12" customFormat="1" ht="20.25" x14ac:dyDescent="0.25">
      <c r="A153" s="81" t="s">
        <v>261</v>
      </c>
      <c r="B153" s="82"/>
      <c r="C153" s="82"/>
      <c r="D153" s="82"/>
      <c r="E153" s="82"/>
      <c r="F153" s="82"/>
      <c r="G153" s="82"/>
      <c r="H153" s="82"/>
      <c r="I153" s="83"/>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WZC153" s="37"/>
      <c r="WZD153" s="37"/>
      <c r="WZE153" s="37"/>
      <c r="WZF153" s="37"/>
      <c r="WZG153" s="37"/>
      <c r="WZH153" s="37"/>
      <c r="WZI153" s="37"/>
      <c r="WZJ153" s="37"/>
      <c r="WZK153" s="37"/>
      <c r="WZL153" s="37"/>
      <c r="WZM153" s="37"/>
      <c r="WZN153" s="37"/>
      <c r="WZO153" s="37"/>
      <c r="WZP153" s="37"/>
      <c r="WZQ153" s="37"/>
      <c r="WZR153" s="37"/>
      <c r="WZS153" s="37"/>
      <c r="WZT153" s="37"/>
      <c r="WZU153" s="37"/>
      <c r="WZV153" s="37"/>
      <c r="WZW153" s="37"/>
      <c r="WZX153" s="37"/>
      <c r="WZY153" s="37"/>
      <c r="WZZ153" s="37"/>
      <c r="XAA153" s="37"/>
      <c r="XAB153" s="37"/>
      <c r="XAC153" s="37"/>
      <c r="XAD153" s="37"/>
      <c r="XAE153" s="37"/>
      <c r="XAF153" s="37"/>
      <c r="XAG153" s="37"/>
      <c r="XAH153" s="37"/>
      <c r="XAI153" s="37"/>
      <c r="XAJ153" s="37"/>
      <c r="XAK153" s="37"/>
      <c r="XAL153" s="37"/>
      <c r="XAM153" s="37"/>
      <c r="XAN153" s="37"/>
      <c r="XAO153" s="37"/>
      <c r="XAP153" s="37"/>
      <c r="XAQ153" s="37"/>
      <c r="XAR153" s="37"/>
      <c r="XAS153" s="37"/>
      <c r="XAT153" s="37"/>
      <c r="XAU153" s="37"/>
      <c r="XAV153" s="37"/>
      <c r="XAW153" s="37"/>
      <c r="XAX153" s="37"/>
      <c r="XAY153" s="37"/>
      <c r="XAZ153" s="37"/>
      <c r="XBA153" s="37"/>
      <c r="XBB153" s="37"/>
      <c r="XBC153" s="37"/>
      <c r="XBD153" s="37"/>
      <c r="XBE153" s="37"/>
      <c r="XBF153" s="37"/>
      <c r="XBG153" s="37"/>
      <c r="XBH153" s="37"/>
      <c r="XBI153" s="37"/>
      <c r="XBJ153" s="37"/>
      <c r="XBK153" s="37"/>
      <c r="XBL153" s="37"/>
      <c r="XBM153" s="37"/>
      <c r="XBN153" s="37"/>
      <c r="XBO153" s="37"/>
      <c r="XBP153" s="37"/>
      <c r="XBQ153" s="37"/>
      <c r="XBR153" s="37"/>
      <c r="XBS153" s="37"/>
      <c r="XBT153" s="37"/>
      <c r="XBU153" s="37"/>
      <c r="XBV153" s="37"/>
      <c r="XBW153" s="37"/>
      <c r="XBX153" s="37"/>
      <c r="XBY153" s="37"/>
      <c r="XBZ153" s="37"/>
      <c r="XCA153" s="37"/>
      <c r="XCB153" s="37"/>
      <c r="XCC153" s="37"/>
      <c r="XCD153" s="37"/>
      <c r="XCE153" s="37"/>
      <c r="XCF153" s="37"/>
      <c r="XCG153" s="37"/>
      <c r="XCH153" s="37"/>
      <c r="XCI153" s="37"/>
      <c r="XCJ153" s="37"/>
      <c r="XCK153" s="37"/>
      <c r="XCL153" s="37"/>
      <c r="XCM153" s="37"/>
      <c r="XCN153" s="37"/>
      <c r="XCO153" s="37"/>
      <c r="XCP153" s="37"/>
      <c r="XCQ153" s="37"/>
      <c r="XCR153" s="37"/>
      <c r="XCS153" s="37"/>
      <c r="XCT153" s="37"/>
      <c r="XCU153" s="37"/>
      <c r="XCV153" s="37"/>
      <c r="XCW153" s="37"/>
      <c r="XCX153" s="37"/>
      <c r="XCY153" s="37"/>
      <c r="XCZ153" s="37"/>
      <c r="XDA153" s="37"/>
      <c r="XDB153" s="37"/>
      <c r="XDC153" s="37"/>
      <c r="XDD153" s="37"/>
      <c r="XDE153" s="37"/>
      <c r="XDF153" s="37"/>
      <c r="XDG153" s="37"/>
      <c r="XDH153" s="37"/>
      <c r="XDI153" s="37"/>
      <c r="XDJ153" s="37"/>
      <c r="XDK153" s="37"/>
      <c r="XDL153" s="37"/>
      <c r="XDM153" s="37"/>
      <c r="XDN153" s="37"/>
      <c r="XDO153" s="37"/>
      <c r="XDP153" s="37"/>
      <c r="XDQ153" s="37"/>
      <c r="XDR153" s="37"/>
      <c r="XDS153" s="37"/>
      <c r="XDT153" s="37"/>
      <c r="XDU153" s="37"/>
      <c r="XDV153" s="37"/>
      <c r="XDW153" s="37"/>
      <c r="XDX153" s="37"/>
      <c r="XDY153" s="37"/>
      <c r="XDZ153" s="37"/>
      <c r="XEA153" s="37"/>
      <c r="XEB153" s="37"/>
      <c r="XEC153" s="37"/>
      <c r="XED153" s="37"/>
      <c r="XEE153" s="37"/>
      <c r="XEF153" s="37"/>
      <c r="XEG153" s="37"/>
      <c r="XEH153" s="37"/>
      <c r="XEI153" s="37"/>
      <c r="XEJ153" s="37"/>
      <c r="XEK153" s="37"/>
      <c r="XEL153" s="37"/>
      <c r="XEM153" s="37"/>
      <c r="XEN153" s="37"/>
      <c r="XEO153" s="37"/>
      <c r="XEP153" s="37"/>
      <c r="XEQ153" s="37"/>
      <c r="XER153" s="37"/>
      <c r="XES153" s="37"/>
      <c r="XET153" s="37"/>
      <c r="XEU153" s="37"/>
      <c r="XEV153" s="37"/>
      <c r="XEW153" s="37"/>
      <c r="XEX153" s="37"/>
      <c r="XEY153" s="37"/>
      <c r="XEZ153" s="37"/>
      <c r="XFA153" s="37"/>
      <c r="XFB153" s="37"/>
      <c r="XFC153" s="37"/>
      <c r="XFD153" s="37"/>
    </row>
    <row r="154" spans="1:151 16227:16384" s="12" customFormat="1" ht="20.25" customHeight="1" x14ac:dyDescent="0.25">
      <c r="A154" s="84" t="str">
        <f>A153</f>
        <v>5th Floor For Part Residential/ 6th Podium level Parking</v>
      </c>
      <c r="B154" s="85"/>
      <c r="C154" s="90">
        <v>1</v>
      </c>
      <c r="D154" s="90"/>
      <c r="E154" s="59" t="s">
        <v>214</v>
      </c>
      <c r="F154" s="79">
        <f>(58.831)*(10.764)</f>
        <v>633.25688400000001</v>
      </c>
      <c r="G154" s="80"/>
      <c r="H154" s="59">
        <v>0</v>
      </c>
      <c r="I154" s="59">
        <f t="shared" ref="I154:I157" si="12">F154*(($I$105)+1)+H154</f>
        <v>1013.2110144000001</v>
      </c>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WZC154" s="37"/>
      <c r="WZD154" s="37"/>
      <c r="WZE154" s="37"/>
      <c r="WZF154" s="37"/>
      <c r="WZG154" s="37"/>
      <c r="WZH154" s="37"/>
      <c r="WZI154" s="37"/>
      <c r="WZJ154" s="37"/>
      <c r="WZK154" s="37"/>
      <c r="WZL154" s="37"/>
      <c r="WZM154" s="37"/>
      <c r="WZN154" s="37"/>
      <c r="WZO154" s="37"/>
      <c r="WZP154" s="37"/>
      <c r="WZQ154" s="37"/>
      <c r="WZR154" s="37"/>
      <c r="WZS154" s="37"/>
      <c r="WZT154" s="37"/>
      <c r="WZU154" s="37"/>
      <c r="WZV154" s="37"/>
      <c r="WZW154" s="37"/>
      <c r="WZX154" s="37"/>
      <c r="WZY154" s="37"/>
      <c r="WZZ154" s="37"/>
      <c r="XAA154" s="37"/>
      <c r="XAB154" s="37"/>
      <c r="XAC154" s="37"/>
      <c r="XAD154" s="37"/>
      <c r="XAE154" s="37"/>
      <c r="XAF154" s="37"/>
      <c r="XAG154" s="37"/>
      <c r="XAH154" s="37"/>
      <c r="XAI154" s="37"/>
      <c r="XAJ154" s="37"/>
      <c r="XAK154" s="37"/>
      <c r="XAL154" s="37"/>
      <c r="XAM154" s="37"/>
      <c r="XAN154" s="37"/>
      <c r="XAO154" s="37"/>
      <c r="XAP154" s="37"/>
      <c r="XAQ154" s="37"/>
      <c r="XAR154" s="37"/>
      <c r="XAS154" s="37"/>
      <c r="XAT154" s="37"/>
      <c r="XAU154" s="37"/>
      <c r="XAV154" s="37"/>
      <c r="XAW154" s="37"/>
      <c r="XAX154" s="37"/>
      <c r="XAY154" s="37"/>
      <c r="XAZ154" s="37"/>
      <c r="XBA154" s="37"/>
      <c r="XBB154" s="37"/>
      <c r="XBC154" s="37"/>
      <c r="XBD154" s="37"/>
      <c r="XBE154" s="37"/>
      <c r="XBF154" s="37"/>
      <c r="XBG154" s="37"/>
      <c r="XBH154" s="37"/>
      <c r="XBI154" s="37"/>
      <c r="XBJ154" s="37"/>
      <c r="XBK154" s="37"/>
      <c r="XBL154" s="37"/>
      <c r="XBM154" s="37"/>
      <c r="XBN154" s="37"/>
      <c r="XBO154" s="37"/>
      <c r="XBP154" s="37"/>
      <c r="XBQ154" s="37"/>
      <c r="XBR154" s="37"/>
      <c r="XBS154" s="37"/>
      <c r="XBT154" s="37"/>
      <c r="XBU154" s="37"/>
      <c r="XBV154" s="37"/>
      <c r="XBW154" s="37"/>
      <c r="XBX154" s="37"/>
      <c r="XBY154" s="37"/>
      <c r="XBZ154" s="37"/>
      <c r="XCA154" s="37"/>
      <c r="XCB154" s="37"/>
      <c r="XCC154" s="37"/>
      <c r="XCD154" s="37"/>
      <c r="XCE154" s="37"/>
      <c r="XCF154" s="37"/>
      <c r="XCG154" s="37"/>
      <c r="XCH154" s="37"/>
      <c r="XCI154" s="37"/>
      <c r="XCJ154" s="37"/>
      <c r="XCK154" s="37"/>
      <c r="XCL154" s="37"/>
      <c r="XCM154" s="37"/>
      <c r="XCN154" s="37"/>
      <c r="XCO154" s="37"/>
      <c r="XCP154" s="37"/>
      <c r="XCQ154" s="37"/>
      <c r="XCR154" s="37"/>
      <c r="XCS154" s="37"/>
      <c r="XCT154" s="37"/>
      <c r="XCU154" s="37"/>
      <c r="XCV154" s="37"/>
      <c r="XCW154" s="37"/>
      <c r="XCX154" s="37"/>
      <c r="XCY154" s="37"/>
      <c r="XCZ154" s="37"/>
      <c r="XDA154" s="37"/>
      <c r="XDB154" s="37"/>
      <c r="XDC154" s="37"/>
      <c r="XDD154" s="37"/>
      <c r="XDE154" s="37"/>
      <c r="XDF154" s="37"/>
      <c r="XDG154" s="37"/>
      <c r="XDH154" s="37"/>
      <c r="XDI154" s="37"/>
      <c r="XDJ154" s="37"/>
      <c r="XDK154" s="37"/>
      <c r="XDL154" s="37"/>
      <c r="XDM154" s="37"/>
      <c r="XDN154" s="37"/>
      <c r="XDO154" s="37"/>
      <c r="XDP154" s="37"/>
      <c r="XDQ154" s="37"/>
      <c r="XDR154" s="37"/>
      <c r="XDS154" s="37"/>
      <c r="XDT154" s="37"/>
      <c r="XDU154" s="37"/>
      <c r="XDV154" s="37"/>
      <c r="XDW154" s="37"/>
      <c r="XDX154" s="37"/>
      <c r="XDY154" s="37"/>
      <c r="XDZ154" s="37"/>
      <c r="XEA154" s="37"/>
      <c r="XEB154" s="37"/>
      <c r="XEC154" s="37"/>
      <c r="XED154" s="37"/>
      <c r="XEE154" s="37"/>
      <c r="XEF154" s="37"/>
      <c r="XEG154" s="37"/>
      <c r="XEH154" s="37"/>
      <c r="XEI154" s="37"/>
      <c r="XEJ154" s="37"/>
      <c r="XEK154" s="37"/>
      <c r="XEL154" s="37"/>
      <c r="XEM154" s="37"/>
      <c r="XEN154" s="37"/>
      <c r="XEO154" s="37"/>
      <c r="XEP154" s="37"/>
      <c r="XEQ154" s="37"/>
      <c r="XER154" s="37"/>
      <c r="XES154" s="37"/>
      <c r="XET154" s="37"/>
      <c r="XEU154" s="37"/>
      <c r="XEV154" s="37"/>
      <c r="XEW154" s="37"/>
      <c r="XEX154" s="37"/>
      <c r="XEY154" s="37"/>
      <c r="XEZ154" s="37"/>
      <c r="XFA154" s="37"/>
      <c r="XFB154" s="37"/>
      <c r="XFC154" s="37"/>
      <c r="XFD154" s="37"/>
    </row>
    <row r="155" spans="1:151 16227:16384" s="12" customFormat="1" ht="20.25" x14ac:dyDescent="0.25">
      <c r="A155" s="86"/>
      <c r="B155" s="87"/>
      <c r="C155" s="90">
        <v>2</v>
      </c>
      <c r="D155" s="90"/>
      <c r="E155" s="59" t="s">
        <v>214</v>
      </c>
      <c r="F155" s="79">
        <f>(58.831)*(10.764)</f>
        <v>633.25688400000001</v>
      </c>
      <c r="G155" s="80"/>
      <c r="H155" s="59">
        <v>0</v>
      </c>
      <c r="I155" s="59">
        <f t="shared" si="12"/>
        <v>1013.2110144000001</v>
      </c>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WZC155" s="37"/>
      <c r="WZD155" s="37"/>
      <c r="WZE155" s="37"/>
      <c r="WZF155" s="37"/>
      <c r="WZG155" s="37"/>
      <c r="WZH155" s="37"/>
      <c r="WZI155" s="37"/>
      <c r="WZJ155" s="37"/>
      <c r="WZK155" s="37"/>
      <c r="WZL155" s="37"/>
      <c r="WZM155" s="37"/>
      <c r="WZN155" s="37"/>
      <c r="WZO155" s="37"/>
      <c r="WZP155" s="37"/>
      <c r="WZQ155" s="37"/>
      <c r="WZR155" s="37"/>
      <c r="WZS155" s="37"/>
      <c r="WZT155" s="37"/>
      <c r="WZU155" s="37"/>
      <c r="WZV155" s="37"/>
      <c r="WZW155" s="37"/>
      <c r="WZX155" s="37"/>
      <c r="WZY155" s="37"/>
      <c r="WZZ155" s="37"/>
      <c r="XAA155" s="37"/>
      <c r="XAB155" s="37"/>
      <c r="XAC155" s="37"/>
      <c r="XAD155" s="37"/>
      <c r="XAE155" s="37"/>
      <c r="XAF155" s="37"/>
      <c r="XAG155" s="37"/>
      <c r="XAH155" s="37"/>
      <c r="XAI155" s="37"/>
      <c r="XAJ155" s="37"/>
      <c r="XAK155" s="37"/>
      <c r="XAL155" s="37"/>
      <c r="XAM155" s="37"/>
      <c r="XAN155" s="37"/>
      <c r="XAO155" s="37"/>
      <c r="XAP155" s="37"/>
      <c r="XAQ155" s="37"/>
      <c r="XAR155" s="37"/>
      <c r="XAS155" s="37"/>
      <c r="XAT155" s="37"/>
      <c r="XAU155" s="37"/>
      <c r="XAV155" s="37"/>
      <c r="XAW155" s="37"/>
      <c r="XAX155" s="37"/>
      <c r="XAY155" s="37"/>
      <c r="XAZ155" s="37"/>
      <c r="XBA155" s="37"/>
      <c r="XBB155" s="37"/>
      <c r="XBC155" s="37"/>
      <c r="XBD155" s="37"/>
      <c r="XBE155" s="37"/>
      <c r="XBF155" s="37"/>
      <c r="XBG155" s="37"/>
      <c r="XBH155" s="37"/>
      <c r="XBI155" s="37"/>
      <c r="XBJ155" s="37"/>
      <c r="XBK155" s="37"/>
      <c r="XBL155" s="37"/>
      <c r="XBM155" s="37"/>
      <c r="XBN155" s="37"/>
      <c r="XBO155" s="37"/>
      <c r="XBP155" s="37"/>
      <c r="XBQ155" s="37"/>
      <c r="XBR155" s="37"/>
      <c r="XBS155" s="37"/>
      <c r="XBT155" s="37"/>
      <c r="XBU155" s="37"/>
      <c r="XBV155" s="37"/>
      <c r="XBW155" s="37"/>
      <c r="XBX155" s="37"/>
      <c r="XBY155" s="37"/>
      <c r="XBZ155" s="37"/>
      <c r="XCA155" s="37"/>
      <c r="XCB155" s="37"/>
      <c r="XCC155" s="37"/>
      <c r="XCD155" s="37"/>
      <c r="XCE155" s="37"/>
      <c r="XCF155" s="37"/>
      <c r="XCG155" s="37"/>
      <c r="XCH155" s="37"/>
      <c r="XCI155" s="37"/>
      <c r="XCJ155" s="37"/>
      <c r="XCK155" s="37"/>
      <c r="XCL155" s="37"/>
      <c r="XCM155" s="37"/>
      <c r="XCN155" s="37"/>
      <c r="XCO155" s="37"/>
      <c r="XCP155" s="37"/>
      <c r="XCQ155" s="37"/>
      <c r="XCR155" s="37"/>
      <c r="XCS155" s="37"/>
      <c r="XCT155" s="37"/>
      <c r="XCU155" s="37"/>
      <c r="XCV155" s="37"/>
      <c r="XCW155" s="37"/>
      <c r="XCX155" s="37"/>
      <c r="XCY155" s="37"/>
      <c r="XCZ155" s="37"/>
      <c r="XDA155" s="37"/>
      <c r="XDB155" s="37"/>
      <c r="XDC155" s="37"/>
      <c r="XDD155" s="37"/>
      <c r="XDE155" s="37"/>
      <c r="XDF155" s="37"/>
      <c r="XDG155" s="37"/>
      <c r="XDH155" s="37"/>
      <c r="XDI155" s="37"/>
      <c r="XDJ155" s="37"/>
      <c r="XDK155" s="37"/>
      <c r="XDL155" s="37"/>
      <c r="XDM155" s="37"/>
      <c r="XDN155" s="37"/>
      <c r="XDO155" s="37"/>
      <c r="XDP155" s="37"/>
      <c r="XDQ155" s="37"/>
      <c r="XDR155" s="37"/>
      <c r="XDS155" s="37"/>
      <c r="XDT155" s="37"/>
      <c r="XDU155" s="37"/>
      <c r="XDV155" s="37"/>
      <c r="XDW155" s="37"/>
      <c r="XDX155" s="37"/>
      <c r="XDY155" s="37"/>
      <c r="XDZ155" s="37"/>
      <c r="XEA155" s="37"/>
      <c r="XEB155" s="37"/>
      <c r="XEC155" s="37"/>
      <c r="XED155" s="37"/>
      <c r="XEE155" s="37"/>
      <c r="XEF155" s="37"/>
      <c r="XEG155" s="37"/>
      <c r="XEH155" s="37"/>
      <c r="XEI155" s="37"/>
      <c r="XEJ155" s="37"/>
      <c r="XEK155" s="37"/>
      <c r="XEL155" s="37"/>
      <c r="XEM155" s="37"/>
      <c r="XEN155" s="37"/>
      <c r="XEO155" s="37"/>
      <c r="XEP155" s="37"/>
      <c r="XEQ155" s="37"/>
      <c r="XER155" s="37"/>
      <c r="XES155" s="37"/>
      <c r="XET155" s="37"/>
      <c r="XEU155" s="37"/>
      <c r="XEV155" s="37"/>
      <c r="XEW155" s="37"/>
      <c r="XEX155" s="37"/>
      <c r="XEY155" s="37"/>
      <c r="XEZ155" s="37"/>
      <c r="XFA155" s="37"/>
      <c r="XFB155" s="37"/>
      <c r="XFC155" s="37"/>
      <c r="XFD155" s="37"/>
    </row>
    <row r="156" spans="1:151 16227:16384" s="12" customFormat="1" ht="20.25" x14ac:dyDescent="0.25">
      <c r="A156" s="86"/>
      <c r="B156" s="87"/>
      <c r="C156" s="90">
        <v>3</v>
      </c>
      <c r="D156" s="90"/>
      <c r="E156" s="59" t="s">
        <v>212</v>
      </c>
      <c r="F156" s="79">
        <f>(38.974)*(10.764)</f>
        <v>419.51613599999996</v>
      </c>
      <c r="G156" s="80"/>
      <c r="H156" s="59">
        <v>0</v>
      </c>
      <c r="I156" s="59">
        <f t="shared" si="12"/>
        <v>671.22581760000003</v>
      </c>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WZC156" s="37"/>
      <c r="WZD156" s="37"/>
      <c r="WZE156" s="37"/>
      <c r="WZF156" s="37"/>
      <c r="WZG156" s="37"/>
      <c r="WZH156" s="37"/>
      <c r="WZI156" s="37"/>
      <c r="WZJ156" s="37"/>
      <c r="WZK156" s="37"/>
      <c r="WZL156" s="37"/>
      <c r="WZM156" s="37"/>
      <c r="WZN156" s="37"/>
      <c r="WZO156" s="37"/>
      <c r="WZP156" s="37"/>
      <c r="WZQ156" s="37"/>
      <c r="WZR156" s="37"/>
      <c r="WZS156" s="37"/>
      <c r="WZT156" s="37"/>
      <c r="WZU156" s="37"/>
      <c r="WZV156" s="37"/>
      <c r="WZW156" s="37"/>
      <c r="WZX156" s="37"/>
      <c r="WZY156" s="37"/>
      <c r="WZZ156" s="37"/>
      <c r="XAA156" s="37"/>
      <c r="XAB156" s="37"/>
      <c r="XAC156" s="37"/>
      <c r="XAD156" s="37"/>
      <c r="XAE156" s="37"/>
      <c r="XAF156" s="37"/>
      <c r="XAG156" s="37"/>
      <c r="XAH156" s="37"/>
      <c r="XAI156" s="37"/>
      <c r="XAJ156" s="37"/>
      <c r="XAK156" s="37"/>
      <c r="XAL156" s="37"/>
      <c r="XAM156" s="37"/>
      <c r="XAN156" s="37"/>
      <c r="XAO156" s="37"/>
      <c r="XAP156" s="37"/>
      <c r="XAQ156" s="37"/>
      <c r="XAR156" s="37"/>
      <c r="XAS156" s="37"/>
      <c r="XAT156" s="37"/>
      <c r="XAU156" s="37"/>
      <c r="XAV156" s="37"/>
      <c r="XAW156" s="37"/>
      <c r="XAX156" s="37"/>
      <c r="XAY156" s="37"/>
      <c r="XAZ156" s="37"/>
      <c r="XBA156" s="37"/>
      <c r="XBB156" s="37"/>
      <c r="XBC156" s="37"/>
      <c r="XBD156" s="37"/>
      <c r="XBE156" s="37"/>
      <c r="XBF156" s="37"/>
      <c r="XBG156" s="37"/>
      <c r="XBH156" s="37"/>
      <c r="XBI156" s="37"/>
      <c r="XBJ156" s="37"/>
      <c r="XBK156" s="37"/>
      <c r="XBL156" s="37"/>
      <c r="XBM156" s="37"/>
      <c r="XBN156" s="37"/>
      <c r="XBO156" s="37"/>
      <c r="XBP156" s="37"/>
      <c r="XBQ156" s="37"/>
      <c r="XBR156" s="37"/>
      <c r="XBS156" s="37"/>
      <c r="XBT156" s="37"/>
      <c r="XBU156" s="37"/>
      <c r="XBV156" s="37"/>
      <c r="XBW156" s="37"/>
      <c r="XBX156" s="37"/>
      <c r="XBY156" s="37"/>
      <c r="XBZ156" s="37"/>
      <c r="XCA156" s="37"/>
      <c r="XCB156" s="37"/>
      <c r="XCC156" s="37"/>
      <c r="XCD156" s="37"/>
      <c r="XCE156" s="37"/>
      <c r="XCF156" s="37"/>
      <c r="XCG156" s="37"/>
      <c r="XCH156" s="37"/>
      <c r="XCI156" s="37"/>
      <c r="XCJ156" s="37"/>
      <c r="XCK156" s="37"/>
      <c r="XCL156" s="37"/>
      <c r="XCM156" s="37"/>
      <c r="XCN156" s="37"/>
      <c r="XCO156" s="37"/>
      <c r="XCP156" s="37"/>
      <c r="XCQ156" s="37"/>
      <c r="XCR156" s="37"/>
      <c r="XCS156" s="37"/>
      <c r="XCT156" s="37"/>
      <c r="XCU156" s="37"/>
      <c r="XCV156" s="37"/>
      <c r="XCW156" s="37"/>
      <c r="XCX156" s="37"/>
      <c r="XCY156" s="37"/>
      <c r="XCZ156" s="37"/>
      <c r="XDA156" s="37"/>
      <c r="XDB156" s="37"/>
      <c r="XDC156" s="37"/>
      <c r="XDD156" s="37"/>
      <c r="XDE156" s="37"/>
      <c r="XDF156" s="37"/>
      <c r="XDG156" s="37"/>
      <c r="XDH156" s="37"/>
      <c r="XDI156" s="37"/>
      <c r="XDJ156" s="37"/>
      <c r="XDK156" s="37"/>
      <c r="XDL156" s="37"/>
      <c r="XDM156" s="37"/>
      <c r="XDN156" s="37"/>
      <c r="XDO156" s="37"/>
      <c r="XDP156" s="37"/>
      <c r="XDQ156" s="37"/>
      <c r="XDR156" s="37"/>
      <c r="XDS156" s="37"/>
      <c r="XDT156" s="37"/>
      <c r="XDU156" s="37"/>
      <c r="XDV156" s="37"/>
      <c r="XDW156" s="37"/>
      <c r="XDX156" s="37"/>
      <c r="XDY156" s="37"/>
      <c r="XDZ156" s="37"/>
      <c r="XEA156" s="37"/>
      <c r="XEB156" s="37"/>
      <c r="XEC156" s="37"/>
      <c r="XED156" s="37"/>
      <c r="XEE156" s="37"/>
      <c r="XEF156" s="37"/>
      <c r="XEG156" s="37"/>
      <c r="XEH156" s="37"/>
      <c r="XEI156" s="37"/>
      <c r="XEJ156" s="37"/>
      <c r="XEK156" s="37"/>
      <c r="XEL156" s="37"/>
      <c r="XEM156" s="37"/>
      <c r="XEN156" s="37"/>
      <c r="XEO156" s="37"/>
      <c r="XEP156" s="37"/>
      <c r="XEQ156" s="37"/>
      <c r="XER156" s="37"/>
      <c r="XES156" s="37"/>
      <c r="XET156" s="37"/>
      <c r="XEU156" s="37"/>
      <c r="XEV156" s="37"/>
      <c r="XEW156" s="37"/>
      <c r="XEX156" s="37"/>
      <c r="XEY156" s="37"/>
      <c r="XEZ156" s="37"/>
      <c r="XFA156" s="37"/>
      <c r="XFB156" s="37"/>
      <c r="XFC156" s="37"/>
      <c r="XFD156" s="37"/>
    </row>
    <row r="157" spans="1:151 16227:16384" s="12" customFormat="1" ht="20.25" x14ac:dyDescent="0.25">
      <c r="A157" s="86"/>
      <c r="B157" s="87"/>
      <c r="C157" s="90">
        <v>4</v>
      </c>
      <c r="D157" s="90"/>
      <c r="E157" s="59" t="s">
        <v>212</v>
      </c>
      <c r="F157" s="79">
        <f>(38.974)*(10.764)</f>
        <v>419.51613599999996</v>
      </c>
      <c r="G157" s="80"/>
      <c r="H157" s="59">
        <v>0</v>
      </c>
      <c r="I157" s="59">
        <f t="shared" si="12"/>
        <v>671.22581760000003</v>
      </c>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WZC157" s="37"/>
      <c r="WZD157" s="37"/>
      <c r="WZE157" s="37"/>
      <c r="WZF157" s="37"/>
      <c r="WZG157" s="37"/>
      <c r="WZH157" s="37"/>
      <c r="WZI157" s="37"/>
      <c r="WZJ157" s="37"/>
      <c r="WZK157" s="37"/>
      <c r="WZL157" s="37"/>
      <c r="WZM157" s="37"/>
      <c r="WZN157" s="37"/>
      <c r="WZO157" s="37"/>
      <c r="WZP157" s="37"/>
      <c r="WZQ157" s="37"/>
      <c r="WZR157" s="37"/>
      <c r="WZS157" s="37"/>
      <c r="WZT157" s="37"/>
      <c r="WZU157" s="37"/>
      <c r="WZV157" s="37"/>
      <c r="WZW157" s="37"/>
      <c r="WZX157" s="37"/>
      <c r="WZY157" s="37"/>
      <c r="WZZ157" s="37"/>
      <c r="XAA157" s="37"/>
      <c r="XAB157" s="37"/>
      <c r="XAC157" s="37"/>
      <c r="XAD157" s="37"/>
      <c r="XAE157" s="37"/>
      <c r="XAF157" s="37"/>
      <c r="XAG157" s="37"/>
      <c r="XAH157" s="37"/>
      <c r="XAI157" s="37"/>
      <c r="XAJ157" s="37"/>
      <c r="XAK157" s="37"/>
      <c r="XAL157" s="37"/>
      <c r="XAM157" s="37"/>
      <c r="XAN157" s="37"/>
      <c r="XAO157" s="37"/>
      <c r="XAP157" s="37"/>
      <c r="XAQ157" s="37"/>
      <c r="XAR157" s="37"/>
      <c r="XAS157" s="37"/>
      <c r="XAT157" s="37"/>
      <c r="XAU157" s="37"/>
      <c r="XAV157" s="37"/>
      <c r="XAW157" s="37"/>
      <c r="XAX157" s="37"/>
      <c r="XAY157" s="37"/>
      <c r="XAZ157" s="37"/>
      <c r="XBA157" s="37"/>
      <c r="XBB157" s="37"/>
      <c r="XBC157" s="37"/>
      <c r="XBD157" s="37"/>
      <c r="XBE157" s="37"/>
      <c r="XBF157" s="37"/>
      <c r="XBG157" s="37"/>
      <c r="XBH157" s="37"/>
      <c r="XBI157" s="37"/>
      <c r="XBJ157" s="37"/>
      <c r="XBK157" s="37"/>
      <c r="XBL157" s="37"/>
      <c r="XBM157" s="37"/>
      <c r="XBN157" s="37"/>
      <c r="XBO157" s="37"/>
      <c r="XBP157" s="37"/>
      <c r="XBQ157" s="37"/>
      <c r="XBR157" s="37"/>
      <c r="XBS157" s="37"/>
      <c r="XBT157" s="37"/>
      <c r="XBU157" s="37"/>
      <c r="XBV157" s="37"/>
      <c r="XBW157" s="37"/>
      <c r="XBX157" s="37"/>
      <c r="XBY157" s="37"/>
      <c r="XBZ157" s="37"/>
      <c r="XCA157" s="37"/>
      <c r="XCB157" s="37"/>
      <c r="XCC157" s="37"/>
      <c r="XCD157" s="37"/>
      <c r="XCE157" s="37"/>
      <c r="XCF157" s="37"/>
      <c r="XCG157" s="37"/>
      <c r="XCH157" s="37"/>
      <c r="XCI157" s="37"/>
      <c r="XCJ157" s="37"/>
      <c r="XCK157" s="37"/>
      <c r="XCL157" s="37"/>
      <c r="XCM157" s="37"/>
      <c r="XCN157" s="37"/>
      <c r="XCO157" s="37"/>
      <c r="XCP157" s="37"/>
      <c r="XCQ157" s="37"/>
      <c r="XCR157" s="37"/>
      <c r="XCS157" s="37"/>
      <c r="XCT157" s="37"/>
      <c r="XCU157" s="37"/>
      <c r="XCV157" s="37"/>
      <c r="XCW157" s="37"/>
      <c r="XCX157" s="37"/>
      <c r="XCY157" s="37"/>
      <c r="XCZ157" s="37"/>
      <c r="XDA157" s="37"/>
      <c r="XDB157" s="37"/>
      <c r="XDC157" s="37"/>
      <c r="XDD157" s="37"/>
      <c r="XDE157" s="37"/>
      <c r="XDF157" s="37"/>
      <c r="XDG157" s="37"/>
      <c r="XDH157" s="37"/>
      <c r="XDI157" s="37"/>
      <c r="XDJ157" s="37"/>
      <c r="XDK157" s="37"/>
      <c r="XDL157" s="37"/>
      <c r="XDM157" s="37"/>
      <c r="XDN157" s="37"/>
      <c r="XDO157" s="37"/>
      <c r="XDP157" s="37"/>
      <c r="XDQ157" s="37"/>
      <c r="XDR157" s="37"/>
      <c r="XDS157" s="37"/>
      <c r="XDT157" s="37"/>
      <c r="XDU157" s="37"/>
      <c r="XDV157" s="37"/>
      <c r="XDW157" s="37"/>
      <c r="XDX157" s="37"/>
      <c r="XDY157" s="37"/>
      <c r="XDZ157" s="37"/>
      <c r="XEA157" s="37"/>
      <c r="XEB157" s="37"/>
      <c r="XEC157" s="37"/>
      <c r="XED157" s="37"/>
      <c r="XEE157" s="37"/>
      <c r="XEF157" s="37"/>
      <c r="XEG157" s="37"/>
      <c r="XEH157" s="37"/>
      <c r="XEI157" s="37"/>
      <c r="XEJ157" s="37"/>
      <c r="XEK157" s="37"/>
      <c r="XEL157" s="37"/>
      <c r="XEM157" s="37"/>
      <c r="XEN157" s="37"/>
      <c r="XEO157" s="37"/>
      <c r="XEP157" s="37"/>
      <c r="XEQ157" s="37"/>
      <c r="XER157" s="37"/>
      <c r="XES157" s="37"/>
      <c r="XET157" s="37"/>
      <c r="XEU157" s="37"/>
      <c r="XEV157" s="37"/>
      <c r="XEW157" s="37"/>
      <c r="XEX157" s="37"/>
      <c r="XEY157" s="37"/>
      <c r="XEZ157" s="37"/>
      <c r="XFA157" s="37"/>
      <c r="XFB157" s="37"/>
      <c r="XFC157" s="37"/>
      <c r="XFD157" s="37"/>
    </row>
    <row r="158" spans="1:151 16227:16384" s="12" customFormat="1" ht="20.25" x14ac:dyDescent="0.25">
      <c r="A158" s="86"/>
      <c r="B158" s="87"/>
      <c r="C158" s="90">
        <v>5</v>
      </c>
      <c r="D158" s="90"/>
      <c r="E158" s="84" t="s">
        <v>258</v>
      </c>
      <c r="F158" s="91"/>
      <c r="G158" s="91"/>
      <c r="H158" s="91"/>
      <c r="I158" s="85"/>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WZC158" s="37"/>
      <c r="WZD158" s="37"/>
      <c r="WZE158" s="37"/>
      <c r="WZF158" s="37"/>
      <c r="WZG158" s="37"/>
      <c r="WZH158" s="37"/>
      <c r="WZI158" s="37"/>
      <c r="WZJ158" s="37"/>
      <c r="WZK158" s="37"/>
      <c r="WZL158" s="37"/>
      <c r="WZM158" s="37"/>
      <c r="WZN158" s="37"/>
      <c r="WZO158" s="37"/>
      <c r="WZP158" s="37"/>
      <c r="WZQ158" s="37"/>
      <c r="WZR158" s="37"/>
      <c r="WZS158" s="37"/>
      <c r="WZT158" s="37"/>
      <c r="WZU158" s="37"/>
      <c r="WZV158" s="37"/>
      <c r="WZW158" s="37"/>
      <c r="WZX158" s="37"/>
      <c r="WZY158" s="37"/>
      <c r="WZZ158" s="37"/>
      <c r="XAA158" s="37"/>
      <c r="XAB158" s="37"/>
      <c r="XAC158" s="37"/>
      <c r="XAD158" s="37"/>
      <c r="XAE158" s="37"/>
      <c r="XAF158" s="37"/>
      <c r="XAG158" s="37"/>
      <c r="XAH158" s="37"/>
      <c r="XAI158" s="37"/>
      <c r="XAJ158" s="37"/>
      <c r="XAK158" s="37"/>
      <c r="XAL158" s="37"/>
      <c r="XAM158" s="37"/>
      <c r="XAN158" s="37"/>
      <c r="XAO158" s="37"/>
      <c r="XAP158" s="37"/>
      <c r="XAQ158" s="37"/>
      <c r="XAR158" s="37"/>
      <c r="XAS158" s="37"/>
      <c r="XAT158" s="37"/>
      <c r="XAU158" s="37"/>
      <c r="XAV158" s="37"/>
      <c r="XAW158" s="37"/>
      <c r="XAX158" s="37"/>
      <c r="XAY158" s="37"/>
      <c r="XAZ158" s="37"/>
      <c r="XBA158" s="37"/>
      <c r="XBB158" s="37"/>
      <c r="XBC158" s="37"/>
      <c r="XBD158" s="37"/>
      <c r="XBE158" s="37"/>
      <c r="XBF158" s="37"/>
      <c r="XBG158" s="37"/>
      <c r="XBH158" s="37"/>
      <c r="XBI158" s="37"/>
      <c r="XBJ158" s="37"/>
      <c r="XBK158" s="37"/>
      <c r="XBL158" s="37"/>
      <c r="XBM158" s="37"/>
      <c r="XBN158" s="37"/>
      <c r="XBO158" s="37"/>
      <c r="XBP158" s="37"/>
      <c r="XBQ158" s="37"/>
      <c r="XBR158" s="37"/>
      <c r="XBS158" s="37"/>
      <c r="XBT158" s="37"/>
      <c r="XBU158" s="37"/>
      <c r="XBV158" s="37"/>
      <c r="XBW158" s="37"/>
      <c r="XBX158" s="37"/>
      <c r="XBY158" s="37"/>
      <c r="XBZ158" s="37"/>
      <c r="XCA158" s="37"/>
      <c r="XCB158" s="37"/>
      <c r="XCC158" s="37"/>
      <c r="XCD158" s="37"/>
      <c r="XCE158" s="37"/>
      <c r="XCF158" s="37"/>
      <c r="XCG158" s="37"/>
      <c r="XCH158" s="37"/>
      <c r="XCI158" s="37"/>
      <c r="XCJ158" s="37"/>
      <c r="XCK158" s="37"/>
      <c r="XCL158" s="37"/>
      <c r="XCM158" s="37"/>
      <c r="XCN158" s="37"/>
      <c r="XCO158" s="37"/>
      <c r="XCP158" s="37"/>
      <c r="XCQ158" s="37"/>
      <c r="XCR158" s="37"/>
      <c r="XCS158" s="37"/>
      <c r="XCT158" s="37"/>
      <c r="XCU158" s="37"/>
      <c r="XCV158" s="37"/>
      <c r="XCW158" s="37"/>
      <c r="XCX158" s="37"/>
      <c r="XCY158" s="37"/>
      <c r="XCZ158" s="37"/>
      <c r="XDA158" s="37"/>
      <c r="XDB158" s="37"/>
      <c r="XDC158" s="37"/>
      <c r="XDD158" s="37"/>
      <c r="XDE158" s="37"/>
      <c r="XDF158" s="37"/>
      <c r="XDG158" s="37"/>
      <c r="XDH158" s="37"/>
      <c r="XDI158" s="37"/>
      <c r="XDJ158" s="37"/>
      <c r="XDK158" s="37"/>
      <c r="XDL158" s="37"/>
      <c r="XDM158" s="37"/>
      <c r="XDN158" s="37"/>
      <c r="XDO158" s="37"/>
      <c r="XDP158" s="37"/>
      <c r="XDQ158" s="37"/>
      <c r="XDR158" s="37"/>
      <c r="XDS158" s="37"/>
      <c r="XDT158" s="37"/>
      <c r="XDU158" s="37"/>
      <c r="XDV158" s="37"/>
      <c r="XDW158" s="37"/>
      <c r="XDX158" s="37"/>
      <c r="XDY158" s="37"/>
      <c r="XDZ158" s="37"/>
      <c r="XEA158" s="37"/>
      <c r="XEB158" s="37"/>
      <c r="XEC158" s="37"/>
      <c r="XED158" s="37"/>
      <c r="XEE158" s="37"/>
      <c r="XEF158" s="37"/>
      <c r="XEG158" s="37"/>
      <c r="XEH158" s="37"/>
      <c r="XEI158" s="37"/>
      <c r="XEJ158" s="37"/>
      <c r="XEK158" s="37"/>
      <c r="XEL158" s="37"/>
      <c r="XEM158" s="37"/>
      <c r="XEN158" s="37"/>
      <c r="XEO158" s="37"/>
      <c r="XEP158" s="37"/>
      <c r="XEQ158" s="37"/>
      <c r="XER158" s="37"/>
      <c r="XES158" s="37"/>
      <c r="XET158" s="37"/>
      <c r="XEU158" s="37"/>
      <c r="XEV158" s="37"/>
      <c r="XEW158" s="37"/>
      <c r="XEX158" s="37"/>
      <c r="XEY158" s="37"/>
      <c r="XEZ158" s="37"/>
      <c r="XFA158" s="37"/>
      <c r="XFB158" s="37"/>
      <c r="XFC158" s="37"/>
      <c r="XFD158" s="37"/>
    </row>
    <row r="159" spans="1:151 16227:16384" s="12" customFormat="1" ht="20.25" x14ac:dyDescent="0.25">
      <c r="A159" s="86"/>
      <c r="B159" s="87"/>
      <c r="C159" s="90">
        <v>6</v>
      </c>
      <c r="D159" s="90"/>
      <c r="E159" s="88"/>
      <c r="F159" s="92"/>
      <c r="G159" s="92"/>
      <c r="H159" s="92"/>
      <c r="I159" s="89"/>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WZC159" s="37"/>
      <c r="WZD159" s="37"/>
      <c r="WZE159" s="37"/>
      <c r="WZF159" s="37"/>
      <c r="WZG159" s="37"/>
      <c r="WZH159" s="37"/>
      <c r="WZI159" s="37"/>
      <c r="WZJ159" s="37"/>
      <c r="WZK159" s="37"/>
      <c r="WZL159" s="37"/>
      <c r="WZM159" s="37"/>
      <c r="WZN159" s="37"/>
      <c r="WZO159" s="37"/>
      <c r="WZP159" s="37"/>
      <c r="WZQ159" s="37"/>
      <c r="WZR159" s="37"/>
      <c r="WZS159" s="37"/>
      <c r="WZT159" s="37"/>
      <c r="WZU159" s="37"/>
      <c r="WZV159" s="37"/>
      <c r="WZW159" s="37"/>
      <c r="WZX159" s="37"/>
      <c r="WZY159" s="37"/>
      <c r="WZZ159" s="37"/>
      <c r="XAA159" s="37"/>
      <c r="XAB159" s="37"/>
      <c r="XAC159" s="37"/>
      <c r="XAD159" s="37"/>
      <c r="XAE159" s="37"/>
      <c r="XAF159" s="37"/>
      <c r="XAG159" s="37"/>
      <c r="XAH159" s="37"/>
      <c r="XAI159" s="37"/>
      <c r="XAJ159" s="37"/>
      <c r="XAK159" s="37"/>
      <c r="XAL159" s="37"/>
      <c r="XAM159" s="37"/>
      <c r="XAN159" s="37"/>
      <c r="XAO159" s="37"/>
      <c r="XAP159" s="37"/>
      <c r="XAQ159" s="37"/>
      <c r="XAR159" s="37"/>
      <c r="XAS159" s="37"/>
      <c r="XAT159" s="37"/>
      <c r="XAU159" s="37"/>
      <c r="XAV159" s="37"/>
      <c r="XAW159" s="37"/>
      <c r="XAX159" s="37"/>
      <c r="XAY159" s="37"/>
      <c r="XAZ159" s="37"/>
      <c r="XBA159" s="37"/>
      <c r="XBB159" s="37"/>
      <c r="XBC159" s="37"/>
      <c r="XBD159" s="37"/>
      <c r="XBE159" s="37"/>
      <c r="XBF159" s="37"/>
      <c r="XBG159" s="37"/>
      <c r="XBH159" s="37"/>
      <c r="XBI159" s="37"/>
      <c r="XBJ159" s="37"/>
      <c r="XBK159" s="37"/>
      <c r="XBL159" s="37"/>
      <c r="XBM159" s="37"/>
      <c r="XBN159" s="37"/>
      <c r="XBO159" s="37"/>
      <c r="XBP159" s="37"/>
      <c r="XBQ159" s="37"/>
      <c r="XBR159" s="37"/>
      <c r="XBS159" s="37"/>
      <c r="XBT159" s="37"/>
      <c r="XBU159" s="37"/>
      <c r="XBV159" s="37"/>
      <c r="XBW159" s="37"/>
      <c r="XBX159" s="37"/>
      <c r="XBY159" s="37"/>
      <c r="XBZ159" s="37"/>
      <c r="XCA159" s="37"/>
      <c r="XCB159" s="37"/>
      <c r="XCC159" s="37"/>
      <c r="XCD159" s="37"/>
      <c r="XCE159" s="37"/>
      <c r="XCF159" s="37"/>
      <c r="XCG159" s="37"/>
      <c r="XCH159" s="37"/>
      <c r="XCI159" s="37"/>
      <c r="XCJ159" s="37"/>
      <c r="XCK159" s="37"/>
      <c r="XCL159" s="37"/>
      <c r="XCM159" s="37"/>
      <c r="XCN159" s="37"/>
      <c r="XCO159" s="37"/>
      <c r="XCP159" s="37"/>
      <c r="XCQ159" s="37"/>
      <c r="XCR159" s="37"/>
      <c r="XCS159" s="37"/>
      <c r="XCT159" s="37"/>
      <c r="XCU159" s="37"/>
      <c r="XCV159" s="37"/>
      <c r="XCW159" s="37"/>
      <c r="XCX159" s="37"/>
      <c r="XCY159" s="37"/>
      <c r="XCZ159" s="37"/>
      <c r="XDA159" s="37"/>
      <c r="XDB159" s="37"/>
      <c r="XDC159" s="37"/>
      <c r="XDD159" s="37"/>
      <c r="XDE159" s="37"/>
      <c r="XDF159" s="37"/>
      <c r="XDG159" s="37"/>
      <c r="XDH159" s="37"/>
      <c r="XDI159" s="37"/>
      <c r="XDJ159" s="37"/>
      <c r="XDK159" s="37"/>
      <c r="XDL159" s="37"/>
      <c r="XDM159" s="37"/>
      <c r="XDN159" s="37"/>
      <c r="XDO159" s="37"/>
      <c r="XDP159" s="37"/>
      <c r="XDQ159" s="37"/>
      <c r="XDR159" s="37"/>
      <c r="XDS159" s="37"/>
      <c r="XDT159" s="37"/>
      <c r="XDU159" s="37"/>
      <c r="XDV159" s="37"/>
      <c r="XDW159" s="37"/>
      <c r="XDX159" s="37"/>
      <c r="XDY159" s="37"/>
      <c r="XDZ159" s="37"/>
      <c r="XEA159" s="37"/>
      <c r="XEB159" s="37"/>
      <c r="XEC159" s="37"/>
      <c r="XED159" s="37"/>
      <c r="XEE159" s="37"/>
      <c r="XEF159" s="37"/>
      <c r="XEG159" s="37"/>
      <c r="XEH159" s="37"/>
      <c r="XEI159" s="37"/>
      <c r="XEJ159" s="37"/>
      <c r="XEK159" s="37"/>
      <c r="XEL159" s="37"/>
      <c r="XEM159" s="37"/>
      <c r="XEN159" s="37"/>
      <c r="XEO159" s="37"/>
      <c r="XEP159" s="37"/>
      <c r="XEQ159" s="37"/>
      <c r="XER159" s="37"/>
      <c r="XES159" s="37"/>
      <c r="XET159" s="37"/>
      <c r="XEU159" s="37"/>
      <c r="XEV159" s="37"/>
      <c r="XEW159" s="37"/>
      <c r="XEX159" s="37"/>
      <c r="XEY159" s="37"/>
      <c r="XEZ159" s="37"/>
      <c r="XFA159" s="37"/>
      <c r="XFB159" s="37"/>
      <c r="XFC159" s="37"/>
      <c r="XFD159" s="37"/>
    </row>
    <row r="160" spans="1:151 16227:16384" s="12" customFormat="1" ht="20.25" x14ac:dyDescent="0.25">
      <c r="A160" s="86"/>
      <c r="B160" s="87"/>
      <c r="C160" s="90">
        <v>7</v>
      </c>
      <c r="D160" s="90"/>
      <c r="E160" s="59" t="s">
        <v>212</v>
      </c>
      <c r="F160" s="79">
        <f>(41.909)*(10.764)</f>
        <v>451.10847599999994</v>
      </c>
      <c r="G160" s="80"/>
      <c r="H160" s="59">
        <v>0</v>
      </c>
      <c r="I160" s="59">
        <f t="shared" ref="I160:I161" si="13">F160*(($I$105)+1)+H160</f>
        <v>721.77356159999999</v>
      </c>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WZC160" s="37"/>
      <c r="WZD160" s="37"/>
      <c r="WZE160" s="37"/>
      <c r="WZF160" s="37"/>
      <c r="WZG160" s="37"/>
      <c r="WZH160" s="37"/>
      <c r="WZI160" s="37"/>
      <c r="WZJ160" s="37"/>
      <c r="WZK160" s="37"/>
      <c r="WZL160" s="37"/>
      <c r="WZM160" s="37"/>
      <c r="WZN160" s="37"/>
      <c r="WZO160" s="37"/>
      <c r="WZP160" s="37"/>
      <c r="WZQ160" s="37"/>
      <c r="WZR160" s="37"/>
      <c r="WZS160" s="37"/>
      <c r="WZT160" s="37"/>
      <c r="WZU160" s="37"/>
      <c r="WZV160" s="37"/>
      <c r="WZW160" s="37"/>
      <c r="WZX160" s="37"/>
      <c r="WZY160" s="37"/>
      <c r="WZZ160" s="37"/>
      <c r="XAA160" s="37"/>
      <c r="XAB160" s="37"/>
      <c r="XAC160" s="37"/>
      <c r="XAD160" s="37"/>
      <c r="XAE160" s="37"/>
      <c r="XAF160" s="37"/>
      <c r="XAG160" s="37"/>
      <c r="XAH160" s="37"/>
      <c r="XAI160" s="37"/>
      <c r="XAJ160" s="37"/>
      <c r="XAK160" s="37"/>
      <c r="XAL160" s="37"/>
      <c r="XAM160" s="37"/>
      <c r="XAN160" s="37"/>
      <c r="XAO160" s="37"/>
      <c r="XAP160" s="37"/>
      <c r="XAQ160" s="37"/>
      <c r="XAR160" s="37"/>
      <c r="XAS160" s="37"/>
      <c r="XAT160" s="37"/>
      <c r="XAU160" s="37"/>
      <c r="XAV160" s="37"/>
      <c r="XAW160" s="37"/>
      <c r="XAX160" s="37"/>
      <c r="XAY160" s="37"/>
      <c r="XAZ160" s="37"/>
      <c r="XBA160" s="37"/>
      <c r="XBB160" s="37"/>
      <c r="XBC160" s="37"/>
      <c r="XBD160" s="37"/>
      <c r="XBE160" s="37"/>
      <c r="XBF160" s="37"/>
      <c r="XBG160" s="37"/>
      <c r="XBH160" s="37"/>
      <c r="XBI160" s="37"/>
      <c r="XBJ160" s="37"/>
      <c r="XBK160" s="37"/>
      <c r="XBL160" s="37"/>
      <c r="XBM160" s="37"/>
      <c r="XBN160" s="37"/>
      <c r="XBO160" s="37"/>
      <c r="XBP160" s="37"/>
      <c r="XBQ160" s="37"/>
      <c r="XBR160" s="37"/>
      <c r="XBS160" s="37"/>
      <c r="XBT160" s="37"/>
      <c r="XBU160" s="37"/>
      <c r="XBV160" s="37"/>
      <c r="XBW160" s="37"/>
      <c r="XBX160" s="37"/>
      <c r="XBY160" s="37"/>
      <c r="XBZ160" s="37"/>
      <c r="XCA160" s="37"/>
      <c r="XCB160" s="37"/>
      <c r="XCC160" s="37"/>
      <c r="XCD160" s="37"/>
      <c r="XCE160" s="37"/>
      <c r="XCF160" s="37"/>
      <c r="XCG160" s="37"/>
      <c r="XCH160" s="37"/>
      <c r="XCI160" s="37"/>
      <c r="XCJ160" s="37"/>
      <c r="XCK160" s="37"/>
      <c r="XCL160" s="37"/>
      <c r="XCM160" s="37"/>
      <c r="XCN160" s="37"/>
      <c r="XCO160" s="37"/>
      <c r="XCP160" s="37"/>
      <c r="XCQ160" s="37"/>
      <c r="XCR160" s="37"/>
      <c r="XCS160" s="37"/>
      <c r="XCT160" s="37"/>
      <c r="XCU160" s="37"/>
      <c r="XCV160" s="37"/>
      <c r="XCW160" s="37"/>
      <c r="XCX160" s="37"/>
      <c r="XCY160" s="37"/>
      <c r="XCZ160" s="37"/>
      <c r="XDA160" s="37"/>
      <c r="XDB160" s="37"/>
      <c r="XDC160" s="37"/>
      <c r="XDD160" s="37"/>
      <c r="XDE160" s="37"/>
      <c r="XDF160" s="37"/>
      <c r="XDG160" s="37"/>
      <c r="XDH160" s="37"/>
      <c r="XDI160" s="37"/>
      <c r="XDJ160" s="37"/>
      <c r="XDK160" s="37"/>
      <c r="XDL160" s="37"/>
      <c r="XDM160" s="37"/>
      <c r="XDN160" s="37"/>
      <c r="XDO160" s="37"/>
      <c r="XDP160" s="37"/>
      <c r="XDQ160" s="37"/>
      <c r="XDR160" s="37"/>
      <c r="XDS160" s="37"/>
      <c r="XDT160" s="37"/>
      <c r="XDU160" s="37"/>
      <c r="XDV160" s="37"/>
      <c r="XDW160" s="37"/>
      <c r="XDX160" s="37"/>
      <c r="XDY160" s="37"/>
      <c r="XDZ160" s="37"/>
      <c r="XEA160" s="37"/>
      <c r="XEB160" s="37"/>
      <c r="XEC160" s="37"/>
      <c r="XED160" s="37"/>
      <c r="XEE160" s="37"/>
      <c r="XEF160" s="37"/>
      <c r="XEG160" s="37"/>
      <c r="XEH160" s="37"/>
      <c r="XEI160" s="37"/>
      <c r="XEJ160" s="37"/>
      <c r="XEK160" s="37"/>
      <c r="XEL160" s="37"/>
      <c r="XEM160" s="37"/>
      <c r="XEN160" s="37"/>
      <c r="XEO160" s="37"/>
      <c r="XEP160" s="37"/>
      <c r="XEQ160" s="37"/>
      <c r="XER160" s="37"/>
      <c r="XES160" s="37"/>
      <c r="XET160" s="37"/>
      <c r="XEU160" s="37"/>
      <c r="XEV160" s="37"/>
      <c r="XEW160" s="37"/>
      <c r="XEX160" s="37"/>
      <c r="XEY160" s="37"/>
      <c r="XEZ160" s="37"/>
      <c r="XFA160" s="37"/>
      <c r="XFB160" s="37"/>
      <c r="XFC160" s="37"/>
      <c r="XFD160" s="37"/>
    </row>
    <row r="161" spans="1:151 16227:16384" s="12" customFormat="1" ht="20.25" x14ac:dyDescent="0.25">
      <c r="A161" s="88"/>
      <c r="B161" s="89"/>
      <c r="C161" s="90">
        <v>8</v>
      </c>
      <c r="D161" s="90"/>
      <c r="E161" s="59" t="s">
        <v>212</v>
      </c>
      <c r="F161" s="79">
        <f>(43.688)*(10.764)</f>
        <v>470.257632</v>
      </c>
      <c r="G161" s="80"/>
      <c r="H161" s="59">
        <v>0</v>
      </c>
      <c r="I161" s="59">
        <f t="shared" si="13"/>
        <v>752.4122112</v>
      </c>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WZC161" s="37"/>
      <c r="WZD161" s="37"/>
      <c r="WZE161" s="37"/>
      <c r="WZF161" s="37"/>
      <c r="WZG161" s="37"/>
      <c r="WZH161" s="37"/>
      <c r="WZI161" s="37"/>
      <c r="WZJ161" s="37"/>
      <c r="WZK161" s="37"/>
      <c r="WZL161" s="37"/>
      <c r="WZM161" s="37"/>
      <c r="WZN161" s="37"/>
      <c r="WZO161" s="37"/>
      <c r="WZP161" s="37"/>
      <c r="WZQ161" s="37"/>
      <c r="WZR161" s="37"/>
      <c r="WZS161" s="37"/>
      <c r="WZT161" s="37"/>
      <c r="WZU161" s="37"/>
      <c r="WZV161" s="37"/>
      <c r="WZW161" s="37"/>
      <c r="WZX161" s="37"/>
      <c r="WZY161" s="37"/>
      <c r="WZZ161" s="37"/>
      <c r="XAA161" s="37"/>
      <c r="XAB161" s="37"/>
      <c r="XAC161" s="37"/>
      <c r="XAD161" s="37"/>
      <c r="XAE161" s="37"/>
      <c r="XAF161" s="37"/>
      <c r="XAG161" s="37"/>
      <c r="XAH161" s="37"/>
      <c r="XAI161" s="37"/>
      <c r="XAJ161" s="37"/>
      <c r="XAK161" s="37"/>
      <c r="XAL161" s="37"/>
      <c r="XAM161" s="37"/>
      <c r="XAN161" s="37"/>
      <c r="XAO161" s="37"/>
      <c r="XAP161" s="37"/>
      <c r="XAQ161" s="37"/>
      <c r="XAR161" s="37"/>
      <c r="XAS161" s="37"/>
      <c r="XAT161" s="37"/>
      <c r="XAU161" s="37"/>
      <c r="XAV161" s="37"/>
      <c r="XAW161" s="37"/>
      <c r="XAX161" s="37"/>
      <c r="XAY161" s="37"/>
      <c r="XAZ161" s="37"/>
      <c r="XBA161" s="37"/>
      <c r="XBB161" s="37"/>
      <c r="XBC161" s="37"/>
      <c r="XBD161" s="37"/>
      <c r="XBE161" s="37"/>
      <c r="XBF161" s="37"/>
      <c r="XBG161" s="37"/>
      <c r="XBH161" s="37"/>
      <c r="XBI161" s="37"/>
      <c r="XBJ161" s="37"/>
      <c r="XBK161" s="37"/>
      <c r="XBL161" s="37"/>
      <c r="XBM161" s="37"/>
      <c r="XBN161" s="37"/>
      <c r="XBO161" s="37"/>
      <c r="XBP161" s="37"/>
      <c r="XBQ161" s="37"/>
      <c r="XBR161" s="37"/>
      <c r="XBS161" s="37"/>
      <c r="XBT161" s="37"/>
      <c r="XBU161" s="37"/>
      <c r="XBV161" s="37"/>
      <c r="XBW161" s="37"/>
      <c r="XBX161" s="37"/>
      <c r="XBY161" s="37"/>
      <c r="XBZ161" s="37"/>
      <c r="XCA161" s="37"/>
      <c r="XCB161" s="37"/>
      <c r="XCC161" s="37"/>
      <c r="XCD161" s="37"/>
      <c r="XCE161" s="37"/>
      <c r="XCF161" s="37"/>
      <c r="XCG161" s="37"/>
      <c r="XCH161" s="37"/>
      <c r="XCI161" s="37"/>
      <c r="XCJ161" s="37"/>
      <c r="XCK161" s="37"/>
      <c r="XCL161" s="37"/>
      <c r="XCM161" s="37"/>
      <c r="XCN161" s="37"/>
      <c r="XCO161" s="37"/>
      <c r="XCP161" s="37"/>
      <c r="XCQ161" s="37"/>
      <c r="XCR161" s="37"/>
      <c r="XCS161" s="37"/>
      <c r="XCT161" s="37"/>
      <c r="XCU161" s="37"/>
      <c r="XCV161" s="37"/>
      <c r="XCW161" s="37"/>
      <c r="XCX161" s="37"/>
      <c r="XCY161" s="37"/>
      <c r="XCZ161" s="37"/>
      <c r="XDA161" s="37"/>
      <c r="XDB161" s="37"/>
      <c r="XDC161" s="37"/>
      <c r="XDD161" s="37"/>
      <c r="XDE161" s="37"/>
      <c r="XDF161" s="37"/>
      <c r="XDG161" s="37"/>
      <c r="XDH161" s="37"/>
      <c r="XDI161" s="37"/>
      <c r="XDJ161" s="37"/>
      <c r="XDK161" s="37"/>
      <c r="XDL161" s="37"/>
      <c r="XDM161" s="37"/>
      <c r="XDN161" s="37"/>
      <c r="XDO161" s="37"/>
      <c r="XDP161" s="37"/>
      <c r="XDQ161" s="37"/>
      <c r="XDR161" s="37"/>
      <c r="XDS161" s="37"/>
      <c r="XDT161" s="37"/>
      <c r="XDU161" s="37"/>
      <c r="XDV161" s="37"/>
      <c r="XDW161" s="37"/>
      <c r="XDX161" s="37"/>
      <c r="XDY161" s="37"/>
      <c r="XDZ161" s="37"/>
      <c r="XEA161" s="37"/>
      <c r="XEB161" s="37"/>
      <c r="XEC161" s="37"/>
      <c r="XED161" s="37"/>
      <c r="XEE161" s="37"/>
      <c r="XEF161" s="37"/>
      <c r="XEG161" s="37"/>
      <c r="XEH161" s="37"/>
      <c r="XEI161" s="37"/>
      <c r="XEJ161" s="37"/>
      <c r="XEK161" s="37"/>
      <c r="XEL161" s="37"/>
      <c r="XEM161" s="37"/>
      <c r="XEN161" s="37"/>
      <c r="XEO161" s="37"/>
      <c r="XEP161" s="37"/>
      <c r="XEQ161" s="37"/>
      <c r="XER161" s="37"/>
      <c r="XES161" s="37"/>
      <c r="XET161" s="37"/>
      <c r="XEU161" s="37"/>
      <c r="XEV161" s="37"/>
      <c r="XEW161" s="37"/>
      <c r="XEX161" s="37"/>
      <c r="XEY161" s="37"/>
      <c r="XEZ161" s="37"/>
      <c r="XFA161" s="37"/>
      <c r="XFB161" s="37"/>
      <c r="XFC161" s="37"/>
      <c r="XFD161" s="37"/>
    </row>
    <row r="162" spans="1:151 16227:16384" s="12" customFormat="1" ht="20.25" x14ac:dyDescent="0.25">
      <c r="A162" s="93" t="s">
        <v>262</v>
      </c>
      <c r="B162" s="93"/>
      <c r="C162" s="93"/>
      <c r="D162" s="93"/>
      <c r="E162" s="93"/>
      <c r="F162" s="93"/>
      <c r="G162" s="93"/>
      <c r="H162" s="93"/>
      <c r="I162" s="93"/>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WZC162" s="37"/>
      <c r="WZD162" s="37"/>
      <c r="WZE162" s="37"/>
      <c r="WZF162" s="37"/>
      <c r="WZG162" s="37"/>
      <c r="WZH162" s="37"/>
      <c r="WZI162" s="37"/>
      <c r="WZJ162" s="37"/>
      <c r="WZK162" s="37"/>
      <c r="WZL162" s="37"/>
      <c r="WZM162" s="37"/>
      <c r="WZN162" s="37"/>
      <c r="WZO162" s="37"/>
      <c r="WZP162" s="37"/>
      <c r="WZQ162" s="37"/>
      <c r="WZR162" s="37"/>
      <c r="WZS162" s="37"/>
      <c r="WZT162" s="37"/>
      <c r="WZU162" s="37"/>
      <c r="WZV162" s="37"/>
      <c r="WZW162" s="37"/>
      <c r="WZX162" s="37"/>
      <c r="WZY162" s="37"/>
      <c r="WZZ162" s="37"/>
      <c r="XAA162" s="37"/>
      <c r="XAB162" s="37"/>
      <c r="XAC162" s="37"/>
      <c r="XAD162" s="37"/>
      <c r="XAE162" s="37"/>
      <c r="XAF162" s="37"/>
      <c r="XAG162" s="37"/>
      <c r="XAH162" s="37"/>
      <c r="XAI162" s="37"/>
      <c r="XAJ162" s="37"/>
      <c r="XAK162" s="37"/>
      <c r="XAL162" s="37"/>
      <c r="XAM162" s="37"/>
      <c r="XAN162" s="37"/>
      <c r="XAO162" s="37"/>
      <c r="XAP162" s="37"/>
      <c r="XAQ162" s="37"/>
      <c r="XAR162" s="37"/>
      <c r="XAS162" s="37"/>
      <c r="XAT162" s="37"/>
      <c r="XAU162" s="37"/>
      <c r="XAV162" s="37"/>
      <c r="XAW162" s="37"/>
      <c r="XAX162" s="37"/>
      <c r="XAY162" s="37"/>
      <c r="XAZ162" s="37"/>
      <c r="XBA162" s="37"/>
      <c r="XBB162" s="37"/>
      <c r="XBC162" s="37"/>
      <c r="XBD162" s="37"/>
      <c r="XBE162" s="37"/>
      <c r="XBF162" s="37"/>
      <c r="XBG162" s="37"/>
      <c r="XBH162" s="37"/>
      <c r="XBI162" s="37"/>
      <c r="XBJ162" s="37"/>
      <c r="XBK162" s="37"/>
      <c r="XBL162" s="37"/>
      <c r="XBM162" s="37"/>
      <c r="XBN162" s="37"/>
      <c r="XBO162" s="37"/>
      <c r="XBP162" s="37"/>
      <c r="XBQ162" s="37"/>
      <c r="XBR162" s="37"/>
      <c r="XBS162" s="37"/>
      <c r="XBT162" s="37"/>
      <c r="XBU162" s="37"/>
      <c r="XBV162" s="37"/>
      <c r="XBW162" s="37"/>
      <c r="XBX162" s="37"/>
      <c r="XBY162" s="37"/>
      <c r="XBZ162" s="37"/>
      <c r="XCA162" s="37"/>
      <c r="XCB162" s="37"/>
      <c r="XCC162" s="37"/>
      <c r="XCD162" s="37"/>
      <c r="XCE162" s="37"/>
      <c r="XCF162" s="37"/>
      <c r="XCG162" s="37"/>
      <c r="XCH162" s="37"/>
      <c r="XCI162" s="37"/>
      <c r="XCJ162" s="37"/>
      <c r="XCK162" s="37"/>
      <c r="XCL162" s="37"/>
      <c r="XCM162" s="37"/>
      <c r="XCN162" s="37"/>
      <c r="XCO162" s="37"/>
      <c r="XCP162" s="37"/>
      <c r="XCQ162" s="37"/>
      <c r="XCR162" s="37"/>
      <c r="XCS162" s="37"/>
      <c r="XCT162" s="37"/>
      <c r="XCU162" s="37"/>
      <c r="XCV162" s="37"/>
      <c r="XCW162" s="37"/>
      <c r="XCX162" s="37"/>
      <c r="XCY162" s="37"/>
      <c r="XCZ162" s="37"/>
      <c r="XDA162" s="37"/>
      <c r="XDB162" s="37"/>
      <c r="XDC162" s="37"/>
      <c r="XDD162" s="37"/>
      <c r="XDE162" s="37"/>
      <c r="XDF162" s="37"/>
      <c r="XDG162" s="37"/>
      <c r="XDH162" s="37"/>
      <c r="XDI162" s="37"/>
      <c r="XDJ162" s="37"/>
      <c r="XDK162" s="37"/>
      <c r="XDL162" s="37"/>
      <c r="XDM162" s="37"/>
      <c r="XDN162" s="37"/>
      <c r="XDO162" s="37"/>
      <c r="XDP162" s="37"/>
      <c r="XDQ162" s="37"/>
      <c r="XDR162" s="37"/>
      <c r="XDS162" s="37"/>
      <c r="XDT162" s="37"/>
      <c r="XDU162" s="37"/>
      <c r="XDV162" s="37"/>
      <c r="XDW162" s="37"/>
      <c r="XDX162" s="37"/>
      <c r="XDY162" s="37"/>
      <c r="XDZ162" s="37"/>
      <c r="XEA162" s="37"/>
      <c r="XEB162" s="37"/>
      <c r="XEC162" s="37"/>
      <c r="XED162" s="37"/>
      <c r="XEE162" s="37"/>
      <c r="XEF162" s="37"/>
      <c r="XEG162" s="37"/>
      <c r="XEH162" s="37"/>
      <c r="XEI162" s="37"/>
      <c r="XEJ162" s="37"/>
      <c r="XEK162" s="37"/>
      <c r="XEL162" s="37"/>
      <c r="XEM162" s="37"/>
      <c r="XEN162" s="37"/>
      <c r="XEO162" s="37"/>
      <c r="XEP162" s="37"/>
      <c r="XEQ162" s="37"/>
      <c r="XER162" s="37"/>
      <c r="XES162" s="37"/>
      <c r="XET162" s="37"/>
      <c r="XEU162" s="37"/>
      <c r="XEV162" s="37"/>
      <c r="XEW162" s="37"/>
      <c r="XEX162" s="37"/>
      <c r="XEY162" s="37"/>
      <c r="XEZ162" s="37"/>
      <c r="XFA162" s="37"/>
      <c r="XFB162" s="37"/>
      <c r="XFC162" s="37"/>
      <c r="XFD162" s="37"/>
    </row>
    <row r="163" spans="1:151 16227:16384" s="12" customFormat="1" ht="20.25" customHeight="1" x14ac:dyDescent="0.25">
      <c r="A163" s="90" t="str">
        <f>A162</f>
        <v>6th Floor For Part Residential/ 7th Podium level Parking</v>
      </c>
      <c r="B163" s="90"/>
      <c r="C163" s="90">
        <v>1</v>
      </c>
      <c r="D163" s="90"/>
      <c r="E163" s="70" t="s">
        <v>214</v>
      </c>
      <c r="F163" s="90">
        <f>(58.831)*(10.764)</f>
        <v>633.25688400000001</v>
      </c>
      <c r="G163" s="90"/>
      <c r="H163" s="70">
        <v>0</v>
      </c>
      <c r="I163" s="70">
        <f t="shared" ref="I163:I166" si="14">F163*(($I$105)+1)+H163</f>
        <v>1013.2110144000001</v>
      </c>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WZC163" s="37"/>
      <c r="WZD163" s="37"/>
      <c r="WZE163" s="37"/>
      <c r="WZF163" s="37"/>
      <c r="WZG163" s="37"/>
      <c r="WZH163" s="37"/>
      <c r="WZI163" s="37"/>
      <c r="WZJ163" s="37"/>
      <c r="WZK163" s="37"/>
      <c r="WZL163" s="37"/>
      <c r="WZM163" s="37"/>
      <c r="WZN163" s="37"/>
      <c r="WZO163" s="37"/>
      <c r="WZP163" s="37"/>
      <c r="WZQ163" s="37"/>
      <c r="WZR163" s="37"/>
      <c r="WZS163" s="37"/>
      <c r="WZT163" s="37"/>
      <c r="WZU163" s="37"/>
      <c r="WZV163" s="37"/>
      <c r="WZW163" s="37"/>
      <c r="WZX163" s="37"/>
      <c r="WZY163" s="37"/>
      <c r="WZZ163" s="37"/>
      <c r="XAA163" s="37"/>
      <c r="XAB163" s="37"/>
      <c r="XAC163" s="37"/>
      <c r="XAD163" s="37"/>
      <c r="XAE163" s="37"/>
      <c r="XAF163" s="37"/>
      <c r="XAG163" s="37"/>
      <c r="XAH163" s="37"/>
      <c r="XAI163" s="37"/>
      <c r="XAJ163" s="37"/>
      <c r="XAK163" s="37"/>
      <c r="XAL163" s="37"/>
      <c r="XAM163" s="37"/>
      <c r="XAN163" s="37"/>
      <c r="XAO163" s="37"/>
      <c r="XAP163" s="37"/>
      <c r="XAQ163" s="37"/>
      <c r="XAR163" s="37"/>
      <c r="XAS163" s="37"/>
      <c r="XAT163" s="37"/>
      <c r="XAU163" s="37"/>
      <c r="XAV163" s="37"/>
      <c r="XAW163" s="37"/>
      <c r="XAX163" s="37"/>
      <c r="XAY163" s="37"/>
      <c r="XAZ163" s="37"/>
      <c r="XBA163" s="37"/>
      <c r="XBB163" s="37"/>
      <c r="XBC163" s="37"/>
      <c r="XBD163" s="37"/>
      <c r="XBE163" s="37"/>
      <c r="XBF163" s="37"/>
      <c r="XBG163" s="37"/>
      <c r="XBH163" s="37"/>
      <c r="XBI163" s="37"/>
      <c r="XBJ163" s="37"/>
      <c r="XBK163" s="37"/>
      <c r="XBL163" s="37"/>
      <c r="XBM163" s="37"/>
      <c r="XBN163" s="37"/>
      <c r="XBO163" s="37"/>
      <c r="XBP163" s="37"/>
      <c r="XBQ163" s="37"/>
      <c r="XBR163" s="37"/>
      <c r="XBS163" s="37"/>
      <c r="XBT163" s="37"/>
      <c r="XBU163" s="37"/>
      <c r="XBV163" s="37"/>
      <c r="XBW163" s="37"/>
      <c r="XBX163" s="37"/>
      <c r="XBY163" s="37"/>
      <c r="XBZ163" s="37"/>
      <c r="XCA163" s="37"/>
      <c r="XCB163" s="37"/>
      <c r="XCC163" s="37"/>
      <c r="XCD163" s="37"/>
      <c r="XCE163" s="37"/>
      <c r="XCF163" s="37"/>
      <c r="XCG163" s="37"/>
      <c r="XCH163" s="37"/>
      <c r="XCI163" s="37"/>
      <c r="XCJ163" s="37"/>
      <c r="XCK163" s="37"/>
      <c r="XCL163" s="37"/>
      <c r="XCM163" s="37"/>
      <c r="XCN163" s="37"/>
      <c r="XCO163" s="37"/>
      <c r="XCP163" s="37"/>
      <c r="XCQ163" s="37"/>
      <c r="XCR163" s="37"/>
      <c r="XCS163" s="37"/>
      <c r="XCT163" s="37"/>
      <c r="XCU163" s="37"/>
      <c r="XCV163" s="37"/>
      <c r="XCW163" s="37"/>
      <c r="XCX163" s="37"/>
      <c r="XCY163" s="37"/>
      <c r="XCZ163" s="37"/>
      <c r="XDA163" s="37"/>
      <c r="XDB163" s="37"/>
      <c r="XDC163" s="37"/>
      <c r="XDD163" s="37"/>
      <c r="XDE163" s="37"/>
      <c r="XDF163" s="37"/>
      <c r="XDG163" s="37"/>
      <c r="XDH163" s="37"/>
      <c r="XDI163" s="37"/>
      <c r="XDJ163" s="37"/>
      <c r="XDK163" s="37"/>
      <c r="XDL163" s="37"/>
      <c r="XDM163" s="37"/>
      <c r="XDN163" s="37"/>
      <c r="XDO163" s="37"/>
      <c r="XDP163" s="37"/>
      <c r="XDQ163" s="37"/>
      <c r="XDR163" s="37"/>
      <c r="XDS163" s="37"/>
      <c r="XDT163" s="37"/>
      <c r="XDU163" s="37"/>
      <c r="XDV163" s="37"/>
      <c r="XDW163" s="37"/>
      <c r="XDX163" s="37"/>
      <c r="XDY163" s="37"/>
      <c r="XDZ163" s="37"/>
      <c r="XEA163" s="37"/>
      <c r="XEB163" s="37"/>
      <c r="XEC163" s="37"/>
      <c r="XED163" s="37"/>
      <c r="XEE163" s="37"/>
      <c r="XEF163" s="37"/>
      <c r="XEG163" s="37"/>
      <c r="XEH163" s="37"/>
      <c r="XEI163" s="37"/>
      <c r="XEJ163" s="37"/>
      <c r="XEK163" s="37"/>
      <c r="XEL163" s="37"/>
      <c r="XEM163" s="37"/>
      <c r="XEN163" s="37"/>
      <c r="XEO163" s="37"/>
      <c r="XEP163" s="37"/>
      <c r="XEQ163" s="37"/>
      <c r="XER163" s="37"/>
      <c r="XES163" s="37"/>
      <c r="XET163" s="37"/>
      <c r="XEU163" s="37"/>
      <c r="XEV163" s="37"/>
      <c r="XEW163" s="37"/>
      <c r="XEX163" s="37"/>
      <c r="XEY163" s="37"/>
      <c r="XEZ163" s="37"/>
      <c r="XFA163" s="37"/>
      <c r="XFB163" s="37"/>
      <c r="XFC163" s="37"/>
      <c r="XFD163" s="37"/>
    </row>
    <row r="164" spans="1:151 16227:16384" s="12" customFormat="1" ht="20.25" x14ac:dyDescent="0.25">
      <c r="A164" s="90"/>
      <c r="B164" s="90"/>
      <c r="C164" s="90">
        <v>2</v>
      </c>
      <c r="D164" s="90"/>
      <c r="E164" s="70" t="s">
        <v>214</v>
      </c>
      <c r="F164" s="90">
        <f>(58.831)*(10.764)</f>
        <v>633.25688400000001</v>
      </c>
      <c r="G164" s="90"/>
      <c r="H164" s="70">
        <v>0</v>
      </c>
      <c r="I164" s="70">
        <f t="shared" si="14"/>
        <v>1013.2110144000001</v>
      </c>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WZC164" s="37"/>
      <c r="WZD164" s="37"/>
      <c r="WZE164" s="37"/>
      <c r="WZF164" s="37"/>
      <c r="WZG164" s="37"/>
      <c r="WZH164" s="37"/>
      <c r="WZI164" s="37"/>
      <c r="WZJ164" s="37"/>
      <c r="WZK164" s="37"/>
      <c r="WZL164" s="37"/>
      <c r="WZM164" s="37"/>
      <c r="WZN164" s="37"/>
      <c r="WZO164" s="37"/>
      <c r="WZP164" s="37"/>
      <c r="WZQ164" s="37"/>
      <c r="WZR164" s="37"/>
      <c r="WZS164" s="37"/>
      <c r="WZT164" s="37"/>
      <c r="WZU164" s="37"/>
      <c r="WZV164" s="37"/>
      <c r="WZW164" s="37"/>
      <c r="WZX164" s="37"/>
      <c r="WZY164" s="37"/>
      <c r="WZZ164" s="37"/>
      <c r="XAA164" s="37"/>
      <c r="XAB164" s="37"/>
      <c r="XAC164" s="37"/>
      <c r="XAD164" s="37"/>
      <c r="XAE164" s="37"/>
      <c r="XAF164" s="37"/>
      <c r="XAG164" s="37"/>
      <c r="XAH164" s="37"/>
      <c r="XAI164" s="37"/>
      <c r="XAJ164" s="37"/>
      <c r="XAK164" s="37"/>
      <c r="XAL164" s="37"/>
      <c r="XAM164" s="37"/>
      <c r="XAN164" s="37"/>
      <c r="XAO164" s="37"/>
      <c r="XAP164" s="37"/>
      <c r="XAQ164" s="37"/>
      <c r="XAR164" s="37"/>
      <c r="XAS164" s="37"/>
      <c r="XAT164" s="37"/>
      <c r="XAU164" s="37"/>
      <c r="XAV164" s="37"/>
      <c r="XAW164" s="37"/>
      <c r="XAX164" s="37"/>
      <c r="XAY164" s="37"/>
      <c r="XAZ164" s="37"/>
      <c r="XBA164" s="37"/>
      <c r="XBB164" s="37"/>
      <c r="XBC164" s="37"/>
      <c r="XBD164" s="37"/>
      <c r="XBE164" s="37"/>
      <c r="XBF164" s="37"/>
      <c r="XBG164" s="37"/>
      <c r="XBH164" s="37"/>
      <c r="XBI164" s="37"/>
      <c r="XBJ164" s="37"/>
      <c r="XBK164" s="37"/>
      <c r="XBL164" s="37"/>
      <c r="XBM164" s="37"/>
      <c r="XBN164" s="37"/>
      <c r="XBO164" s="37"/>
      <c r="XBP164" s="37"/>
      <c r="XBQ164" s="37"/>
      <c r="XBR164" s="37"/>
      <c r="XBS164" s="37"/>
      <c r="XBT164" s="37"/>
      <c r="XBU164" s="37"/>
      <c r="XBV164" s="37"/>
      <c r="XBW164" s="37"/>
      <c r="XBX164" s="37"/>
      <c r="XBY164" s="37"/>
      <c r="XBZ164" s="37"/>
      <c r="XCA164" s="37"/>
      <c r="XCB164" s="37"/>
      <c r="XCC164" s="37"/>
      <c r="XCD164" s="37"/>
      <c r="XCE164" s="37"/>
      <c r="XCF164" s="37"/>
      <c r="XCG164" s="37"/>
      <c r="XCH164" s="37"/>
      <c r="XCI164" s="37"/>
      <c r="XCJ164" s="37"/>
      <c r="XCK164" s="37"/>
      <c r="XCL164" s="37"/>
      <c r="XCM164" s="37"/>
      <c r="XCN164" s="37"/>
      <c r="XCO164" s="37"/>
      <c r="XCP164" s="37"/>
      <c r="XCQ164" s="37"/>
      <c r="XCR164" s="37"/>
      <c r="XCS164" s="37"/>
      <c r="XCT164" s="37"/>
      <c r="XCU164" s="37"/>
      <c r="XCV164" s="37"/>
      <c r="XCW164" s="37"/>
      <c r="XCX164" s="37"/>
      <c r="XCY164" s="37"/>
      <c r="XCZ164" s="37"/>
      <c r="XDA164" s="37"/>
      <c r="XDB164" s="37"/>
      <c r="XDC164" s="37"/>
      <c r="XDD164" s="37"/>
      <c r="XDE164" s="37"/>
      <c r="XDF164" s="37"/>
      <c r="XDG164" s="37"/>
      <c r="XDH164" s="37"/>
      <c r="XDI164" s="37"/>
      <c r="XDJ164" s="37"/>
      <c r="XDK164" s="37"/>
      <c r="XDL164" s="37"/>
      <c r="XDM164" s="37"/>
      <c r="XDN164" s="37"/>
      <c r="XDO164" s="37"/>
      <c r="XDP164" s="37"/>
      <c r="XDQ164" s="37"/>
      <c r="XDR164" s="37"/>
      <c r="XDS164" s="37"/>
      <c r="XDT164" s="37"/>
      <c r="XDU164" s="37"/>
      <c r="XDV164" s="37"/>
      <c r="XDW164" s="37"/>
      <c r="XDX164" s="37"/>
      <c r="XDY164" s="37"/>
      <c r="XDZ164" s="37"/>
      <c r="XEA164" s="37"/>
      <c r="XEB164" s="37"/>
      <c r="XEC164" s="37"/>
      <c r="XED164" s="37"/>
      <c r="XEE164" s="37"/>
      <c r="XEF164" s="37"/>
      <c r="XEG164" s="37"/>
      <c r="XEH164" s="37"/>
      <c r="XEI164" s="37"/>
      <c r="XEJ164" s="37"/>
      <c r="XEK164" s="37"/>
      <c r="XEL164" s="37"/>
      <c r="XEM164" s="37"/>
      <c r="XEN164" s="37"/>
      <c r="XEO164" s="37"/>
      <c r="XEP164" s="37"/>
      <c r="XEQ164" s="37"/>
      <c r="XER164" s="37"/>
      <c r="XES164" s="37"/>
      <c r="XET164" s="37"/>
      <c r="XEU164" s="37"/>
      <c r="XEV164" s="37"/>
      <c r="XEW164" s="37"/>
      <c r="XEX164" s="37"/>
      <c r="XEY164" s="37"/>
      <c r="XEZ164" s="37"/>
      <c r="XFA164" s="37"/>
      <c r="XFB164" s="37"/>
      <c r="XFC164" s="37"/>
      <c r="XFD164" s="37"/>
    </row>
    <row r="165" spans="1:151 16227:16384" s="12" customFormat="1" ht="20.25" x14ac:dyDescent="0.25">
      <c r="A165" s="90"/>
      <c r="B165" s="90"/>
      <c r="C165" s="90">
        <v>3</v>
      </c>
      <c r="D165" s="90"/>
      <c r="E165" s="70" t="s">
        <v>212</v>
      </c>
      <c r="F165" s="90">
        <f>(38.974)*(10.764)</f>
        <v>419.51613599999996</v>
      </c>
      <c r="G165" s="90"/>
      <c r="H165" s="70">
        <v>0</v>
      </c>
      <c r="I165" s="70">
        <f t="shared" si="14"/>
        <v>671.22581760000003</v>
      </c>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WZC165" s="37"/>
      <c r="WZD165" s="37"/>
      <c r="WZE165" s="37"/>
      <c r="WZF165" s="37"/>
      <c r="WZG165" s="37"/>
      <c r="WZH165" s="37"/>
      <c r="WZI165" s="37"/>
      <c r="WZJ165" s="37"/>
      <c r="WZK165" s="37"/>
      <c r="WZL165" s="37"/>
      <c r="WZM165" s="37"/>
      <c r="WZN165" s="37"/>
      <c r="WZO165" s="37"/>
      <c r="WZP165" s="37"/>
      <c r="WZQ165" s="37"/>
      <c r="WZR165" s="37"/>
      <c r="WZS165" s="37"/>
      <c r="WZT165" s="37"/>
      <c r="WZU165" s="37"/>
      <c r="WZV165" s="37"/>
      <c r="WZW165" s="37"/>
      <c r="WZX165" s="37"/>
      <c r="WZY165" s="37"/>
      <c r="WZZ165" s="37"/>
      <c r="XAA165" s="37"/>
      <c r="XAB165" s="37"/>
      <c r="XAC165" s="37"/>
      <c r="XAD165" s="37"/>
      <c r="XAE165" s="37"/>
      <c r="XAF165" s="37"/>
      <c r="XAG165" s="37"/>
      <c r="XAH165" s="37"/>
      <c r="XAI165" s="37"/>
      <c r="XAJ165" s="37"/>
      <c r="XAK165" s="37"/>
      <c r="XAL165" s="37"/>
      <c r="XAM165" s="37"/>
      <c r="XAN165" s="37"/>
      <c r="XAO165" s="37"/>
      <c r="XAP165" s="37"/>
      <c r="XAQ165" s="37"/>
      <c r="XAR165" s="37"/>
      <c r="XAS165" s="37"/>
      <c r="XAT165" s="37"/>
      <c r="XAU165" s="37"/>
      <c r="XAV165" s="37"/>
      <c r="XAW165" s="37"/>
      <c r="XAX165" s="37"/>
      <c r="XAY165" s="37"/>
      <c r="XAZ165" s="37"/>
      <c r="XBA165" s="37"/>
      <c r="XBB165" s="37"/>
      <c r="XBC165" s="37"/>
      <c r="XBD165" s="37"/>
      <c r="XBE165" s="37"/>
      <c r="XBF165" s="37"/>
      <c r="XBG165" s="37"/>
      <c r="XBH165" s="37"/>
      <c r="XBI165" s="37"/>
      <c r="XBJ165" s="37"/>
      <c r="XBK165" s="37"/>
      <c r="XBL165" s="37"/>
      <c r="XBM165" s="37"/>
      <c r="XBN165" s="37"/>
      <c r="XBO165" s="37"/>
      <c r="XBP165" s="37"/>
      <c r="XBQ165" s="37"/>
      <c r="XBR165" s="37"/>
      <c r="XBS165" s="37"/>
      <c r="XBT165" s="37"/>
      <c r="XBU165" s="37"/>
      <c r="XBV165" s="37"/>
      <c r="XBW165" s="37"/>
      <c r="XBX165" s="37"/>
      <c r="XBY165" s="37"/>
      <c r="XBZ165" s="37"/>
      <c r="XCA165" s="37"/>
      <c r="XCB165" s="37"/>
      <c r="XCC165" s="37"/>
      <c r="XCD165" s="37"/>
      <c r="XCE165" s="37"/>
      <c r="XCF165" s="37"/>
      <c r="XCG165" s="37"/>
      <c r="XCH165" s="37"/>
      <c r="XCI165" s="37"/>
      <c r="XCJ165" s="37"/>
      <c r="XCK165" s="37"/>
      <c r="XCL165" s="37"/>
      <c r="XCM165" s="37"/>
      <c r="XCN165" s="37"/>
      <c r="XCO165" s="37"/>
      <c r="XCP165" s="37"/>
      <c r="XCQ165" s="37"/>
      <c r="XCR165" s="37"/>
      <c r="XCS165" s="37"/>
      <c r="XCT165" s="37"/>
      <c r="XCU165" s="37"/>
      <c r="XCV165" s="37"/>
      <c r="XCW165" s="37"/>
      <c r="XCX165" s="37"/>
      <c r="XCY165" s="37"/>
      <c r="XCZ165" s="37"/>
      <c r="XDA165" s="37"/>
      <c r="XDB165" s="37"/>
      <c r="XDC165" s="37"/>
      <c r="XDD165" s="37"/>
      <c r="XDE165" s="37"/>
      <c r="XDF165" s="37"/>
      <c r="XDG165" s="37"/>
      <c r="XDH165" s="37"/>
      <c r="XDI165" s="37"/>
      <c r="XDJ165" s="37"/>
      <c r="XDK165" s="37"/>
      <c r="XDL165" s="37"/>
      <c r="XDM165" s="37"/>
      <c r="XDN165" s="37"/>
      <c r="XDO165" s="37"/>
      <c r="XDP165" s="37"/>
      <c r="XDQ165" s="37"/>
      <c r="XDR165" s="37"/>
      <c r="XDS165" s="37"/>
      <c r="XDT165" s="37"/>
      <c r="XDU165" s="37"/>
      <c r="XDV165" s="37"/>
      <c r="XDW165" s="37"/>
      <c r="XDX165" s="37"/>
      <c r="XDY165" s="37"/>
      <c r="XDZ165" s="37"/>
      <c r="XEA165" s="37"/>
      <c r="XEB165" s="37"/>
      <c r="XEC165" s="37"/>
      <c r="XED165" s="37"/>
      <c r="XEE165" s="37"/>
      <c r="XEF165" s="37"/>
      <c r="XEG165" s="37"/>
      <c r="XEH165" s="37"/>
      <c r="XEI165" s="37"/>
      <c r="XEJ165" s="37"/>
      <c r="XEK165" s="37"/>
      <c r="XEL165" s="37"/>
      <c r="XEM165" s="37"/>
      <c r="XEN165" s="37"/>
      <c r="XEO165" s="37"/>
      <c r="XEP165" s="37"/>
      <c r="XEQ165" s="37"/>
      <c r="XER165" s="37"/>
      <c r="XES165" s="37"/>
      <c r="XET165" s="37"/>
      <c r="XEU165" s="37"/>
      <c r="XEV165" s="37"/>
      <c r="XEW165" s="37"/>
      <c r="XEX165" s="37"/>
      <c r="XEY165" s="37"/>
      <c r="XEZ165" s="37"/>
      <c r="XFA165" s="37"/>
      <c r="XFB165" s="37"/>
      <c r="XFC165" s="37"/>
      <c r="XFD165" s="37"/>
    </row>
    <row r="166" spans="1:151 16227:16384" s="12" customFormat="1" ht="20.25" x14ac:dyDescent="0.25">
      <c r="A166" s="90"/>
      <c r="B166" s="90"/>
      <c r="C166" s="90">
        <v>4</v>
      </c>
      <c r="D166" s="90"/>
      <c r="E166" s="70" t="s">
        <v>212</v>
      </c>
      <c r="F166" s="90">
        <f>(38.974)*(10.764)</f>
        <v>419.51613599999996</v>
      </c>
      <c r="G166" s="90"/>
      <c r="H166" s="70">
        <v>0</v>
      </c>
      <c r="I166" s="70">
        <f t="shared" si="14"/>
        <v>671.22581760000003</v>
      </c>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WZC166" s="37"/>
      <c r="WZD166" s="37"/>
      <c r="WZE166" s="37"/>
      <c r="WZF166" s="37"/>
      <c r="WZG166" s="37"/>
      <c r="WZH166" s="37"/>
      <c r="WZI166" s="37"/>
      <c r="WZJ166" s="37"/>
      <c r="WZK166" s="37"/>
      <c r="WZL166" s="37"/>
      <c r="WZM166" s="37"/>
      <c r="WZN166" s="37"/>
      <c r="WZO166" s="37"/>
      <c r="WZP166" s="37"/>
      <c r="WZQ166" s="37"/>
      <c r="WZR166" s="37"/>
      <c r="WZS166" s="37"/>
      <c r="WZT166" s="37"/>
      <c r="WZU166" s="37"/>
      <c r="WZV166" s="37"/>
      <c r="WZW166" s="37"/>
      <c r="WZX166" s="37"/>
      <c r="WZY166" s="37"/>
      <c r="WZZ166" s="37"/>
      <c r="XAA166" s="37"/>
      <c r="XAB166" s="37"/>
      <c r="XAC166" s="37"/>
      <c r="XAD166" s="37"/>
      <c r="XAE166" s="37"/>
      <c r="XAF166" s="37"/>
      <c r="XAG166" s="37"/>
      <c r="XAH166" s="37"/>
      <c r="XAI166" s="37"/>
      <c r="XAJ166" s="37"/>
      <c r="XAK166" s="37"/>
      <c r="XAL166" s="37"/>
      <c r="XAM166" s="37"/>
      <c r="XAN166" s="37"/>
      <c r="XAO166" s="37"/>
      <c r="XAP166" s="37"/>
      <c r="XAQ166" s="37"/>
      <c r="XAR166" s="37"/>
      <c r="XAS166" s="37"/>
      <c r="XAT166" s="37"/>
      <c r="XAU166" s="37"/>
      <c r="XAV166" s="37"/>
      <c r="XAW166" s="37"/>
      <c r="XAX166" s="37"/>
      <c r="XAY166" s="37"/>
      <c r="XAZ166" s="37"/>
      <c r="XBA166" s="37"/>
      <c r="XBB166" s="37"/>
      <c r="XBC166" s="37"/>
      <c r="XBD166" s="37"/>
      <c r="XBE166" s="37"/>
      <c r="XBF166" s="37"/>
      <c r="XBG166" s="37"/>
      <c r="XBH166" s="37"/>
      <c r="XBI166" s="37"/>
      <c r="XBJ166" s="37"/>
      <c r="XBK166" s="37"/>
      <c r="XBL166" s="37"/>
      <c r="XBM166" s="37"/>
      <c r="XBN166" s="37"/>
      <c r="XBO166" s="37"/>
      <c r="XBP166" s="37"/>
      <c r="XBQ166" s="37"/>
      <c r="XBR166" s="37"/>
      <c r="XBS166" s="37"/>
      <c r="XBT166" s="37"/>
      <c r="XBU166" s="37"/>
      <c r="XBV166" s="37"/>
      <c r="XBW166" s="37"/>
      <c r="XBX166" s="37"/>
      <c r="XBY166" s="37"/>
      <c r="XBZ166" s="37"/>
      <c r="XCA166" s="37"/>
      <c r="XCB166" s="37"/>
      <c r="XCC166" s="37"/>
      <c r="XCD166" s="37"/>
      <c r="XCE166" s="37"/>
      <c r="XCF166" s="37"/>
      <c r="XCG166" s="37"/>
      <c r="XCH166" s="37"/>
      <c r="XCI166" s="37"/>
      <c r="XCJ166" s="37"/>
      <c r="XCK166" s="37"/>
      <c r="XCL166" s="37"/>
      <c r="XCM166" s="37"/>
      <c r="XCN166" s="37"/>
      <c r="XCO166" s="37"/>
      <c r="XCP166" s="37"/>
      <c r="XCQ166" s="37"/>
      <c r="XCR166" s="37"/>
      <c r="XCS166" s="37"/>
      <c r="XCT166" s="37"/>
      <c r="XCU166" s="37"/>
      <c r="XCV166" s="37"/>
      <c r="XCW166" s="37"/>
      <c r="XCX166" s="37"/>
      <c r="XCY166" s="37"/>
      <c r="XCZ166" s="37"/>
      <c r="XDA166" s="37"/>
      <c r="XDB166" s="37"/>
      <c r="XDC166" s="37"/>
      <c r="XDD166" s="37"/>
      <c r="XDE166" s="37"/>
      <c r="XDF166" s="37"/>
      <c r="XDG166" s="37"/>
      <c r="XDH166" s="37"/>
      <c r="XDI166" s="37"/>
      <c r="XDJ166" s="37"/>
      <c r="XDK166" s="37"/>
      <c r="XDL166" s="37"/>
      <c r="XDM166" s="37"/>
      <c r="XDN166" s="37"/>
      <c r="XDO166" s="37"/>
      <c r="XDP166" s="37"/>
      <c r="XDQ166" s="37"/>
      <c r="XDR166" s="37"/>
      <c r="XDS166" s="37"/>
      <c r="XDT166" s="37"/>
      <c r="XDU166" s="37"/>
      <c r="XDV166" s="37"/>
      <c r="XDW166" s="37"/>
      <c r="XDX166" s="37"/>
      <c r="XDY166" s="37"/>
      <c r="XDZ166" s="37"/>
      <c r="XEA166" s="37"/>
      <c r="XEB166" s="37"/>
      <c r="XEC166" s="37"/>
      <c r="XED166" s="37"/>
      <c r="XEE166" s="37"/>
      <c r="XEF166" s="37"/>
      <c r="XEG166" s="37"/>
      <c r="XEH166" s="37"/>
      <c r="XEI166" s="37"/>
      <c r="XEJ166" s="37"/>
      <c r="XEK166" s="37"/>
      <c r="XEL166" s="37"/>
      <c r="XEM166" s="37"/>
      <c r="XEN166" s="37"/>
      <c r="XEO166" s="37"/>
      <c r="XEP166" s="37"/>
      <c r="XEQ166" s="37"/>
      <c r="XER166" s="37"/>
      <c r="XES166" s="37"/>
      <c r="XET166" s="37"/>
      <c r="XEU166" s="37"/>
      <c r="XEV166" s="37"/>
      <c r="XEW166" s="37"/>
      <c r="XEX166" s="37"/>
      <c r="XEY166" s="37"/>
      <c r="XEZ166" s="37"/>
      <c r="XFA166" s="37"/>
      <c r="XFB166" s="37"/>
      <c r="XFC166" s="37"/>
      <c r="XFD166" s="37"/>
    </row>
    <row r="167" spans="1:151 16227:16384" s="12" customFormat="1" ht="20.25" x14ac:dyDescent="0.25">
      <c r="A167" s="90"/>
      <c r="B167" s="90"/>
      <c r="C167" s="90">
        <v>5</v>
      </c>
      <c r="D167" s="90"/>
      <c r="E167" s="90" t="s">
        <v>258</v>
      </c>
      <c r="F167" s="90"/>
      <c r="G167" s="90"/>
      <c r="H167" s="90"/>
      <c r="I167" s="90"/>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WZC167" s="37"/>
      <c r="WZD167" s="37"/>
      <c r="WZE167" s="37"/>
      <c r="WZF167" s="37"/>
      <c r="WZG167" s="37"/>
      <c r="WZH167" s="37"/>
      <c r="WZI167" s="37"/>
      <c r="WZJ167" s="37"/>
      <c r="WZK167" s="37"/>
      <c r="WZL167" s="37"/>
      <c r="WZM167" s="37"/>
      <c r="WZN167" s="37"/>
      <c r="WZO167" s="37"/>
      <c r="WZP167" s="37"/>
      <c r="WZQ167" s="37"/>
      <c r="WZR167" s="37"/>
      <c r="WZS167" s="37"/>
      <c r="WZT167" s="37"/>
      <c r="WZU167" s="37"/>
      <c r="WZV167" s="37"/>
      <c r="WZW167" s="37"/>
      <c r="WZX167" s="37"/>
      <c r="WZY167" s="37"/>
      <c r="WZZ167" s="37"/>
      <c r="XAA167" s="37"/>
      <c r="XAB167" s="37"/>
      <c r="XAC167" s="37"/>
      <c r="XAD167" s="37"/>
      <c r="XAE167" s="37"/>
      <c r="XAF167" s="37"/>
      <c r="XAG167" s="37"/>
      <c r="XAH167" s="37"/>
      <c r="XAI167" s="37"/>
      <c r="XAJ167" s="37"/>
      <c r="XAK167" s="37"/>
      <c r="XAL167" s="37"/>
      <c r="XAM167" s="37"/>
      <c r="XAN167" s="37"/>
      <c r="XAO167" s="37"/>
      <c r="XAP167" s="37"/>
      <c r="XAQ167" s="37"/>
      <c r="XAR167" s="37"/>
      <c r="XAS167" s="37"/>
      <c r="XAT167" s="37"/>
      <c r="XAU167" s="37"/>
      <c r="XAV167" s="37"/>
      <c r="XAW167" s="37"/>
      <c r="XAX167" s="37"/>
      <c r="XAY167" s="37"/>
      <c r="XAZ167" s="37"/>
      <c r="XBA167" s="37"/>
      <c r="XBB167" s="37"/>
      <c r="XBC167" s="37"/>
      <c r="XBD167" s="37"/>
      <c r="XBE167" s="37"/>
      <c r="XBF167" s="37"/>
      <c r="XBG167" s="37"/>
      <c r="XBH167" s="37"/>
      <c r="XBI167" s="37"/>
      <c r="XBJ167" s="37"/>
      <c r="XBK167" s="37"/>
      <c r="XBL167" s="37"/>
      <c r="XBM167" s="37"/>
      <c r="XBN167" s="37"/>
      <c r="XBO167" s="37"/>
      <c r="XBP167" s="37"/>
      <c r="XBQ167" s="37"/>
      <c r="XBR167" s="37"/>
      <c r="XBS167" s="37"/>
      <c r="XBT167" s="37"/>
      <c r="XBU167" s="37"/>
      <c r="XBV167" s="37"/>
      <c r="XBW167" s="37"/>
      <c r="XBX167" s="37"/>
      <c r="XBY167" s="37"/>
      <c r="XBZ167" s="37"/>
      <c r="XCA167" s="37"/>
      <c r="XCB167" s="37"/>
      <c r="XCC167" s="37"/>
      <c r="XCD167" s="37"/>
      <c r="XCE167" s="37"/>
      <c r="XCF167" s="37"/>
      <c r="XCG167" s="37"/>
      <c r="XCH167" s="37"/>
      <c r="XCI167" s="37"/>
      <c r="XCJ167" s="37"/>
      <c r="XCK167" s="37"/>
      <c r="XCL167" s="37"/>
      <c r="XCM167" s="37"/>
      <c r="XCN167" s="37"/>
      <c r="XCO167" s="37"/>
      <c r="XCP167" s="37"/>
      <c r="XCQ167" s="37"/>
      <c r="XCR167" s="37"/>
      <c r="XCS167" s="37"/>
      <c r="XCT167" s="37"/>
      <c r="XCU167" s="37"/>
      <c r="XCV167" s="37"/>
      <c r="XCW167" s="37"/>
      <c r="XCX167" s="37"/>
      <c r="XCY167" s="37"/>
      <c r="XCZ167" s="37"/>
      <c r="XDA167" s="37"/>
      <c r="XDB167" s="37"/>
      <c r="XDC167" s="37"/>
      <c r="XDD167" s="37"/>
      <c r="XDE167" s="37"/>
      <c r="XDF167" s="37"/>
      <c r="XDG167" s="37"/>
      <c r="XDH167" s="37"/>
      <c r="XDI167" s="37"/>
      <c r="XDJ167" s="37"/>
      <c r="XDK167" s="37"/>
      <c r="XDL167" s="37"/>
      <c r="XDM167" s="37"/>
      <c r="XDN167" s="37"/>
      <c r="XDO167" s="37"/>
      <c r="XDP167" s="37"/>
      <c r="XDQ167" s="37"/>
      <c r="XDR167" s="37"/>
      <c r="XDS167" s="37"/>
      <c r="XDT167" s="37"/>
      <c r="XDU167" s="37"/>
      <c r="XDV167" s="37"/>
      <c r="XDW167" s="37"/>
      <c r="XDX167" s="37"/>
      <c r="XDY167" s="37"/>
      <c r="XDZ167" s="37"/>
      <c r="XEA167" s="37"/>
      <c r="XEB167" s="37"/>
      <c r="XEC167" s="37"/>
      <c r="XED167" s="37"/>
      <c r="XEE167" s="37"/>
      <c r="XEF167" s="37"/>
      <c r="XEG167" s="37"/>
      <c r="XEH167" s="37"/>
      <c r="XEI167" s="37"/>
      <c r="XEJ167" s="37"/>
      <c r="XEK167" s="37"/>
      <c r="XEL167" s="37"/>
      <c r="XEM167" s="37"/>
      <c r="XEN167" s="37"/>
      <c r="XEO167" s="37"/>
      <c r="XEP167" s="37"/>
      <c r="XEQ167" s="37"/>
      <c r="XER167" s="37"/>
      <c r="XES167" s="37"/>
      <c r="XET167" s="37"/>
      <c r="XEU167" s="37"/>
      <c r="XEV167" s="37"/>
      <c r="XEW167" s="37"/>
      <c r="XEX167" s="37"/>
      <c r="XEY167" s="37"/>
      <c r="XEZ167" s="37"/>
      <c r="XFA167" s="37"/>
      <c r="XFB167" s="37"/>
      <c r="XFC167" s="37"/>
      <c r="XFD167" s="37"/>
    </row>
    <row r="168" spans="1:151 16227:16384" s="12" customFormat="1" ht="20.25" x14ac:dyDescent="0.25">
      <c r="A168" s="90"/>
      <c r="B168" s="90"/>
      <c r="C168" s="90">
        <v>6</v>
      </c>
      <c r="D168" s="90"/>
      <c r="E168" s="90"/>
      <c r="F168" s="90"/>
      <c r="G168" s="90"/>
      <c r="H168" s="90"/>
      <c r="I168" s="90"/>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WZC168" s="37"/>
      <c r="WZD168" s="37"/>
      <c r="WZE168" s="37"/>
      <c r="WZF168" s="37"/>
      <c r="WZG168" s="37"/>
      <c r="WZH168" s="37"/>
      <c r="WZI168" s="37"/>
      <c r="WZJ168" s="37"/>
      <c r="WZK168" s="37"/>
      <c r="WZL168" s="37"/>
      <c r="WZM168" s="37"/>
      <c r="WZN168" s="37"/>
      <c r="WZO168" s="37"/>
      <c r="WZP168" s="37"/>
      <c r="WZQ168" s="37"/>
      <c r="WZR168" s="37"/>
      <c r="WZS168" s="37"/>
      <c r="WZT168" s="37"/>
      <c r="WZU168" s="37"/>
      <c r="WZV168" s="37"/>
      <c r="WZW168" s="37"/>
      <c r="WZX168" s="37"/>
      <c r="WZY168" s="37"/>
      <c r="WZZ168" s="37"/>
      <c r="XAA168" s="37"/>
      <c r="XAB168" s="37"/>
      <c r="XAC168" s="37"/>
      <c r="XAD168" s="37"/>
      <c r="XAE168" s="37"/>
      <c r="XAF168" s="37"/>
      <c r="XAG168" s="37"/>
      <c r="XAH168" s="37"/>
      <c r="XAI168" s="37"/>
      <c r="XAJ168" s="37"/>
      <c r="XAK168" s="37"/>
      <c r="XAL168" s="37"/>
      <c r="XAM168" s="37"/>
      <c r="XAN168" s="37"/>
      <c r="XAO168" s="37"/>
      <c r="XAP168" s="37"/>
      <c r="XAQ168" s="37"/>
      <c r="XAR168" s="37"/>
      <c r="XAS168" s="37"/>
      <c r="XAT168" s="37"/>
      <c r="XAU168" s="37"/>
      <c r="XAV168" s="37"/>
      <c r="XAW168" s="37"/>
      <c r="XAX168" s="37"/>
      <c r="XAY168" s="37"/>
      <c r="XAZ168" s="37"/>
      <c r="XBA168" s="37"/>
      <c r="XBB168" s="37"/>
      <c r="XBC168" s="37"/>
      <c r="XBD168" s="37"/>
      <c r="XBE168" s="37"/>
      <c r="XBF168" s="37"/>
      <c r="XBG168" s="37"/>
      <c r="XBH168" s="37"/>
      <c r="XBI168" s="37"/>
      <c r="XBJ168" s="37"/>
      <c r="XBK168" s="37"/>
      <c r="XBL168" s="37"/>
      <c r="XBM168" s="37"/>
      <c r="XBN168" s="37"/>
      <c r="XBO168" s="37"/>
      <c r="XBP168" s="37"/>
      <c r="XBQ168" s="37"/>
      <c r="XBR168" s="37"/>
      <c r="XBS168" s="37"/>
      <c r="XBT168" s="37"/>
      <c r="XBU168" s="37"/>
      <c r="XBV168" s="37"/>
      <c r="XBW168" s="37"/>
      <c r="XBX168" s="37"/>
      <c r="XBY168" s="37"/>
      <c r="XBZ168" s="37"/>
      <c r="XCA168" s="37"/>
      <c r="XCB168" s="37"/>
      <c r="XCC168" s="37"/>
      <c r="XCD168" s="37"/>
      <c r="XCE168" s="37"/>
      <c r="XCF168" s="37"/>
      <c r="XCG168" s="37"/>
      <c r="XCH168" s="37"/>
      <c r="XCI168" s="37"/>
      <c r="XCJ168" s="37"/>
      <c r="XCK168" s="37"/>
      <c r="XCL168" s="37"/>
      <c r="XCM168" s="37"/>
      <c r="XCN168" s="37"/>
      <c r="XCO168" s="37"/>
      <c r="XCP168" s="37"/>
      <c r="XCQ168" s="37"/>
      <c r="XCR168" s="37"/>
      <c r="XCS168" s="37"/>
      <c r="XCT168" s="37"/>
      <c r="XCU168" s="37"/>
      <c r="XCV168" s="37"/>
      <c r="XCW168" s="37"/>
      <c r="XCX168" s="37"/>
      <c r="XCY168" s="37"/>
      <c r="XCZ168" s="37"/>
      <c r="XDA168" s="37"/>
      <c r="XDB168" s="37"/>
      <c r="XDC168" s="37"/>
      <c r="XDD168" s="37"/>
      <c r="XDE168" s="37"/>
      <c r="XDF168" s="37"/>
      <c r="XDG168" s="37"/>
      <c r="XDH168" s="37"/>
      <c r="XDI168" s="37"/>
      <c r="XDJ168" s="37"/>
      <c r="XDK168" s="37"/>
      <c r="XDL168" s="37"/>
      <c r="XDM168" s="37"/>
      <c r="XDN168" s="37"/>
      <c r="XDO168" s="37"/>
      <c r="XDP168" s="37"/>
      <c r="XDQ168" s="37"/>
      <c r="XDR168" s="37"/>
      <c r="XDS168" s="37"/>
      <c r="XDT168" s="37"/>
      <c r="XDU168" s="37"/>
      <c r="XDV168" s="37"/>
      <c r="XDW168" s="37"/>
      <c r="XDX168" s="37"/>
      <c r="XDY168" s="37"/>
      <c r="XDZ168" s="37"/>
      <c r="XEA168" s="37"/>
      <c r="XEB168" s="37"/>
      <c r="XEC168" s="37"/>
      <c r="XED168" s="37"/>
      <c r="XEE168" s="37"/>
      <c r="XEF168" s="37"/>
      <c r="XEG168" s="37"/>
      <c r="XEH168" s="37"/>
      <c r="XEI168" s="37"/>
      <c r="XEJ168" s="37"/>
      <c r="XEK168" s="37"/>
      <c r="XEL168" s="37"/>
      <c r="XEM168" s="37"/>
      <c r="XEN168" s="37"/>
      <c r="XEO168" s="37"/>
      <c r="XEP168" s="37"/>
      <c r="XEQ168" s="37"/>
      <c r="XER168" s="37"/>
      <c r="XES168" s="37"/>
      <c r="XET168" s="37"/>
      <c r="XEU168" s="37"/>
      <c r="XEV168" s="37"/>
      <c r="XEW168" s="37"/>
      <c r="XEX168" s="37"/>
      <c r="XEY168" s="37"/>
      <c r="XEZ168" s="37"/>
      <c r="XFA168" s="37"/>
      <c r="XFB168" s="37"/>
      <c r="XFC168" s="37"/>
      <c r="XFD168" s="37"/>
    </row>
    <row r="169" spans="1:151 16227:16384" s="12" customFormat="1" ht="20.25" x14ac:dyDescent="0.25">
      <c r="A169" s="90"/>
      <c r="B169" s="90"/>
      <c r="C169" s="90">
        <v>7</v>
      </c>
      <c r="D169" s="90"/>
      <c r="E169" s="70" t="s">
        <v>212</v>
      </c>
      <c r="F169" s="90">
        <f>(41.909)*(10.764)</f>
        <v>451.10847599999994</v>
      </c>
      <c r="G169" s="90"/>
      <c r="H169" s="70">
        <v>0</v>
      </c>
      <c r="I169" s="70">
        <f t="shared" ref="I169:I170" si="15">F169*(($I$105)+1)+H169</f>
        <v>721.77356159999999</v>
      </c>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WZC169" s="37"/>
      <c r="WZD169" s="37"/>
      <c r="WZE169" s="37"/>
      <c r="WZF169" s="37"/>
      <c r="WZG169" s="37"/>
      <c r="WZH169" s="37"/>
      <c r="WZI169" s="37"/>
      <c r="WZJ169" s="37"/>
      <c r="WZK169" s="37"/>
      <c r="WZL169" s="37"/>
      <c r="WZM169" s="37"/>
      <c r="WZN169" s="37"/>
      <c r="WZO169" s="37"/>
      <c r="WZP169" s="37"/>
      <c r="WZQ169" s="37"/>
      <c r="WZR169" s="37"/>
      <c r="WZS169" s="37"/>
      <c r="WZT169" s="37"/>
      <c r="WZU169" s="37"/>
      <c r="WZV169" s="37"/>
      <c r="WZW169" s="37"/>
      <c r="WZX169" s="37"/>
      <c r="WZY169" s="37"/>
      <c r="WZZ169" s="37"/>
      <c r="XAA169" s="37"/>
      <c r="XAB169" s="37"/>
      <c r="XAC169" s="37"/>
      <c r="XAD169" s="37"/>
      <c r="XAE169" s="37"/>
      <c r="XAF169" s="37"/>
      <c r="XAG169" s="37"/>
      <c r="XAH169" s="37"/>
      <c r="XAI169" s="37"/>
      <c r="XAJ169" s="37"/>
      <c r="XAK169" s="37"/>
      <c r="XAL169" s="37"/>
      <c r="XAM169" s="37"/>
      <c r="XAN169" s="37"/>
      <c r="XAO169" s="37"/>
      <c r="XAP169" s="37"/>
      <c r="XAQ169" s="37"/>
      <c r="XAR169" s="37"/>
      <c r="XAS169" s="37"/>
      <c r="XAT169" s="37"/>
      <c r="XAU169" s="37"/>
      <c r="XAV169" s="37"/>
      <c r="XAW169" s="37"/>
      <c r="XAX169" s="37"/>
      <c r="XAY169" s="37"/>
      <c r="XAZ169" s="37"/>
      <c r="XBA169" s="37"/>
      <c r="XBB169" s="37"/>
      <c r="XBC169" s="37"/>
      <c r="XBD169" s="37"/>
      <c r="XBE169" s="37"/>
      <c r="XBF169" s="37"/>
      <c r="XBG169" s="37"/>
      <c r="XBH169" s="37"/>
      <c r="XBI169" s="37"/>
      <c r="XBJ169" s="37"/>
      <c r="XBK169" s="37"/>
      <c r="XBL169" s="37"/>
      <c r="XBM169" s="37"/>
      <c r="XBN169" s="37"/>
      <c r="XBO169" s="37"/>
      <c r="XBP169" s="37"/>
      <c r="XBQ169" s="37"/>
      <c r="XBR169" s="37"/>
      <c r="XBS169" s="37"/>
      <c r="XBT169" s="37"/>
      <c r="XBU169" s="37"/>
      <c r="XBV169" s="37"/>
      <c r="XBW169" s="37"/>
      <c r="XBX169" s="37"/>
      <c r="XBY169" s="37"/>
      <c r="XBZ169" s="37"/>
      <c r="XCA169" s="37"/>
      <c r="XCB169" s="37"/>
      <c r="XCC169" s="37"/>
      <c r="XCD169" s="37"/>
      <c r="XCE169" s="37"/>
      <c r="XCF169" s="37"/>
      <c r="XCG169" s="37"/>
      <c r="XCH169" s="37"/>
      <c r="XCI169" s="37"/>
      <c r="XCJ169" s="37"/>
      <c r="XCK169" s="37"/>
      <c r="XCL169" s="37"/>
      <c r="XCM169" s="37"/>
      <c r="XCN169" s="37"/>
      <c r="XCO169" s="37"/>
      <c r="XCP169" s="37"/>
      <c r="XCQ169" s="37"/>
      <c r="XCR169" s="37"/>
      <c r="XCS169" s="37"/>
      <c r="XCT169" s="37"/>
      <c r="XCU169" s="37"/>
      <c r="XCV169" s="37"/>
      <c r="XCW169" s="37"/>
      <c r="XCX169" s="37"/>
      <c r="XCY169" s="37"/>
      <c r="XCZ169" s="37"/>
      <c r="XDA169" s="37"/>
      <c r="XDB169" s="37"/>
      <c r="XDC169" s="37"/>
      <c r="XDD169" s="37"/>
      <c r="XDE169" s="37"/>
      <c r="XDF169" s="37"/>
      <c r="XDG169" s="37"/>
      <c r="XDH169" s="37"/>
      <c r="XDI169" s="37"/>
      <c r="XDJ169" s="37"/>
      <c r="XDK169" s="37"/>
      <c r="XDL169" s="37"/>
      <c r="XDM169" s="37"/>
      <c r="XDN169" s="37"/>
      <c r="XDO169" s="37"/>
      <c r="XDP169" s="37"/>
      <c r="XDQ169" s="37"/>
      <c r="XDR169" s="37"/>
      <c r="XDS169" s="37"/>
      <c r="XDT169" s="37"/>
      <c r="XDU169" s="37"/>
      <c r="XDV169" s="37"/>
      <c r="XDW169" s="37"/>
      <c r="XDX169" s="37"/>
      <c r="XDY169" s="37"/>
      <c r="XDZ169" s="37"/>
      <c r="XEA169" s="37"/>
      <c r="XEB169" s="37"/>
      <c r="XEC169" s="37"/>
      <c r="XED169" s="37"/>
      <c r="XEE169" s="37"/>
      <c r="XEF169" s="37"/>
      <c r="XEG169" s="37"/>
      <c r="XEH169" s="37"/>
      <c r="XEI169" s="37"/>
      <c r="XEJ169" s="37"/>
      <c r="XEK169" s="37"/>
      <c r="XEL169" s="37"/>
      <c r="XEM169" s="37"/>
      <c r="XEN169" s="37"/>
      <c r="XEO169" s="37"/>
      <c r="XEP169" s="37"/>
      <c r="XEQ169" s="37"/>
      <c r="XER169" s="37"/>
      <c r="XES169" s="37"/>
      <c r="XET169" s="37"/>
      <c r="XEU169" s="37"/>
      <c r="XEV169" s="37"/>
      <c r="XEW169" s="37"/>
      <c r="XEX169" s="37"/>
      <c r="XEY169" s="37"/>
      <c r="XEZ169" s="37"/>
      <c r="XFA169" s="37"/>
      <c r="XFB169" s="37"/>
      <c r="XFC169" s="37"/>
      <c r="XFD169" s="37"/>
    </row>
    <row r="170" spans="1:151 16227:16384" s="12" customFormat="1" ht="20.25" x14ac:dyDescent="0.25">
      <c r="A170" s="90"/>
      <c r="B170" s="90"/>
      <c r="C170" s="90">
        <v>8</v>
      </c>
      <c r="D170" s="90"/>
      <c r="E170" s="70" t="s">
        <v>212</v>
      </c>
      <c r="F170" s="90">
        <f>(43.688)*(10.764)</f>
        <v>470.257632</v>
      </c>
      <c r="G170" s="90"/>
      <c r="H170" s="70">
        <v>0</v>
      </c>
      <c r="I170" s="70">
        <f t="shared" si="15"/>
        <v>752.4122112</v>
      </c>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WZC170" s="37"/>
      <c r="WZD170" s="37"/>
      <c r="WZE170" s="37"/>
      <c r="WZF170" s="37"/>
      <c r="WZG170" s="37"/>
      <c r="WZH170" s="37"/>
      <c r="WZI170" s="37"/>
      <c r="WZJ170" s="37"/>
      <c r="WZK170" s="37"/>
      <c r="WZL170" s="37"/>
      <c r="WZM170" s="37"/>
      <c r="WZN170" s="37"/>
      <c r="WZO170" s="37"/>
      <c r="WZP170" s="37"/>
      <c r="WZQ170" s="37"/>
      <c r="WZR170" s="37"/>
      <c r="WZS170" s="37"/>
      <c r="WZT170" s="37"/>
      <c r="WZU170" s="37"/>
      <c r="WZV170" s="37"/>
      <c r="WZW170" s="37"/>
      <c r="WZX170" s="37"/>
      <c r="WZY170" s="37"/>
      <c r="WZZ170" s="37"/>
      <c r="XAA170" s="37"/>
      <c r="XAB170" s="37"/>
      <c r="XAC170" s="37"/>
      <c r="XAD170" s="37"/>
      <c r="XAE170" s="37"/>
      <c r="XAF170" s="37"/>
      <c r="XAG170" s="37"/>
      <c r="XAH170" s="37"/>
      <c r="XAI170" s="37"/>
      <c r="XAJ170" s="37"/>
      <c r="XAK170" s="37"/>
      <c r="XAL170" s="37"/>
      <c r="XAM170" s="37"/>
      <c r="XAN170" s="37"/>
      <c r="XAO170" s="37"/>
      <c r="XAP170" s="37"/>
      <c r="XAQ170" s="37"/>
      <c r="XAR170" s="37"/>
      <c r="XAS170" s="37"/>
      <c r="XAT170" s="37"/>
      <c r="XAU170" s="37"/>
      <c r="XAV170" s="37"/>
      <c r="XAW170" s="37"/>
      <c r="XAX170" s="37"/>
      <c r="XAY170" s="37"/>
      <c r="XAZ170" s="37"/>
      <c r="XBA170" s="37"/>
      <c r="XBB170" s="37"/>
      <c r="XBC170" s="37"/>
      <c r="XBD170" s="37"/>
      <c r="XBE170" s="37"/>
      <c r="XBF170" s="37"/>
      <c r="XBG170" s="37"/>
      <c r="XBH170" s="37"/>
      <c r="XBI170" s="37"/>
      <c r="XBJ170" s="37"/>
      <c r="XBK170" s="37"/>
      <c r="XBL170" s="37"/>
      <c r="XBM170" s="37"/>
      <c r="XBN170" s="37"/>
      <c r="XBO170" s="37"/>
      <c r="XBP170" s="37"/>
      <c r="XBQ170" s="37"/>
      <c r="XBR170" s="37"/>
      <c r="XBS170" s="37"/>
      <c r="XBT170" s="37"/>
      <c r="XBU170" s="37"/>
      <c r="XBV170" s="37"/>
      <c r="XBW170" s="37"/>
      <c r="XBX170" s="37"/>
      <c r="XBY170" s="37"/>
      <c r="XBZ170" s="37"/>
      <c r="XCA170" s="37"/>
      <c r="XCB170" s="37"/>
      <c r="XCC170" s="37"/>
      <c r="XCD170" s="37"/>
      <c r="XCE170" s="37"/>
      <c r="XCF170" s="37"/>
      <c r="XCG170" s="37"/>
      <c r="XCH170" s="37"/>
      <c r="XCI170" s="37"/>
      <c r="XCJ170" s="37"/>
      <c r="XCK170" s="37"/>
      <c r="XCL170" s="37"/>
      <c r="XCM170" s="37"/>
      <c r="XCN170" s="37"/>
      <c r="XCO170" s="37"/>
      <c r="XCP170" s="37"/>
      <c r="XCQ170" s="37"/>
      <c r="XCR170" s="37"/>
      <c r="XCS170" s="37"/>
      <c r="XCT170" s="37"/>
      <c r="XCU170" s="37"/>
      <c r="XCV170" s="37"/>
      <c r="XCW170" s="37"/>
      <c r="XCX170" s="37"/>
      <c r="XCY170" s="37"/>
      <c r="XCZ170" s="37"/>
      <c r="XDA170" s="37"/>
      <c r="XDB170" s="37"/>
      <c r="XDC170" s="37"/>
      <c r="XDD170" s="37"/>
      <c r="XDE170" s="37"/>
      <c r="XDF170" s="37"/>
      <c r="XDG170" s="37"/>
      <c r="XDH170" s="37"/>
      <c r="XDI170" s="37"/>
      <c r="XDJ170" s="37"/>
      <c r="XDK170" s="37"/>
      <c r="XDL170" s="37"/>
      <c r="XDM170" s="37"/>
      <c r="XDN170" s="37"/>
      <c r="XDO170" s="37"/>
      <c r="XDP170" s="37"/>
      <c r="XDQ170" s="37"/>
      <c r="XDR170" s="37"/>
      <c r="XDS170" s="37"/>
      <c r="XDT170" s="37"/>
      <c r="XDU170" s="37"/>
      <c r="XDV170" s="37"/>
      <c r="XDW170" s="37"/>
      <c r="XDX170" s="37"/>
      <c r="XDY170" s="37"/>
      <c r="XDZ170" s="37"/>
      <c r="XEA170" s="37"/>
      <c r="XEB170" s="37"/>
      <c r="XEC170" s="37"/>
      <c r="XED170" s="37"/>
      <c r="XEE170" s="37"/>
      <c r="XEF170" s="37"/>
      <c r="XEG170" s="37"/>
      <c r="XEH170" s="37"/>
      <c r="XEI170" s="37"/>
      <c r="XEJ170" s="37"/>
      <c r="XEK170" s="37"/>
      <c r="XEL170" s="37"/>
      <c r="XEM170" s="37"/>
      <c r="XEN170" s="37"/>
      <c r="XEO170" s="37"/>
      <c r="XEP170" s="37"/>
      <c r="XEQ170" s="37"/>
      <c r="XER170" s="37"/>
      <c r="XES170" s="37"/>
      <c r="XET170" s="37"/>
      <c r="XEU170" s="37"/>
      <c r="XEV170" s="37"/>
      <c r="XEW170" s="37"/>
      <c r="XEX170" s="37"/>
      <c r="XEY170" s="37"/>
      <c r="XEZ170" s="37"/>
      <c r="XFA170" s="37"/>
      <c r="XFB170" s="37"/>
      <c r="XFC170" s="37"/>
      <c r="XFD170" s="37"/>
    </row>
    <row r="171" spans="1:151 16227:16384" s="12" customFormat="1" ht="20.25" x14ac:dyDescent="0.25">
      <c r="A171" s="81" t="s">
        <v>263</v>
      </c>
      <c r="B171" s="82"/>
      <c r="C171" s="82"/>
      <c r="D171" s="82"/>
      <c r="E171" s="82"/>
      <c r="F171" s="82"/>
      <c r="G171" s="82"/>
      <c r="H171" s="82"/>
      <c r="I171" s="83"/>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WZC171" s="37"/>
      <c r="WZD171" s="37"/>
      <c r="WZE171" s="37"/>
      <c r="WZF171" s="37"/>
      <c r="WZG171" s="37"/>
      <c r="WZH171" s="37"/>
      <c r="WZI171" s="37"/>
      <c r="WZJ171" s="37"/>
      <c r="WZK171" s="37"/>
      <c r="WZL171" s="37"/>
      <c r="WZM171" s="37"/>
      <c r="WZN171" s="37"/>
      <c r="WZO171" s="37"/>
      <c r="WZP171" s="37"/>
      <c r="WZQ171" s="37"/>
      <c r="WZR171" s="37"/>
      <c r="WZS171" s="37"/>
      <c r="WZT171" s="37"/>
      <c r="WZU171" s="37"/>
      <c r="WZV171" s="37"/>
      <c r="WZW171" s="37"/>
      <c r="WZX171" s="37"/>
      <c r="WZY171" s="37"/>
      <c r="WZZ171" s="37"/>
      <c r="XAA171" s="37"/>
      <c r="XAB171" s="37"/>
      <c r="XAC171" s="37"/>
      <c r="XAD171" s="37"/>
      <c r="XAE171" s="37"/>
      <c r="XAF171" s="37"/>
      <c r="XAG171" s="37"/>
      <c r="XAH171" s="37"/>
      <c r="XAI171" s="37"/>
      <c r="XAJ171" s="37"/>
      <c r="XAK171" s="37"/>
      <c r="XAL171" s="37"/>
      <c r="XAM171" s="37"/>
      <c r="XAN171" s="37"/>
      <c r="XAO171" s="37"/>
      <c r="XAP171" s="37"/>
      <c r="XAQ171" s="37"/>
      <c r="XAR171" s="37"/>
      <c r="XAS171" s="37"/>
      <c r="XAT171" s="37"/>
      <c r="XAU171" s="37"/>
      <c r="XAV171" s="37"/>
      <c r="XAW171" s="37"/>
      <c r="XAX171" s="37"/>
      <c r="XAY171" s="37"/>
      <c r="XAZ171" s="37"/>
      <c r="XBA171" s="37"/>
      <c r="XBB171" s="37"/>
      <c r="XBC171" s="37"/>
      <c r="XBD171" s="37"/>
      <c r="XBE171" s="37"/>
      <c r="XBF171" s="37"/>
      <c r="XBG171" s="37"/>
      <c r="XBH171" s="37"/>
      <c r="XBI171" s="37"/>
      <c r="XBJ171" s="37"/>
      <c r="XBK171" s="37"/>
      <c r="XBL171" s="37"/>
      <c r="XBM171" s="37"/>
      <c r="XBN171" s="37"/>
      <c r="XBO171" s="37"/>
      <c r="XBP171" s="37"/>
      <c r="XBQ171" s="37"/>
      <c r="XBR171" s="37"/>
      <c r="XBS171" s="37"/>
      <c r="XBT171" s="37"/>
      <c r="XBU171" s="37"/>
      <c r="XBV171" s="37"/>
      <c r="XBW171" s="37"/>
      <c r="XBX171" s="37"/>
      <c r="XBY171" s="37"/>
      <c r="XBZ171" s="37"/>
      <c r="XCA171" s="37"/>
      <c r="XCB171" s="37"/>
      <c r="XCC171" s="37"/>
      <c r="XCD171" s="37"/>
      <c r="XCE171" s="37"/>
      <c r="XCF171" s="37"/>
      <c r="XCG171" s="37"/>
      <c r="XCH171" s="37"/>
      <c r="XCI171" s="37"/>
      <c r="XCJ171" s="37"/>
      <c r="XCK171" s="37"/>
      <c r="XCL171" s="37"/>
      <c r="XCM171" s="37"/>
      <c r="XCN171" s="37"/>
      <c r="XCO171" s="37"/>
      <c r="XCP171" s="37"/>
      <c r="XCQ171" s="37"/>
      <c r="XCR171" s="37"/>
      <c r="XCS171" s="37"/>
      <c r="XCT171" s="37"/>
      <c r="XCU171" s="37"/>
      <c r="XCV171" s="37"/>
      <c r="XCW171" s="37"/>
      <c r="XCX171" s="37"/>
      <c r="XCY171" s="37"/>
      <c r="XCZ171" s="37"/>
      <c r="XDA171" s="37"/>
      <c r="XDB171" s="37"/>
      <c r="XDC171" s="37"/>
      <c r="XDD171" s="37"/>
      <c r="XDE171" s="37"/>
      <c r="XDF171" s="37"/>
      <c r="XDG171" s="37"/>
      <c r="XDH171" s="37"/>
      <c r="XDI171" s="37"/>
      <c r="XDJ171" s="37"/>
      <c r="XDK171" s="37"/>
      <c r="XDL171" s="37"/>
      <c r="XDM171" s="37"/>
      <c r="XDN171" s="37"/>
      <c r="XDO171" s="37"/>
      <c r="XDP171" s="37"/>
      <c r="XDQ171" s="37"/>
      <c r="XDR171" s="37"/>
      <c r="XDS171" s="37"/>
      <c r="XDT171" s="37"/>
      <c r="XDU171" s="37"/>
      <c r="XDV171" s="37"/>
      <c r="XDW171" s="37"/>
      <c r="XDX171" s="37"/>
      <c r="XDY171" s="37"/>
      <c r="XDZ171" s="37"/>
      <c r="XEA171" s="37"/>
      <c r="XEB171" s="37"/>
      <c r="XEC171" s="37"/>
      <c r="XED171" s="37"/>
      <c r="XEE171" s="37"/>
      <c r="XEF171" s="37"/>
      <c r="XEG171" s="37"/>
      <c r="XEH171" s="37"/>
      <c r="XEI171" s="37"/>
      <c r="XEJ171" s="37"/>
      <c r="XEK171" s="37"/>
      <c r="XEL171" s="37"/>
      <c r="XEM171" s="37"/>
      <c r="XEN171" s="37"/>
      <c r="XEO171" s="37"/>
      <c r="XEP171" s="37"/>
      <c r="XEQ171" s="37"/>
      <c r="XER171" s="37"/>
      <c r="XES171" s="37"/>
      <c r="XET171" s="37"/>
      <c r="XEU171" s="37"/>
      <c r="XEV171" s="37"/>
      <c r="XEW171" s="37"/>
      <c r="XEX171" s="37"/>
      <c r="XEY171" s="37"/>
      <c r="XEZ171" s="37"/>
      <c r="XFA171" s="37"/>
      <c r="XFB171" s="37"/>
      <c r="XFC171" s="37"/>
      <c r="XFD171" s="37"/>
    </row>
    <row r="172" spans="1:151 16227:16384" s="12" customFormat="1" ht="20.25" customHeight="1" x14ac:dyDescent="0.25">
      <c r="A172" s="84" t="str">
        <f>A171</f>
        <v>7th Floor For Part Residential/ 8th Podium level Parking</v>
      </c>
      <c r="B172" s="85"/>
      <c r="C172" s="90">
        <v>1</v>
      </c>
      <c r="D172" s="90"/>
      <c r="E172" s="59" t="s">
        <v>214</v>
      </c>
      <c r="F172" s="79">
        <f>(58.984)*(10.764)</f>
        <v>634.90377599999999</v>
      </c>
      <c r="G172" s="80"/>
      <c r="H172" s="59">
        <v>0</v>
      </c>
      <c r="I172" s="59">
        <f t="shared" ref="I172:I175" si="16">F172*(($I$105)+1)+H172</f>
        <v>1015.8460416</v>
      </c>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WZC172" s="37"/>
      <c r="WZD172" s="37"/>
      <c r="WZE172" s="37"/>
      <c r="WZF172" s="37"/>
      <c r="WZG172" s="37"/>
      <c r="WZH172" s="37"/>
      <c r="WZI172" s="37"/>
      <c r="WZJ172" s="37"/>
      <c r="WZK172" s="37"/>
      <c r="WZL172" s="37"/>
      <c r="WZM172" s="37"/>
      <c r="WZN172" s="37"/>
      <c r="WZO172" s="37"/>
      <c r="WZP172" s="37"/>
      <c r="WZQ172" s="37"/>
      <c r="WZR172" s="37"/>
      <c r="WZS172" s="37"/>
      <c r="WZT172" s="37"/>
      <c r="WZU172" s="37"/>
      <c r="WZV172" s="37"/>
      <c r="WZW172" s="37"/>
      <c r="WZX172" s="37"/>
      <c r="WZY172" s="37"/>
      <c r="WZZ172" s="37"/>
      <c r="XAA172" s="37"/>
      <c r="XAB172" s="37"/>
      <c r="XAC172" s="37"/>
      <c r="XAD172" s="37"/>
      <c r="XAE172" s="37"/>
      <c r="XAF172" s="37"/>
      <c r="XAG172" s="37"/>
      <c r="XAH172" s="37"/>
      <c r="XAI172" s="37"/>
      <c r="XAJ172" s="37"/>
      <c r="XAK172" s="37"/>
      <c r="XAL172" s="37"/>
      <c r="XAM172" s="37"/>
      <c r="XAN172" s="37"/>
      <c r="XAO172" s="37"/>
      <c r="XAP172" s="37"/>
      <c r="XAQ172" s="37"/>
      <c r="XAR172" s="37"/>
      <c r="XAS172" s="37"/>
      <c r="XAT172" s="37"/>
      <c r="XAU172" s="37"/>
      <c r="XAV172" s="37"/>
      <c r="XAW172" s="37"/>
      <c r="XAX172" s="37"/>
      <c r="XAY172" s="37"/>
      <c r="XAZ172" s="37"/>
      <c r="XBA172" s="37"/>
      <c r="XBB172" s="37"/>
      <c r="XBC172" s="37"/>
      <c r="XBD172" s="37"/>
      <c r="XBE172" s="37"/>
      <c r="XBF172" s="37"/>
      <c r="XBG172" s="37"/>
      <c r="XBH172" s="37"/>
      <c r="XBI172" s="37"/>
      <c r="XBJ172" s="37"/>
      <c r="XBK172" s="37"/>
      <c r="XBL172" s="37"/>
      <c r="XBM172" s="37"/>
      <c r="XBN172" s="37"/>
      <c r="XBO172" s="37"/>
      <c r="XBP172" s="37"/>
      <c r="XBQ172" s="37"/>
      <c r="XBR172" s="37"/>
      <c r="XBS172" s="37"/>
      <c r="XBT172" s="37"/>
      <c r="XBU172" s="37"/>
      <c r="XBV172" s="37"/>
      <c r="XBW172" s="37"/>
      <c r="XBX172" s="37"/>
      <c r="XBY172" s="37"/>
      <c r="XBZ172" s="37"/>
      <c r="XCA172" s="37"/>
      <c r="XCB172" s="37"/>
      <c r="XCC172" s="37"/>
      <c r="XCD172" s="37"/>
      <c r="XCE172" s="37"/>
      <c r="XCF172" s="37"/>
      <c r="XCG172" s="37"/>
      <c r="XCH172" s="37"/>
      <c r="XCI172" s="37"/>
      <c r="XCJ172" s="37"/>
      <c r="XCK172" s="37"/>
      <c r="XCL172" s="37"/>
      <c r="XCM172" s="37"/>
      <c r="XCN172" s="37"/>
      <c r="XCO172" s="37"/>
      <c r="XCP172" s="37"/>
      <c r="XCQ172" s="37"/>
      <c r="XCR172" s="37"/>
      <c r="XCS172" s="37"/>
      <c r="XCT172" s="37"/>
      <c r="XCU172" s="37"/>
      <c r="XCV172" s="37"/>
      <c r="XCW172" s="37"/>
      <c r="XCX172" s="37"/>
      <c r="XCY172" s="37"/>
      <c r="XCZ172" s="37"/>
      <c r="XDA172" s="37"/>
      <c r="XDB172" s="37"/>
      <c r="XDC172" s="37"/>
      <c r="XDD172" s="37"/>
      <c r="XDE172" s="37"/>
      <c r="XDF172" s="37"/>
      <c r="XDG172" s="37"/>
      <c r="XDH172" s="37"/>
      <c r="XDI172" s="37"/>
      <c r="XDJ172" s="37"/>
      <c r="XDK172" s="37"/>
      <c r="XDL172" s="37"/>
      <c r="XDM172" s="37"/>
      <c r="XDN172" s="37"/>
      <c r="XDO172" s="37"/>
      <c r="XDP172" s="37"/>
      <c r="XDQ172" s="37"/>
      <c r="XDR172" s="37"/>
      <c r="XDS172" s="37"/>
      <c r="XDT172" s="37"/>
      <c r="XDU172" s="37"/>
      <c r="XDV172" s="37"/>
      <c r="XDW172" s="37"/>
      <c r="XDX172" s="37"/>
      <c r="XDY172" s="37"/>
      <c r="XDZ172" s="37"/>
      <c r="XEA172" s="37"/>
      <c r="XEB172" s="37"/>
      <c r="XEC172" s="37"/>
      <c r="XED172" s="37"/>
      <c r="XEE172" s="37"/>
      <c r="XEF172" s="37"/>
      <c r="XEG172" s="37"/>
      <c r="XEH172" s="37"/>
      <c r="XEI172" s="37"/>
      <c r="XEJ172" s="37"/>
      <c r="XEK172" s="37"/>
      <c r="XEL172" s="37"/>
      <c r="XEM172" s="37"/>
      <c r="XEN172" s="37"/>
      <c r="XEO172" s="37"/>
      <c r="XEP172" s="37"/>
      <c r="XEQ172" s="37"/>
      <c r="XER172" s="37"/>
      <c r="XES172" s="37"/>
      <c r="XET172" s="37"/>
      <c r="XEU172" s="37"/>
      <c r="XEV172" s="37"/>
      <c r="XEW172" s="37"/>
      <c r="XEX172" s="37"/>
      <c r="XEY172" s="37"/>
      <c r="XEZ172" s="37"/>
      <c r="XFA172" s="37"/>
      <c r="XFB172" s="37"/>
      <c r="XFC172" s="37"/>
      <c r="XFD172" s="37"/>
    </row>
    <row r="173" spans="1:151 16227:16384" s="12" customFormat="1" ht="20.25" x14ac:dyDescent="0.25">
      <c r="A173" s="86"/>
      <c r="B173" s="87"/>
      <c r="C173" s="90">
        <v>2</v>
      </c>
      <c r="D173" s="90"/>
      <c r="E173" s="59" t="s">
        <v>214</v>
      </c>
      <c r="F173" s="79">
        <f>(58.984)*(10.764)</f>
        <v>634.90377599999999</v>
      </c>
      <c r="G173" s="80"/>
      <c r="H173" s="59">
        <v>0</v>
      </c>
      <c r="I173" s="59">
        <f t="shared" si="16"/>
        <v>1015.8460416</v>
      </c>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WZC173" s="37"/>
      <c r="WZD173" s="37"/>
      <c r="WZE173" s="37"/>
      <c r="WZF173" s="37"/>
      <c r="WZG173" s="37"/>
      <c r="WZH173" s="37"/>
      <c r="WZI173" s="37"/>
      <c r="WZJ173" s="37"/>
      <c r="WZK173" s="37"/>
      <c r="WZL173" s="37"/>
      <c r="WZM173" s="37"/>
      <c r="WZN173" s="37"/>
      <c r="WZO173" s="37"/>
      <c r="WZP173" s="37"/>
      <c r="WZQ173" s="37"/>
      <c r="WZR173" s="37"/>
      <c r="WZS173" s="37"/>
      <c r="WZT173" s="37"/>
      <c r="WZU173" s="37"/>
      <c r="WZV173" s="37"/>
      <c r="WZW173" s="37"/>
      <c r="WZX173" s="37"/>
      <c r="WZY173" s="37"/>
      <c r="WZZ173" s="37"/>
      <c r="XAA173" s="37"/>
      <c r="XAB173" s="37"/>
      <c r="XAC173" s="37"/>
      <c r="XAD173" s="37"/>
      <c r="XAE173" s="37"/>
      <c r="XAF173" s="37"/>
      <c r="XAG173" s="37"/>
      <c r="XAH173" s="37"/>
      <c r="XAI173" s="37"/>
      <c r="XAJ173" s="37"/>
      <c r="XAK173" s="37"/>
      <c r="XAL173" s="37"/>
      <c r="XAM173" s="37"/>
      <c r="XAN173" s="37"/>
      <c r="XAO173" s="37"/>
      <c r="XAP173" s="37"/>
      <c r="XAQ173" s="37"/>
      <c r="XAR173" s="37"/>
      <c r="XAS173" s="37"/>
      <c r="XAT173" s="37"/>
      <c r="XAU173" s="37"/>
      <c r="XAV173" s="37"/>
      <c r="XAW173" s="37"/>
      <c r="XAX173" s="37"/>
      <c r="XAY173" s="37"/>
      <c r="XAZ173" s="37"/>
      <c r="XBA173" s="37"/>
      <c r="XBB173" s="37"/>
      <c r="XBC173" s="37"/>
      <c r="XBD173" s="37"/>
      <c r="XBE173" s="37"/>
      <c r="XBF173" s="37"/>
      <c r="XBG173" s="37"/>
      <c r="XBH173" s="37"/>
      <c r="XBI173" s="37"/>
      <c r="XBJ173" s="37"/>
      <c r="XBK173" s="37"/>
      <c r="XBL173" s="37"/>
      <c r="XBM173" s="37"/>
      <c r="XBN173" s="37"/>
      <c r="XBO173" s="37"/>
      <c r="XBP173" s="37"/>
      <c r="XBQ173" s="37"/>
      <c r="XBR173" s="37"/>
      <c r="XBS173" s="37"/>
      <c r="XBT173" s="37"/>
      <c r="XBU173" s="37"/>
      <c r="XBV173" s="37"/>
      <c r="XBW173" s="37"/>
      <c r="XBX173" s="37"/>
      <c r="XBY173" s="37"/>
      <c r="XBZ173" s="37"/>
      <c r="XCA173" s="37"/>
      <c r="XCB173" s="37"/>
      <c r="XCC173" s="37"/>
      <c r="XCD173" s="37"/>
      <c r="XCE173" s="37"/>
      <c r="XCF173" s="37"/>
      <c r="XCG173" s="37"/>
      <c r="XCH173" s="37"/>
      <c r="XCI173" s="37"/>
      <c r="XCJ173" s="37"/>
      <c r="XCK173" s="37"/>
      <c r="XCL173" s="37"/>
      <c r="XCM173" s="37"/>
      <c r="XCN173" s="37"/>
      <c r="XCO173" s="37"/>
      <c r="XCP173" s="37"/>
      <c r="XCQ173" s="37"/>
      <c r="XCR173" s="37"/>
      <c r="XCS173" s="37"/>
      <c r="XCT173" s="37"/>
      <c r="XCU173" s="37"/>
      <c r="XCV173" s="37"/>
      <c r="XCW173" s="37"/>
      <c r="XCX173" s="37"/>
      <c r="XCY173" s="37"/>
      <c r="XCZ173" s="37"/>
      <c r="XDA173" s="37"/>
      <c r="XDB173" s="37"/>
      <c r="XDC173" s="37"/>
      <c r="XDD173" s="37"/>
      <c r="XDE173" s="37"/>
      <c r="XDF173" s="37"/>
      <c r="XDG173" s="37"/>
      <c r="XDH173" s="37"/>
      <c r="XDI173" s="37"/>
      <c r="XDJ173" s="37"/>
      <c r="XDK173" s="37"/>
      <c r="XDL173" s="37"/>
      <c r="XDM173" s="37"/>
      <c r="XDN173" s="37"/>
      <c r="XDO173" s="37"/>
      <c r="XDP173" s="37"/>
      <c r="XDQ173" s="37"/>
      <c r="XDR173" s="37"/>
      <c r="XDS173" s="37"/>
      <c r="XDT173" s="37"/>
      <c r="XDU173" s="37"/>
      <c r="XDV173" s="37"/>
      <c r="XDW173" s="37"/>
      <c r="XDX173" s="37"/>
      <c r="XDY173" s="37"/>
      <c r="XDZ173" s="37"/>
      <c r="XEA173" s="37"/>
      <c r="XEB173" s="37"/>
      <c r="XEC173" s="37"/>
      <c r="XED173" s="37"/>
      <c r="XEE173" s="37"/>
      <c r="XEF173" s="37"/>
      <c r="XEG173" s="37"/>
      <c r="XEH173" s="37"/>
      <c r="XEI173" s="37"/>
      <c r="XEJ173" s="37"/>
      <c r="XEK173" s="37"/>
      <c r="XEL173" s="37"/>
      <c r="XEM173" s="37"/>
      <c r="XEN173" s="37"/>
      <c r="XEO173" s="37"/>
      <c r="XEP173" s="37"/>
      <c r="XEQ173" s="37"/>
      <c r="XER173" s="37"/>
      <c r="XES173" s="37"/>
      <c r="XET173" s="37"/>
      <c r="XEU173" s="37"/>
      <c r="XEV173" s="37"/>
      <c r="XEW173" s="37"/>
      <c r="XEX173" s="37"/>
      <c r="XEY173" s="37"/>
      <c r="XEZ173" s="37"/>
      <c r="XFA173" s="37"/>
      <c r="XFB173" s="37"/>
      <c r="XFC173" s="37"/>
      <c r="XFD173" s="37"/>
    </row>
    <row r="174" spans="1:151 16227:16384" s="12" customFormat="1" ht="20.25" x14ac:dyDescent="0.25">
      <c r="A174" s="86"/>
      <c r="B174" s="87"/>
      <c r="C174" s="90">
        <v>3</v>
      </c>
      <c r="D174" s="90"/>
      <c r="E174" s="59" t="s">
        <v>212</v>
      </c>
      <c r="F174" s="79">
        <f>(38.974)*(10.764)</f>
        <v>419.51613599999996</v>
      </c>
      <c r="G174" s="80"/>
      <c r="H174" s="59">
        <v>0</v>
      </c>
      <c r="I174" s="59">
        <f t="shared" si="16"/>
        <v>671.22581760000003</v>
      </c>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WZC174" s="37"/>
      <c r="WZD174" s="37"/>
      <c r="WZE174" s="37"/>
      <c r="WZF174" s="37"/>
      <c r="WZG174" s="37"/>
      <c r="WZH174" s="37"/>
      <c r="WZI174" s="37"/>
      <c r="WZJ174" s="37"/>
      <c r="WZK174" s="37"/>
      <c r="WZL174" s="37"/>
      <c r="WZM174" s="37"/>
      <c r="WZN174" s="37"/>
      <c r="WZO174" s="37"/>
      <c r="WZP174" s="37"/>
      <c r="WZQ174" s="37"/>
      <c r="WZR174" s="37"/>
      <c r="WZS174" s="37"/>
      <c r="WZT174" s="37"/>
      <c r="WZU174" s="37"/>
      <c r="WZV174" s="37"/>
      <c r="WZW174" s="37"/>
      <c r="WZX174" s="37"/>
      <c r="WZY174" s="37"/>
      <c r="WZZ174" s="37"/>
      <c r="XAA174" s="37"/>
      <c r="XAB174" s="37"/>
      <c r="XAC174" s="37"/>
      <c r="XAD174" s="37"/>
      <c r="XAE174" s="37"/>
      <c r="XAF174" s="37"/>
      <c r="XAG174" s="37"/>
      <c r="XAH174" s="37"/>
      <c r="XAI174" s="37"/>
      <c r="XAJ174" s="37"/>
      <c r="XAK174" s="37"/>
      <c r="XAL174" s="37"/>
      <c r="XAM174" s="37"/>
      <c r="XAN174" s="37"/>
      <c r="XAO174" s="37"/>
      <c r="XAP174" s="37"/>
      <c r="XAQ174" s="37"/>
      <c r="XAR174" s="37"/>
      <c r="XAS174" s="37"/>
      <c r="XAT174" s="37"/>
      <c r="XAU174" s="37"/>
      <c r="XAV174" s="37"/>
      <c r="XAW174" s="37"/>
      <c r="XAX174" s="37"/>
      <c r="XAY174" s="37"/>
      <c r="XAZ174" s="37"/>
      <c r="XBA174" s="37"/>
      <c r="XBB174" s="37"/>
      <c r="XBC174" s="37"/>
      <c r="XBD174" s="37"/>
      <c r="XBE174" s="37"/>
      <c r="XBF174" s="37"/>
      <c r="XBG174" s="37"/>
      <c r="XBH174" s="37"/>
      <c r="XBI174" s="37"/>
      <c r="XBJ174" s="37"/>
      <c r="XBK174" s="37"/>
      <c r="XBL174" s="37"/>
      <c r="XBM174" s="37"/>
      <c r="XBN174" s="37"/>
      <c r="XBO174" s="37"/>
      <c r="XBP174" s="37"/>
      <c r="XBQ174" s="37"/>
      <c r="XBR174" s="37"/>
      <c r="XBS174" s="37"/>
      <c r="XBT174" s="37"/>
      <c r="XBU174" s="37"/>
      <c r="XBV174" s="37"/>
      <c r="XBW174" s="37"/>
      <c r="XBX174" s="37"/>
      <c r="XBY174" s="37"/>
      <c r="XBZ174" s="37"/>
      <c r="XCA174" s="37"/>
      <c r="XCB174" s="37"/>
      <c r="XCC174" s="37"/>
      <c r="XCD174" s="37"/>
      <c r="XCE174" s="37"/>
      <c r="XCF174" s="37"/>
      <c r="XCG174" s="37"/>
      <c r="XCH174" s="37"/>
      <c r="XCI174" s="37"/>
      <c r="XCJ174" s="37"/>
      <c r="XCK174" s="37"/>
      <c r="XCL174" s="37"/>
      <c r="XCM174" s="37"/>
      <c r="XCN174" s="37"/>
      <c r="XCO174" s="37"/>
      <c r="XCP174" s="37"/>
      <c r="XCQ174" s="37"/>
      <c r="XCR174" s="37"/>
      <c r="XCS174" s="37"/>
      <c r="XCT174" s="37"/>
      <c r="XCU174" s="37"/>
      <c r="XCV174" s="37"/>
      <c r="XCW174" s="37"/>
      <c r="XCX174" s="37"/>
      <c r="XCY174" s="37"/>
      <c r="XCZ174" s="37"/>
      <c r="XDA174" s="37"/>
      <c r="XDB174" s="37"/>
      <c r="XDC174" s="37"/>
      <c r="XDD174" s="37"/>
      <c r="XDE174" s="37"/>
      <c r="XDF174" s="37"/>
      <c r="XDG174" s="37"/>
      <c r="XDH174" s="37"/>
      <c r="XDI174" s="37"/>
      <c r="XDJ174" s="37"/>
      <c r="XDK174" s="37"/>
      <c r="XDL174" s="37"/>
      <c r="XDM174" s="37"/>
      <c r="XDN174" s="37"/>
      <c r="XDO174" s="37"/>
      <c r="XDP174" s="37"/>
      <c r="XDQ174" s="37"/>
      <c r="XDR174" s="37"/>
      <c r="XDS174" s="37"/>
      <c r="XDT174" s="37"/>
      <c r="XDU174" s="37"/>
      <c r="XDV174" s="37"/>
      <c r="XDW174" s="37"/>
      <c r="XDX174" s="37"/>
      <c r="XDY174" s="37"/>
      <c r="XDZ174" s="37"/>
      <c r="XEA174" s="37"/>
      <c r="XEB174" s="37"/>
      <c r="XEC174" s="37"/>
      <c r="XED174" s="37"/>
      <c r="XEE174" s="37"/>
      <c r="XEF174" s="37"/>
      <c r="XEG174" s="37"/>
      <c r="XEH174" s="37"/>
      <c r="XEI174" s="37"/>
      <c r="XEJ174" s="37"/>
      <c r="XEK174" s="37"/>
      <c r="XEL174" s="37"/>
      <c r="XEM174" s="37"/>
      <c r="XEN174" s="37"/>
      <c r="XEO174" s="37"/>
      <c r="XEP174" s="37"/>
      <c r="XEQ174" s="37"/>
      <c r="XER174" s="37"/>
      <c r="XES174" s="37"/>
      <c r="XET174" s="37"/>
      <c r="XEU174" s="37"/>
      <c r="XEV174" s="37"/>
      <c r="XEW174" s="37"/>
      <c r="XEX174" s="37"/>
      <c r="XEY174" s="37"/>
      <c r="XEZ174" s="37"/>
      <c r="XFA174" s="37"/>
      <c r="XFB174" s="37"/>
      <c r="XFC174" s="37"/>
      <c r="XFD174" s="37"/>
    </row>
    <row r="175" spans="1:151 16227:16384" s="12" customFormat="1" ht="20.25" x14ac:dyDescent="0.25">
      <c r="A175" s="86"/>
      <c r="B175" s="87"/>
      <c r="C175" s="90">
        <v>4</v>
      </c>
      <c r="D175" s="90"/>
      <c r="E175" s="59" t="s">
        <v>212</v>
      </c>
      <c r="F175" s="79">
        <f>(38.974)*(10.764)</f>
        <v>419.51613599999996</v>
      </c>
      <c r="G175" s="80"/>
      <c r="H175" s="59">
        <v>0</v>
      </c>
      <c r="I175" s="59">
        <f t="shared" si="16"/>
        <v>671.22581760000003</v>
      </c>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WZC175" s="37"/>
      <c r="WZD175" s="37"/>
      <c r="WZE175" s="37"/>
      <c r="WZF175" s="37"/>
      <c r="WZG175" s="37"/>
      <c r="WZH175" s="37"/>
      <c r="WZI175" s="37"/>
      <c r="WZJ175" s="37"/>
      <c r="WZK175" s="37"/>
      <c r="WZL175" s="37"/>
      <c r="WZM175" s="37"/>
      <c r="WZN175" s="37"/>
      <c r="WZO175" s="37"/>
      <c r="WZP175" s="37"/>
      <c r="WZQ175" s="37"/>
      <c r="WZR175" s="37"/>
      <c r="WZS175" s="37"/>
      <c r="WZT175" s="37"/>
      <c r="WZU175" s="37"/>
      <c r="WZV175" s="37"/>
      <c r="WZW175" s="37"/>
      <c r="WZX175" s="37"/>
      <c r="WZY175" s="37"/>
      <c r="WZZ175" s="37"/>
      <c r="XAA175" s="37"/>
      <c r="XAB175" s="37"/>
      <c r="XAC175" s="37"/>
      <c r="XAD175" s="37"/>
      <c r="XAE175" s="37"/>
      <c r="XAF175" s="37"/>
      <c r="XAG175" s="37"/>
      <c r="XAH175" s="37"/>
      <c r="XAI175" s="37"/>
      <c r="XAJ175" s="37"/>
      <c r="XAK175" s="37"/>
      <c r="XAL175" s="37"/>
      <c r="XAM175" s="37"/>
      <c r="XAN175" s="37"/>
      <c r="XAO175" s="37"/>
      <c r="XAP175" s="37"/>
      <c r="XAQ175" s="37"/>
      <c r="XAR175" s="37"/>
      <c r="XAS175" s="37"/>
      <c r="XAT175" s="37"/>
      <c r="XAU175" s="37"/>
      <c r="XAV175" s="37"/>
      <c r="XAW175" s="37"/>
      <c r="XAX175" s="37"/>
      <c r="XAY175" s="37"/>
      <c r="XAZ175" s="37"/>
      <c r="XBA175" s="37"/>
      <c r="XBB175" s="37"/>
      <c r="XBC175" s="37"/>
      <c r="XBD175" s="37"/>
      <c r="XBE175" s="37"/>
      <c r="XBF175" s="37"/>
      <c r="XBG175" s="37"/>
      <c r="XBH175" s="37"/>
      <c r="XBI175" s="37"/>
      <c r="XBJ175" s="37"/>
      <c r="XBK175" s="37"/>
      <c r="XBL175" s="37"/>
      <c r="XBM175" s="37"/>
      <c r="XBN175" s="37"/>
      <c r="XBO175" s="37"/>
      <c r="XBP175" s="37"/>
      <c r="XBQ175" s="37"/>
      <c r="XBR175" s="37"/>
      <c r="XBS175" s="37"/>
      <c r="XBT175" s="37"/>
      <c r="XBU175" s="37"/>
      <c r="XBV175" s="37"/>
      <c r="XBW175" s="37"/>
      <c r="XBX175" s="37"/>
      <c r="XBY175" s="37"/>
      <c r="XBZ175" s="37"/>
      <c r="XCA175" s="37"/>
      <c r="XCB175" s="37"/>
      <c r="XCC175" s="37"/>
      <c r="XCD175" s="37"/>
      <c r="XCE175" s="37"/>
      <c r="XCF175" s="37"/>
      <c r="XCG175" s="37"/>
      <c r="XCH175" s="37"/>
      <c r="XCI175" s="37"/>
      <c r="XCJ175" s="37"/>
      <c r="XCK175" s="37"/>
      <c r="XCL175" s="37"/>
      <c r="XCM175" s="37"/>
      <c r="XCN175" s="37"/>
      <c r="XCO175" s="37"/>
      <c r="XCP175" s="37"/>
      <c r="XCQ175" s="37"/>
      <c r="XCR175" s="37"/>
      <c r="XCS175" s="37"/>
      <c r="XCT175" s="37"/>
      <c r="XCU175" s="37"/>
      <c r="XCV175" s="37"/>
      <c r="XCW175" s="37"/>
      <c r="XCX175" s="37"/>
      <c r="XCY175" s="37"/>
      <c r="XCZ175" s="37"/>
      <c r="XDA175" s="37"/>
      <c r="XDB175" s="37"/>
      <c r="XDC175" s="37"/>
      <c r="XDD175" s="37"/>
      <c r="XDE175" s="37"/>
      <c r="XDF175" s="37"/>
      <c r="XDG175" s="37"/>
      <c r="XDH175" s="37"/>
      <c r="XDI175" s="37"/>
      <c r="XDJ175" s="37"/>
      <c r="XDK175" s="37"/>
      <c r="XDL175" s="37"/>
      <c r="XDM175" s="37"/>
      <c r="XDN175" s="37"/>
      <c r="XDO175" s="37"/>
      <c r="XDP175" s="37"/>
      <c r="XDQ175" s="37"/>
      <c r="XDR175" s="37"/>
      <c r="XDS175" s="37"/>
      <c r="XDT175" s="37"/>
      <c r="XDU175" s="37"/>
      <c r="XDV175" s="37"/>
      <c r="XDW175" s="37"/>
      <c r="XDX175" s="37"/>
      <c r="XDY175" s="37"/>
      <c r="XDZ175" s="37"/>
      <c r="XEA175" s="37"/>
      <c r="XEB175" s="37"/>
      <c r="XEC175" s="37"/>
      <c r="XED175" s="37"/>
      <c r="XEE175" s="37"/>
      <c r="XEF175" s="37"/>
      <c r="XEG175" s="37"/>
      <c r="XEH175" s="37"/>
      <c r="XEI175" s="37"/>
      <c r="XEJ175" s="37"/>
      <c r="XEK175" s="37"/>
      <c r="XEL175" s="37"/>
      <c r="XEM175" s="37"/>
      <c r="XEN175" s="37"/>
      <c r="XEO175" s="37"/>
      <c r="XEP175" s="37"/>
      <c r="XEQ175" s="37"/>
      <c r="XER175" s="37"/>
      <c r="XES175" s="37"/>
      <c r="XET175" s="37"/>
      <c r="XEU175" s="37"/>
      <c r="XEV175" s="37"/>
      <c r="XEW175" s="37"/>
      <c r="XEX175" s="37"/>
      <c r="XEY175" s="37"/>
      <c r="XEZ175" s="37"/>
      <c r="XFA175" s="37"/>
      <c r="XFB175" s="37"/>
      <c r="XFC175" s="37"/>
      <c r="XFD175" s="37"/>
    </row>
    <row r="176" spans="1:151 16227:16384" s="12" customFormat="1" ht="20.25" x14ac:dyDescent="0.25">
      <c r="A176" s="86"/>
      <c r="B176" s="87"/>
      <c r="C176" s="90">
        <v>5</v>
      </c>
      <c r="D176" s="90"/>
      <c r="E176" s="84" t="s">
        <v>258</v>
      </c>
      <c r="F176" s="91"/>
      <c r="G176" s="91"/>
      <c r="H176" s="91"/>
      <c r="I176" s="85"/>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WZC176" s="37"/>
      <c r="WZD176" s="37"/>
      <c r="WZE176" s="37"/>
      <c r="WZF176" s="37"/>
      <c r="WZG176" s="37"/>
      <c r="WZH176" s="37"/>
      <c r="WZI176" s="37"/>
      <c r="WZJ176" s="37"/>
      <c r="WZK176" s="37"/>
      <c r="WZL176" s="37"/>
      <c r="WZM176" s="37"/>
      <c r="WZN176" s="37"/>
      <c r="WZO176" s="37"/>
      <c r="WZP176" s="37"/>
      <c r="WZQ176" s="37"/>
      <c r="WZR176" s="37"/>
      <c r="WZS176" s="37"/>
      <c r="WZT176" s="37"/>
      <c r="WZU176" s="37"/>
      <c r="WZV176" s="37"/>
      <c r="WZW176" s="37"/>
      <c r="WZX176" s="37"/>
      <c r="WZY176" s="37"/>
      <c r="WZZ176" s="37"/>
      <c r="XAA176" s="37"/>
      <c r="XAB176" s="37"/>
      <c r="XAC176" s="37"/>
      <c r="XAD176" s="37"/>
      <c r="XAE176" s="37"/>
      <c r="XAF176" s="37"/>
      <c r="XAG176" s="37"/>
      <c r="XAH176" s="37"/>
      <c r="XAI176" s="37"/>
      <c r="XAJ176" s="37"/>
      <c r="XAK176" s="37"/>
      <c r="XAL176" s="37"/>
      <c r="XAM176" s="37"/>
      <c r="XAN176" s="37"/>
      <c r="XAO176" s="37"/>
      <c r="XAP176" s="37"/>
      <c r="XAQ176" s="37"/>
      <c r="XAR176" s="37"/>
      <c r="XAS176" s="37"/>
      <c r="XAT176" s="37"/>
      <c r="XAU176" s="37"/>
      <c r="XAV176" s="37"/>
      <c r="XAW176" s="37"/>
      <c r="XAX176" s="37"/>
      <c r="XAY176" s="37"/>
      <c r="XAZ176" s="37"/>
      <c r="XBA176" s="37"/>
      <c r="XBB176" s="37"/>
      <c r="XBC176" s="37"/>
      <c r="XBD176" s="37"/>
      <c r="XBE176" s="37"/>
      <c r="XBF176" s="37"/>
      <c r="XBG176" s="37"/>
      <c r="XBH176" s="37"/>
      <c r="XBI176" s="37"/>
      <c r="XBJ176" s="37"/>
      <c r="XBK176" s="37"/>
      <c r="XBL176" s="37"/>
      <c r="XBM176" s="37"/>
      <c r="XBN176" s="37"/>
      <c r="XBO176" s="37"/>
      <c r="XBP176" s="37"/>
      <c r="XBQ176" s="37"/>
      <c r="XBR176" s="37"/>
      <c r="XBS176" s="37"/>
      <c r="XBT176" s="37"/>
      <c r="XBU176" s="37"/>
      <c r="XBV176" s="37"/>
      <c r="XBW176" s="37"/>
      <c r="XBX176" s="37"/>
      <c r="XBY176" s="37"/>
      <c r="XBZ176" s="37"/>
      <c r="XCA176" s="37"/>
      <c r="XCB176" s="37"/>
      <c r="XCC176" s="37"/>
      <c r="XCD176" s="37"/>
      <c r="XCE176" s="37"/>
      <c r="XCF176" s="37"/>
      <c r="XCG176" s="37"/>
      <c r="XCH176" s="37"/>
      <c r="XCI176" s="37"/>
      <c r="XCJ176" s="37"/>
      <c r="XCK176" s="37"/>
      <c r="XCL176" s="37"/>
      <c r="XCM176" s="37"/>
      <c r="XCN176" s="37"/>
      <c r="XCO176" s="37"/>
      <c r="XCP176" s="37"/>
      <c r="XCQ176" s="37"/>
      <c r="XCR176" s="37"/>
      <c r="XCS176" s="37"/>
      <c r="XCT176" s="37"/>
      <c r="XCU176" s="37"/>
      <c r="XCV176" s="37"/>
      <c r="XCW176" s="37"/>
      <c r="XCX176" s="37"/>
      <c r="XCY176" s="37"/>
      <c r="XCZ176" s="37"/>
      <c r="XDA176" s="37"/>
      <c r="XDB176" s="37"/>
      <c r="XDC176" s="37"/>
      <c r="XDD176" s="37"/>
      <c r="XDE176" s="37"/>
      <c r="XDF176" s="37"/>
      <c r="XDG176" s="37"/>
      <c r="XDH176" s="37"/>
      <c r="XDI176" s="37"/>
      <c r="XDJ176" s="37"/>
      <c r="XDK176" s="37"/>
      <c r="XDL176" s="37"/>
      <c r="XDM176" s="37"/>
      <c r="XDN176" s="37"/>
      <c r="XDO176" s="37"/>
      <c r="XDP176" s="37"/>
      <c r="XDQ176" s="37"/>
      <c r="XDR176" s="37"/>
      <c r="XDS176" s="37"/>
      <c r="XDT176" s="37"/>
      <c r="XDU176" s="37"/>
      <c r="XDV176" s="37"/>
      <c r="XDW176" s="37"/>
      <c r="XDX176" s="37"/>
      <c r="XDY176" s="37"/>
      <c r="XDZ176" s="37"/>
      <c r="XEA176" s="37"/>
      <c r="XEB176" s="37"/>
      <c r="XEC176" s="37"/>
      <c r="XED176" s="37"/>
      <c r="XEE176" s="37"/>
      <c r="XEF176" s="37"/>
      <c r="XEG176" s="37"/>
      <c r="XEH176" s="37"/>
      <c r="XEI176" s="37"/>
      <c r="XEJ176" s="37"/>
      <c r="XEK176" s="37"/>
      <c r="XEL176" s="37"/>
      <c r="XEM176" s="37"/>
      <c r="XEN176" s="37"/>
      <c r="XEO176" s="37"/>
      <c r="XEP176" s="37"/>
      <c r="XEQ176" s="37"/>
      <c r="XER176" s="37"/>
      <c r="XES176" s="37"/>
      <c r="XET176" s="37"/>
      <c r="XEU176" s="37"/>
      <c r="XEV176" s="37"/>
      <c r="XEW176" s="37"/>
      <c r="XEX176" s="37"/>
      <c r="XEY176" s="37"/>
      <c r="XEZ176" s="37"/>
      <c r="XFA176" s="37"/>
      <c r="XFB176" s="37"/>
      <c r="XFC176" s="37"/>
      <c r="XFD176" s="37"/>
    </row>
    <row r="177" spans="1:151 16227:16384" s="12" customFormat="1" ht="20.25" x14ac:dyDescent="0.25">
      <c r="A177" s="86"/>
      <c r="B177" s="87"/>
      <c r="C177" s="90">
        <v>6</v>
      </c>
      <c r="D177" s="90"/>
      <c r="E177" s="88"/>
      <c r="F177" s="92"/>
      <c r="G177" s="92"/>
      <c r="H177" s="92"/>
      <c r="I177" s="89"/>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WZC177" s="37"/>
      <c r="WZD177" s="37"/>
      <c r="WZE177" s="37"/>
      <c r="WZF177" s="37"/>
      <c r="WZG177" s="37"/>
      <c r="WZH177" s="37"/>
      <c r="WZI177" s="37"/>
      <c r="WZJ177" s="37"/>
      <c r="WZK177" s="37"/>
      <c r="WZL177" s="37"/>
      <c r="WZM177" s="37"/>
      <c r="WZN177" s="37"/>
      <c r="WZO177" s="37"/>
      <c r="WZP177" s="37"/>
      <c r="WZQ177" s="37"/>
      <c r="WZR177" s="37"/>
      <c r="WZS177" s="37"/>
      <c r="WZT177" s="37"/>
      <c r="WZU177" s="37"/>
      <c r="WZV177" s="37"/>
      <c r="WZW177" s="37"/>
      <c r="WZX177" s="37"/>
      <c r="WZY177" s="37"/>
      <c r="WZZ177" s="37"/>
      <c r="XAA177" s="37"/>
      <c r="XAB177" s="37"/>
      <c r="XAC177" s="37"/>
      <c r="XAD177" s="37"/>
      <c r="XAE177" s="37"/>
      <c r="XAF177" s="37"/>
      <c r="XAG177" s="37"/>
      <c r="XAH177" s="37"/>
      <c r="XAI177" s="37"/>
      <c r="XAJ177" s="37"/>
      <c r="XAK177" s="37"/>
      <c r="XAL177" s="37"/>
      <c r="XAM177" s="37"/>
      <c r="XAN177" s="37"/>
      <c r="XAO177" s="37"/>
      <c r="XAP177" s="37"/>
      <c r="XAQ177" s="37"/>
      <c r="XAR177" s="37"/>
      <c r="XAS177" s="37"/>
      <c r="XAT177" s="37"/>
      <c r="XAU177" s="37"/>
      <c r="XAV177" s="37"/>
      <c r="XAW177" s="37"/>
      <c r="XAX177" s="37"/>
      <c r="XAY177" s="37"/>
      <c r="XAZ177" s="37"/>
      <c r="XBA177" s="37"/>
      <c r="XBB177" s="37"/>
      <c r="XBC177" s="37"/>
      <c r="XBD177" s="37"/>
      <c r="XBE177" s="37"/>
      <c r="XBF177" s="37"/>
      <c r="XBG177" s="37"/>
      <c r="XBH177" s="37"/>
      <c r="XBI177" s="37"/>
      <c r="XBJ177" s="37"/>
      <c r="XBK177" s="37"/>
      <c r="XBL177" s="37"/>
      <c r="XBM177" s="37"/>
      <c r="XBN177" s="37"/>
      <c r="XBO177" s="37"/>
      <c r="XBP177" s="37"/>
      <c r="XBQ177" s="37"/>
      <c r="XBR177" s="37"/>
      <c r="XBS177" s="37"/>
      <c r="XBT177" s="37"/>
      <c r="XBU177" s="37"/>
      <c r="XBV177" s="37"/>
      <c r="XBW177" s="37"/>
      <c r="XBX177" s="37"/>
      <c r="XBY177" s="37"/>
      <c r="XBZ177" s="37"/>
      <c r="XCA177" s="37"/>
      <c r="XCB177" s="37"/>
      <c r="XCC177" s="37"/>
      <c r="XCD177" s="37"/>
      <c r="XCE177" s="37"/>
      <c r="XCF177" s="37"/>
      <c r="XCG177" s="37"/>
      <c r="XCH177" s="37"/>
      <c r="XCI177" s="37"/>
      <c r="XCJ177" s="37"/>
      <c r="XCK177" s="37"/>
      <c r="XCL177" s="37"/>
      <c r="XCM177" s="37"/>
      <c r="XCN177" s="37"/>
      <c r="XCO177" s="37"/>
      <c r="XCP177" s="37"/>
      <c r="XCQ177" s="37"/>
      <c r="XCR177" s="37"/>
      <c r="XCS177" s="37"/>
      <c r="XCT177" s="37"/>
      <c r="XCU177" s="37"/>
      <c r="XCV177" s="37"/>
      <c r="XCW177" s="37"/>
      <c r="XCX177" s="37"/>
      <c r="XCY177" s="37"/>
      <c r="XCZ177" s="37"/>
      <c r="XDA177" s="37"/>
      <c r="XDB177" s="37"/>
      <c r="XDC177" s="37"/>
      <c r="XDD177" s="37"/>
      <c r="XDE177" s="37"/>
      <c r="XDF177" s="37"/>
      <c r="XDG177" s="37"/>
      <c r="XDH177" s="37"/>
      <c r="XDI177" s="37"/>
      <c r="XDJ177" s="37"/>
      <c r="XDK177" s="37"/>
      <c r="XDL177" s="37"/>
      <c r="XDM177" s="37"/>
      <c r="XDN177" s="37"/>
      <c r="XDO177" s="37"/>
      <c r="XDP177" s="37"/>
      <c r="XDQ177" s="37"/>
      <c r="XDR177" s="37"/>
      <c r="XDS177" s="37"/>
      <c r="XDT177" s="37"/>
      <c r="XDU177" s="37"/>
      <c r="XDV177" s="37"/>
      <c r="XDW177" s="37"/>
      <c r="XDX177" s="37"/>
      <c r="XDY177" s="37"/>
      <c r="XDZ177" s="37"/>
      <c r="XEA177" s="37"/>
      <c r="XEB177" s="37"/>
      <c r="XEC177" s="37"/>
      <c r="XED177" s="37"/>
      <c r="XEE177" s="37"/>
      <c r="XEF177" s="37"/>
      <c r="XEG177" s="37"/>
      <c r="XEH177" s="37"/>
      <c r="XEI177" s="37"/>
      <c r="XEJ177" s="37"/>
      <c r="XEK177" s="37"/>
      <c r="XEL177" s="37"/>
      <c r="XEM177" s="37"/>
      <c r="XEN177" s="37"/>
      <c r="XEO177" s="37"/>
      <c r="XEP177" s="37"/>
      <c r="XEQ177" s="37"/>
      <c r="XER177" s="37"/>
      <c r="XES177" s="37"/>
      <c r="XET177" s="37"/>
      <c r="XEU177" s="37"/>
      <c r="XEV177" s="37"/>
      <c r="XEW177" s="37"/>
      <c r="XEX177" s="37"/>
      <c r="XEY177" s="37"/>
      <c r="XEZ177" s="37"/>
      <c r="XFA177" s="37"/>
      <c r="XFB177" s="37"/>
      <c r="XFC177" s="37"/>
      <c r="XFD177" s="37"/>
    </row>
    <row r="178" spans="1:151 16227:16384" s="12" customFormat="1" ht="20.25" x14ac:dyDescent="0.25">
      <c r="A178" s="86"/>
      <c r="B178" s="87"/>
      <c r="C178" s="90">
        <v>7</v>
      </c>
      <c r="D178" s="90"/>
      <c r="E178" s="59" t="s">
        <v>212</v>
      </c>
      <c r="F178" s="79">
        <f>(41.909)*(10.764)</f>
        <v>451.10847599999994</v>
      </c>
      <c r="G178" s="80"/>
      <c r="H178" s="59">
        <v>0</v>
      </c>
      <c r="I178" s="59">
        <f t="shared" ref="I178:I179" si="17">F178*(($I$105)+1)+H178</f>
        <v>721.77356159999999</v>
      </c>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WZC178" s="37"/>
      <c r="WZD178" s="37"/>
      <c r="WZE178" s="37"/>
      <c r="WZF178" s="37"/>
      <c r="WZG178" s="37"/>
      <c r="WZH178" s="37"/>
      <c r="WZI178" s="37"/>
      <c r="WZJ178" s="37"/>
      <c r="WZK178" s="37"/>
      <c r="WZL178" s="37"/>
      <c r="WZM178" s="37"/>
      <c r="WZN178" s="37"/>
      <c r="WZO178" s="37"/>
      <c r="WZP178" s="37"/>
      <c r="WZQ178" s="37"/>
      <c r="WZR178" s="37"/>
      <c r="WZS178" s="37"/>
      <c r="WZT178" s="37"/>
      <c r="WZU178" s="37"/>
      <c r="WZV178" s="37"/>
      <c r="WZW178" s="37"/>
      <c r="WZX178" s="37"/>
      <c r="WZY178" s="37"/>
      <c r="WZZ178" s="37"/>
      <c r="XAA178" s="37"/>
      <c r="XAB178" s="37"/>
      <c r="XAC178" s="37"/>
      <c r="XAD178" s="37"/>
      <c r="XAE178" s="37"/>
      <c r="XAF178" s="37"/>
      <c r="XAG178" s="37"/>
      <c r="XAH178" s="37"/>
      <c r="XAI178" s="37"/>
      <c r="XAJ178" s="37"/>
      <c r="XAK178" s="37"/>
      <c r="XAL178" s="37"/>
      <c r="XAM178" s="37"/>
      <c r="XAN178" s="37"/>
      <c r="XAO178" s="37"/>
      <c r="XAP178" s="37"/>
      <c r="XAQ178" s="37"/>
      <c r="XAR178" s="37"/>
      <c r="XAS178" s="37"/>
      <c r="XAT178" s="37"/>
      <c r="XAU178" s="37"/>
      <c r="XAV178" s="37"/>
      <c r="XAW178" s="37"/>
      <c r="XAX178" s="37"/>
      <c r="XAY178" s="37"/>
      <c r="XAZ178" s="37"/>
      <c r="XBA178" s="37"/>
      <c r="XBB178" s="37"/>
      <c r="XBC178" s="37"/>
      <c r="XBD178" s="37"/>
      <c r="XBE178" s="37"/>
      <c r="XBF178" s="37"/>
      <c r="XBG178" s="37"/>
      <c r="XBH178" s="37"/>
      <c r="XBI178" s="37"/>
      <c r="XBJ178" s="37"/>
      <c r="XBK178" s="37"/>
      <c r="XBL178" s="37"/>
      <c r="XBM178" s="37"/>
      <c r="XBN178" s="37"/>
      <c r="XBO178" s="37"/>
      <c r="XBP178" s="37"/>
      <c r="XBQ178" s="37"/>
      <c r="XBR178" s="37"/>
      <c r="XBS178" s="37"/>
      <c r="XBT178" s="37"/>
      <c r="XBU178" s="37"/>
      <c r="XBV178" s="37"/>
      <c r="XBW178" s="37"/>
      <c r="XBX178" s="37"/>
      <c r="XBY178" s="37"/>
      <c r="XBZ178" s="37"/>
      <c r="XCA178" s="37"/>
      <c r="XCB178" s="37"/>
      <c r="XCC178" s="37"/>
      <c r="XCD178" s="37"/>
      <c r="XCE178" s="37"/>
      <c r="XCF178" s="37"/>
      <c r="XCG178" s="37"/>
      <c r="XCH178" s="37"/>
      <c r="XCI178" s="37"/>
      <c r="XCJ178" s="37"/>
      <c r="XCK178" s="37"/>
      <c r="XCL178" s="37"/>
      <c r="XCM178" s="37"/>
      <c r="XCN178" s="37"/>
      <c r="XCO178" s="37"/>
      <c r="XCP178" s="37"/>
      <c r="XCQ178" s="37"/>
      <c r="XCR178" s="37"/>
      <c r="XCS178" s="37"/>
      <c r="XCT178" s="37"/>
      <c r="XCU178" s="37"/>
      <c r="XCV178" s="37"/>
      <c r="XCW178" s="37"/>
      <c r="XCX178" s="37"/>
      <c r="XCY178" s="37"/>
      <c r="XCZ178" s="37"/>
      <c r="XDA178" s="37"/>
      <c r="XDB178" s="37"/>
      <c r="XDC178" s="37"/>
      <c r="XDD178" s="37"/>
      <c r="XDE178" s="37"/>
      <c r="XDF178" s="37"/>
      <c r="XDG178" s="37"/>
      <c r="XDH178" s="37"/>
      <c r="XDI178" s="37"/>
      <c r="XDJ178" s="37"/>
      <c r="XDK178" s="37"/>
      <c r="XDL178" s="37"/>
      <c r="XDM178" s="37"/>
      <c r="XDN178" s="37"/>
      <c r="XDO178" s="37"/>
      <c r="XDP178" s="37"/>
      <c r="XDQ178" s="37"/>
      <c r="XDR178" s="37"/>
      <c r="XDS178" s="37"/>
      <c r="XDT178" s="37"/>
      <c r="XDU178" s="37"/>
      <c r="XDV178" s="37"/>
      <c r="XDW178" s="37"/>
      <c r="XDX178" s="37"/>
      <c r="XDY178" s="37"/>
      <c r="XDZ178" s="37"/>
      <c r="XEA178" s="37"/>
      <c r="XEB178" s="37"/>
      <c r="XEC178" s="37"/>
      <c r="XED178" s="37"/>
      <c r="XEE178" s="37"/>
      <c r="XEF178" s="37"/>
      <c r="XEG178" s="37"/>
      <c r="XEH178" s="37"/>
      <c r="XEI178" s="37"/>
      <c r="XEJ178" s="37"/>
      <c r="XEK178" s="37"/>
      <c r="XEL178" s="37"/>
      <c r="XEM178" s="37"/>
      <c r="XEN178" s="37"/>
      <c r="XEO178" s="37"/>
      <c r="XEP178" s="37"/>
      <c r="XEQ178" s="37"/>
      <c r="XER178" s="37"/>
      <c r="XES178" s="37"/>
      <c r="XET178" s="37"/>
      <c r="XEU178" s="37"/>
      <c r="XEV178" s="37"/>
      <c r="XEW178" s="37"/>
      <c r="XEX178" s="37"/>
      <c r="XEY178" s="37"/>
      <c r="XEZ178" s="37"/>
      <c r="XFA178" s="37"/>
      <c r="XFB178" s="37"/>
      <c r="XFC178" s="37"/>
      <c r="XFD178" s="37"/>
    </row>
    <row r="179" spans="1:151 16227:16384" s="12" customFormat="1" ht="20.25" x14ac:dyDescent="0.25">
      <c r="A179" s="88"/>
      <c r="B179" s="89"/>
      <c r="C179" s="90">
        <v>8</v>
      </c>
      <c r="D179" s="90"/>
      <c r="E179" s="59" t="s">
        <v>212</v>
      </c>
      <c r="F179" s="79">
        <f>(43.688)*(10.764)</f>
        <v>470.257632</v>
      </c>
      <c r="G179" s="80"/>
      <c r="H179" s="59">
        <v>0</v>
      </c>
      <c r="I179" s="59">
        <f t="shared" si="17"/>
        <v>752.4122112</v>
      </c>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WZC179" s="37"/>
      <c r="WZD179" s="37"/>
      <c r="WZE179" s="37"/>
      <c r="WZF179" s="37"/>
      <c r="WZG179" s="37"/>
      <c r="WZH179" s="37"/>
      <c r="WZI179" s="37"/>
      <c r="WZJ179" s="37"/>
      <c r="WZK179" s="37"/>
      <c r="WZL179" s="37"/>
      <c r="WZM179" s="37"/>
      <c r="WZN179" s="37"/>
      <c r="WZO179" s="37"/>
      <c r="WZP179" s="37"/>
      <c r="WZQ179" s="37"/>
      <c r="WZR179" s="37"/>
      <c r="WZS179" s="37"/>
      <c r="WZT179" s="37"/>
      <c r="WZU179" s="37"/>
      <c r="WZV179" s="37"/>
      <c r="WZW179" s="37"/>
      <c r="WZX179" s="37"/>
      <c r="WZY179" s="37"/>
      <c r="WZZ179" s="37"/>
      <c r="XAA179" s="37"/>
      <c r="XAB179" s="37"/>
      <c r="XAC179" s="37"/>
      <c r="XAD179" s="37"/>
      <c r="XAE179" s="37"/>
      <c r="XAF179" s="37"/>
      <c r="XAG179" s="37"/>
      <c r="XAH179" s="37"/>
      <c r="XAI179" s="37"/>
      <c r="XAJ179" s="37"/>
      <c r="XAK179" s="37"/>
      <c r="XAL179" s="37"/>
      <c r="XAM179" s="37"/>
      <c r="XAN179" s="37"/>
      <c r="XAO179" s="37"/>
      <c r="XAP179" s="37"/>
      <c r="XAQ179" s="37"/>
      <c r="XAR179" s="37"/>
      <c r="XAS179" s="37"/>
      <c r="XAT179" s="37"/>
      <c r="XAU179" s="37"/>
      <c r="XAV179" s="37"/>
      <c r="XAW179" s="37"/>
      <c r="XAX179" s="37"/>
      <c r="XAY179" s="37"/>
      <c r="XAZ179" s="37"/>
      <c r="XBA179" s="37"/>
      <c r="XBB179" s="37"/>
      <c r="XBC179" s="37"/>
      <c r="XBD179" s="37"/>
      <c r="XBE179" s="37"/>
      <c r="XBF179" s="37"/>
      <c r="XBG179" s="37"/>
      <c r="XBH179" s="37"/>
      <c r="XBI179" s="37"/>
      <c r="XBJ179" s="37"/>
      <c r="XBK179" s="37"/>
      <c r="XBL179" s="37"/>
      <c r="XBM179" s="37"/>
      <c r="XBN179" s="37"/>
      <c r="XBO179" s="37"/>
      <c r="XBP179" s="37"/>
      <c r="XBQ179" s="37"/>
      <c r="XBR179" s="37"/>
      <c r="XBS179" s="37"/>
      <c r="XBT179" s="37"/>
      <c r="XBU179" s="37"/>
      <c r="XBV179" s="37"/>
      <c r="XBW179" s="37"/>
      <c r="XBX179" s="37"/>
      <c r="XBY179" s="37"/>
      <c r="XBZ179" s="37"/>
      <c r="XCA179" s="37"/>
      <c r="XCB179" s="37"/>
      <c r="XCC179" s="37"/>
      <c r="XCD179" s="37"/>
      <c r="XCE179" s="37"/>
      <c r="XCF179" s="37"/>
      <c r="XCG179" s="37"/>
      <c r="XCH179" s="37"/>
      <c r="XCI179" s="37"/>
      <c r="XCJ179" s="37"/>
      <c r="XCK179" s="37"/>
      <c r="XCL179" s="37"/>
      <c r="XCM179" s="37"/>
      <c r="XCN179" s="37"/>
      <c r="XCO179" s="37"/>
      <c r="XCP179" s="37"/>
      <c r="XCQ179" s="37"/>
      <c r="XCR179" s="37"/>
      <c r="XCS179" s="37"/>
      <c r="XCT179" s="37"/>
      <c r="XCU179" s="37"/>
      <c r="XCV179" s="37"/>
      <c r="XCW179" s="37"/>
      <c r="XCX179" s="37"/>
      <c r="XCY179" s="37"/>
      <c r="XCZ179" s="37"/>
      <c r="XDA179" s="37"/>
      <c r="XDB179" s="37"/>
      <c r="XDC179" s="37"/>
      <c r="XDD179" s="37"/>
      <c r="XDE179" s="37"/>
      <c r="XDF179" s="37"/>
      <c r="XDG179" s="37"/>
      <c r="XDH179" s="37"/>
      <c r="XDI179" s="37"/>
      <c r="XDJ179" s="37"/>
      <c r="XDK179" s="37"/>
      <c r="XDL179" s="37"/>
      <c r="XDM179" s="37"/>
      <c r="XDN179" s="37"/>
      <c r="XDO179" s="37"/>
      <c r="XDP179" s="37"/>
      <c r="XDQ179" s="37"/>
      <c r="XDR179" s="37"/>
      <c r="XDS179" s="37"/>
      <c r="XDT179" s="37"/>
      <c r="XDU179" s="37"/>
      <c r="XDV179" s="37"/>
      <c r="XDW179" s="37"/>
      <c r="XDX179" s="37"/>
      <c r="XDY179" s="37"/>
      <c r="XDZ179" s="37"/>
      <c r="XEA179" s="37"/>
      <c r="XEB179" s="37"/>
      <c r="XEC179" s="37"/>
      <c r="XED179" s="37"/>
      <c r="XEE179" s="37"/>
      <c r="XEF179" s="37"/>
      <c r="XEG179" s="37"/>
      <c r="XEH179" s="37"/>
      <c r="XEI179" s="37"/>
      <c r="XEJ179" s="37"/>
      <c r="XEK179" s="37"/>
      <c r="XEL179" s="37"/>
      <c r="XEM179" s="37"/>
      <c r="XEN179" s="37"/>
      <c r="XEO179" s="37"/>
      <c r="XEP179" s="37"/>
      <c r="XEQ179" s="37"/>
      <c r="XER179" s="37"/>
      <c r="XES179" s="37"/>
      <c r="XET179" s="37"/>
      <c r="XEU179" s="37"/>
      <c r="XEV179" s="37"/>
      <c r="XEW179" s="37"/>
      <c r="XEX179" s="37"/>
      <c r="XEY179" s="37"/>
      <c r="XEZ179" s="37"/>
      <c r="XFA179" s="37"/>
      <c r="XFB179" s="37"/>
      <c r="XFC179" s="37"/>
      <c r="XFD179" s="37"/>
    </row>
    <row r="180" spans="1:151 16227:16384" s="12" customFormat="1" ht="20.25" x14ac:dyDescent="0.25">
      <c r="A180" s="81" t="s">
        <v>264</v>
      </c>
      <c r="B180" s="82"/>
      <c r="C180" s="82"/>
      <c r="D180" s="82"/>
      <c r="E180" s="82"/>
      <c r="F180" s="82"/>
      <c r="G180" s="82"/>
      <c r="H180" s="82"/>
      <c r="I180" s="83"/>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WZC180" s="37"/>
      <c r="WZD180" s="37"/>
      <c r="WZE180" s="37"/>
      <c r="WZF180" s="37"/>
      <c r="WZG180" s="37"/>
      <c r="WZH180" s="37"/>
      <c r="WZI180" s="37"/>
      <c r="WZJ180" s="37"/>
      <c r="WZK180" s="37"/>
      <c r="WZL180" s="37"/>
      <c r="WZM180" s="37"/>
      <c r="WZN180" s="37"/>
      <c r="WZO180" s="37"/>
      <c r="WZP180" s="37"/>
      <c r="WZQ180" s="37"/>
      <c r="WZR180" s="37"/>
      <c r="WZS180" s="37"/>
      <c r="WZT180" s="37"/>
      <c r="WZU180" s="37"/>
      <c r="WZV180" s="37"/>
      <c r="WZW180" s="37"/>
      <c r="WZX180" s="37"/>
      <c r="WZY180" s="37"/>
      <c r="WZZ180" s="37"/>
      <c r="XAA180" s="37"/>
      <c r="XAB180" s="37"/>
      <c r="XAC180" s="37"/>
      <c r="XAD180" s="37"/>
      <c r="XAE180" s="37"/>
      <c r="XAF180" s="37"/>
      <c r="XAG180" s="37"/>
      <c r="XAH180" s="37"/>
      <c r="XAI180" s="37"/>
      <c r="XAJ180" s="37"/>
      <c r="XAK180" s="37"/>
      <c r="XAL180" s="37"/>
      <c r="XAM180" s="37"/>
      <c r="XAN180" s="37"/>
      <c r="XAO180" s="37"/>
      <c r="XAP180" s="37"/>
      <c r="XAQ180" s="37"/>
      <c r="XAR180" s="37"/>
      <c r="XAS180" s="37"/>
      <c r="XAT180" s="37"/>
      <c r="XAU180" s="37"/>
      <c r="XAV180" s="37"/>
      <c r="XAW180" s="37"/>
      <c r="XAX180" s="37"/>
      <c r="XAY180" s="37"/>
      <c r="XAZ180" s="37"/>
      <c r="XBA180" s="37"/>
      <c r="XBB180" s="37"/>
      <c r="XBC180" s="37"/>
      <c r="XBD180" s="37"/>
      <c r="XBE180" s="37"/>
      <c r="XBF180" s="37"/>
      <c r="XBG180" s="37"/>
      <c r="XBH180" s="37"/>
      <c r="XBI180" s="37"/>
      <c r="XBJ180" s="37"/>
      <c r="XBK180" s="37"/>
      <c r="XBL180" s="37"/>
      <c r="XBM180" s="37"/>
      <c r="XBN180" s="37"/>
      <c r="XBO180" s="37"/>
      <c r="XBP180" s="37"/>
      <c r="XBQ180" s="37"/>
      <c r="XBR180" s="37"/>
      <c r="XBS180" s="37"/>
      <c r="XBT180" s="37"/>
      <c r="XBU180" s="37"/>
      <c r="XBV180" s="37"/>
      <c r="XBW180" s="37"/>
      <c r="XBX180" s="37"/>
      <c r="XBY180" s="37"/>
      <c r="XBZ180" s="37"/>
      <c r="XCA180" s="37"/>
      <c r="XCB180" s="37"/>
      <c r="XCC180" s="37"/>
      <c r="XCD180" s="37"/>
      <c r="XCE180" s="37"/>
      <c r="XCF180" s="37"/>
      <c r="XCG180" s="37"/>
      <c r="XCH180" s="37"/>
      <c r="XCI180" s="37"/>
      <c r="XCJ180" s="37"/>
      <c r="XCK180" s="37"/>
      <c r="XCL180" s="37"/>
      <c r="XCM180" s="37"/>
      <c r="XCN180" s="37"/>
      <c r="XCO180" s="37"/>
      <c r="XCP180" s="37"/>
      <c r="XCQ180" s="37"/>
      <c r="XCR180" s="37"/>
      <c r="XCS180" s="37"/>
      <c r="XCT180" s="37"/>
      <c r="XCU180" s="37"/>
      <c r="XCV180" s="37"/>
      <c r="XCW180" s="37"/>
      <c r="XCX180" s="37"/>
      <c r="XCY180" s="37"/>
      <c r="XCZ180" s="37"/>
      <c r="XDA180" s="37"/>
      <c r="XDB180" s="37"/>
      <c r="XDC180" s="37"/>
      <c r="XDD180" s="37"/>
      <c r="XDE180" s="37"/>
      <c r="XDF180" s="37"/>
      <c r="XDG180" s="37"/>
      <c r="XDH180" s="37"/>
      <c r="XDI180" s="37"/>
      <c r="XDJ180" s="37"/>
      <c r="XDK180" s="37"/>
      <c r="XDL180" s="37"/>
      <c r="XDM180" s="37"/>
      <c r="XDN180" s="37"/>
      <c r="XDO180" s="37"/>
      <c r="XDP180" s="37"/>
      <c r="XDQ180" s="37"/>
      <c r="XDR180" s="37"/>
      <c r="XDS180" s="37"/>
      <c r="XDT180" s="37"/>
      <c r="XDU180" s="37"/>
      <c r="XDV180" s="37"/>
      <c r="XDW180" s="37"/>
      <c r="XDX180" s="37"/>
      <c r="XDY180" s="37"/>
      <c r="XDZ180" s="37"/>
      <c r="XEA180" s="37"/>
      <c r="XEB180" s="37"/>
      <c r="XEC180" s="37"/>
      <c r="XED180" s="37"/>
      <c r="XEE180" s="37"/>
      <c r="XEF180" s="37"/>
      <c r="XEG180" s="37"/>
      <c r="XEH180" s="37"/>
      <c r="XEI180" s="37"/>
      <c r="XEJ180" s="37"/>
      <c r="XEK180" s="37"/>
      <c r="XEL180" s="37"/>
      <c r="XEM180" s="37"/>
      <c r="XEN180" s="37"/>
      <c r="XEO180" s="37"/>
      <c r="XEP180" s="37"/>
      <c r="XEQ180" s="37"/>
      <c r="XER180" s="37"/>
      <c r="XES180" s="37"/>
      <c r="XET180" s="37"/>
      <c r="XEU180" s="37"/>
      <c r="XEV180" s="37"/>
      <c r="XEW180" s="37"/>
      <c r="XEX180" s="37"/>
      <c r="XEY180" s="37"/>
      <c r="XEZ180" s="37"/>
      <c r="XFA180" s="37"/>
      <c r="XFB180" s="37"/>
      <c r="XFC180" s="37"/>
      <c r="XFD180" s="37"/>
    </row>
    <row r="181" spans="1:151 16227:16384" s="12" customFormat="1" ht="20.25" customHeight="1" x14ac:dyDescent="0.25">
      <c r="A181" s="84" t="str">
        <f>A180</f>
        <v>8th Floor For Part Residential/ 9th Podium level Parking (Part Refuge Area)</v>
      </c>
      <c r="B181" s="85"/>
      <c r="C181" s="90">
        <v>1</v>
      </c>
      <c r="D181" s="90"/>
      <c r="E181" s="84" t="s">
        <v>216</v>
      </c>
      <c r="F181" s="91"/>
      <c r="G181" s="91"/>
      <c r="H181" s="91"/>
      <c r="I181" s="85"/>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WZC181" s="37"/>
      <c r="WZD181" s="37"/>
      <c r="WZE181" s="37"/>
      <c r="WZF181" s="37"/>
      <c r="WZG181" s="37"/>
      <c r="WZH181" s="37"/>
      <c r="WZI181" s="37"/>
      <c r="WZJ181" s="37"/>
      <c r="WZK181" s="37"/>
      <c r="WZL181" s="37"/>
      <c r="WZM181" s="37"/>
      <c r="WZN181" s="37"/>
      <c r="WZO181" s="37"/>
      <c r="WZP181" s="37"/>
      <c r="WZQ181" s="37"/>
      <c r="WZR181" s="37"/>
      <c r="WZS181" s="37"/>
      <c r="WZT181" s="37"/>
      <c r="WZU181" s="37"/>
      <c r="WZV181" s="37"/>
      <c r="WZW181" s="37"/>
      <c r="WZX181" s="37"/>
      <c r="WZY181" s="37"/>
      <c r="WZZ181" s="37"/>
      <c r="XAA181" s="37"/>
      <c r="XAB181" s="37"/>
      <c r="XAC181" s="37"/>
      <c r="XAD181" s="37"/>
      <c r="XAE181" s="37"/>
      <c r="XAF181" s="37"/>
      <c r="XAG181" s="37"/>
      <c r="XAH181" s="37"/>
      <c r="XAI181" s="37"/>
      <c r="XAJ181" s="37"/>
      <c r="XAK181" s="37"/>
      <c r="XAL181" s="37"/>
      <c r="XAM181" s="37"/>
      <c r="XAN181" s="37"/>
      <c r="XAO181" s="37"/>
      <c r="XAP181" s="37"/>
      <c r="XAQ181" s="37"/>
      <c r="XAR181" s="37"/>
      <c r="XAS181" s="37"/>
      <c r="XAT181" s="37"/>
      <c r="XAU181" s="37"/>
      <c r="XAV181" s="37"/>
      <c r="XAW181" s="37"/>
      <c r="XAX181" s="37"/>
      <c r="XAY181" s="37"/>
      <c r="XAZ181" s="37"/>
      <c r="XBA181" s="37"/>
      <c r="XBB181" s="37"/>
      <c r="XBC181" s="37"/>
      <c r="XBD181" s="37"/>
      <c r="XBE181" s="37"/>
      <c r="XBF181" s="37"/>
      <c r="XBG181" s="37"/>
      <c r="XBH181" s="37"/>
      <c r="XBI181" s="37"/>
      <c r="XBJ181" s="37"/>
      <c r="XBK181" s="37"/>
      <c r="XBL181" s="37"/>
      <c r="XBM181" s="37"/>
      <c r="XBN181" s="37"/>
      <c r="XBO181" s="37"/>
      <c r="XBP181" s="37"/>
      <c r="XBQ181" s="37"/>
      <c r="XBR181" s="37"/>
      <c r="XBS181" s="37"/>
      <c r="XBT181" s="37"/>
      <c r="XBU181" s="37"/>
      <c r="XBV181" s="37"/>
      <c r="XBW181" s="37"/>
      <c r="XBX181" s="37"/>
      <c r="XBY181" s="37"/>
      <c r="XBZ181" s="37"/>
      <c r="XCA181" s="37"/>
      <c r="XCB181" s="37"/>
      <c r="XCC181" s="37"/>
      <c r="XCD181" s="37"/>
      <c r="XCE181" s="37"/>
      <c r="XCF181" s="37"/>
      <c r="XCG181" s="37"/>
      <c r="XCH181" s="37"/>
      <c r="XCI181" s="37"/>
      <c r="XCJ181" s="37"/>
      <c r="XCK181" s="37"/>
      <c r="XCL181" s="37"/>
      <c r="XCM181" s="37"/>
      <c r="XCN181" s="37"/>
      <c r="XCO181" s="37"/>
      <c r="XCP181" s="37"/>
      <c r="XCQ181" s="37"/>
      <c r="XCR181" s="37"/>
      <c r="XCS181" s="37"/>
      <c r="XCT181" s="37"/>
      <c r="XCU181" s="37"/>
      <c r="XCV181" s="37"/>
      <c r="XCW181" s="37"/>
      <c r="XCX181" s="37"/>
      <c r="XCY181" s="37"/>
      <c r="XCZ181" s="37"/>
      <c r="XDA181" s="37"/>
      <c r="XDB181" s="37"/>
      <c r="XDC181" s="37"/>
      <c r="XDD181" s="37"/>
      <c r="XDE181" s="37"/>
      <c r="XDF181" s="37"/>
      <c r="XDG181" s="37"/>
      <c r="XDH181" s="37"/>
      <c r="XDI181" s="37"/>
      <c r="XDJ181" s="37"/>
      <c r="XDK181" s="37"/>
      <c r="XDL181" s="37"/>
      <c r="XDM181" s="37"/>
      <c r="XDN181" s="37"/>
      <c r="XDO181" s="37"/>
      <c r="XDP181" s="37"/>
      <c r="XDQ181" s="37"/>
      <c r="XDR181" s="37"/>
      <c r="XDS181" s="37"/>
      <c r="XDT181" s="37"/>
      <c r="XDU181" s="37"/>
      <c r="XDV181" s="37"/>
      <c r="XDW181" s="37"/>
      <c r="XDX181" s="37"/>
      <c r="XDY181" s="37"/>
      <c r="XDZ181" s="37"/>
      <c r="XEA181" s="37"/>
      <c r="XEB181" s="37"/>
      <c r="XEC181" s="37"/>
      <c r="XED181" s="37"/>
      <c r="XEE181" s="37"/>
      <c r="XEF181" s="37"/>
      <c r="XEG181" s="37"/>
      <c r="XEH181" s="37"/>
      <c r="XEI181" s="37"/>
      <c r="XEJ181" s="37"/>
      <c r="XEK181" s="37"/>
      <c r="XEL181" s="37"/>
      <c r="XEM181" s="37"/>
      <c r="XEN181" s="37"/>
      <c r="XEO181" s="37"/>
      <c r="XEP181" s="37"/>
      <c r="XEQ181" s="37"/>
      <c r="XER181" s="37"/>
      <c r="XES181" s="37"/>
      <c r="XET181" s="37"/>
      <c r="XEU181" s="37"/>
      <c r="XEV181" s="37"/>
      <c r="XEW181" s="37"/>
      <c r="XEX181" s="37"/>
      <c r="XEY181" s="37"/>
      <c r="XEZ181" s="37"/>
      <c r="XFA181" s="37"/>
      <c r="XFB181" s="37"/>
      <c r="XFC181" s="37"/>
      <c r="XFD181" s="37"/>
    </row>
    <row r="182" spans="1:151 16227:16384" s="12" customFormat="1" ht="20.25" x14ac:dyDescent="0.25">
      <c r="A182" s="86"/>
      <c r="B182" s="87"/>
      <c r="C182" s="90">
        <v>2</v>
      </c>
      <c r="D182" s="90"/>
      <c r="E182" s="88"/>
      <c r="F182" s="92"/>
      <c r="G182" s="92"/>
      <c r="H182" s="92"/>
      <c r="I182" s="89"/>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WZC182" s="37"/>
      <c r="WZD182" s="37"/>
      <c r="WZE182" s="37"/>
      <c r="WZF182" s="37"/>
      <c r="WZG182" s="37"/>
      <c r="WZH182" s="37"/>
      <c r="WZI182" s="37"/>
      <c r="WZJ182" s="37"/>
      <c r="WZK182" s="37"/>
      <c r="WZL182" s="37"/>
      <c r="WZM182" s="37"/>
      <c r="WZN182" s="37"/>
      <c r="WZO182" s="37"/>
      <c r="WZP182" s="37"/>
      <c r="WZQ182" s="37"/>
      <c r="WZR182" s="37"/>
      <c r="WZS182" s="37"/>
      <c r="WZT182" s="37"/>
      <c r="WZU182" s="37"/>
      <c r="WZV182" s="37"/>
      <c r="WZW182" s="37"/>
      <c r="WZX182" s="37"/>
      <c r="WZY182" s="37"/>
      <c r="WZZ182" s="37"/>
      <c r="XAA182" s="37"/>
      <c r="XAB182" s="37"/>
      <c r="XAC182" s="37"/>
      <c r="XAD182" s="37"/>
      <c r="XAE182" s="37"/>
      <c r="XAF182" s="37"/>
      <c r="XAG182" s="37"/>
      <c r="XAH182" s="37"/>
      <c r="XAI182" s="37"/>
      <c r="XAJ182" s="37"/>
      <c r="XAK182" s="37"/>
      <c r="XAL182" s="37"/>
      <c r="XAM182" s="37"/>
      <c r="XAN182" s="37"/>
      <c r="XAO182" s="37"/>
      <c r="XAP182" s="37"/>
      <c r="XAQ182" s="37"/>
      <c r="XAR182" s="37"/>
      <c r="XAS182" s="37"/>
      <c r="XAT182" s="37"/>
      <c r="XAU182" s="37"/>
      <c r="XAV182" s="37"/>
      <c r="XAW182" s="37"/>
      <c r="XAX182" s="37"/>
      <c r="XAY182" s="37"/>
      <c r="XAZ182" s="37"/>
      <c r="XBA182" s="37"/>
      <c r="XBB182" s="37"/>
      <c r="XBC182" s="37"/>
      <c r="XBD182" s="37"/>
      <c r="XBE182" s="37"/>
      <c r="XBF182" s="37"/>
      <c r="XBG182" s="37"/>
      <c r="XBH182" s="37"/>
      <c r="XBI182" s="37"/>
      <c r="XBJ182" s="37"/>
      <c r="XBK182" s="37"/>
      <c r="XBL182" s="37"/>
      <c r="XBM182" s="37"/>
      <c r="XBN182" s="37"/>
      <c r="XBO182" s="37"/>
      <c r="XBP182" s="37"/>
      <c r="XBQ182" s="37"/>
      <c r="XBR182" s="37"/>
      <c r="XBS182" s="37"/>
      <c r="XBT182" s="37"/>
      <c r="XBU182" s="37"/>
      <c r="XBV182" s="37"/>
      <c r="XBW182" s="37"/>
      <c r="XBX182" s="37"/>
      <c r="XBY182" s="37"/>
      <c r="XBZ182" s="37"/>
      <c r="XCA182" s="37"/>
      <c r="XCB182" s="37"/>
      <c r="XCC182" s="37"/>
      <c r="XCD182" s="37"/>
      <c r="XCE182" s="37"/>
      <c r="XCF182" s="37"/>
      <c r="XCG182" s="37"/>
      <c r="XCH182" s="37"/>
      <c r="XCI182" s="37"/>
      <c r="XCJ182" s="37"/>
      <c r="XCK182" s="37"/>
      <c r="XCL182" s="37"/>
      <c r="XCM182" s="37"/>
      <c r="XCN182" s="37"/>
      <c r="XCO182" s="37"/>
      <c r="XCP182" s="37"/>
      <c r="XCQ182" s="37"/>
      <c r="XCR182" s="37"/>
      <c r="XCS182" s="37"/>
      <c r="XCT182" s="37"/>
      <c r="XCU182" s="37"/>
      <c r="XCV182" s="37"/>
      <c r="XCW182" s="37"/>
      <c r="XCX182" s="37"/>
      <c r="XCY182" s="37"/>
      <c r="XCZ182" s="37"/>
      <c r="XDA182" s="37"/>
      <c r="XDB182" s="37"/>
      <c r="XDC182" s="37"/>
      <c r="XDD182" s="37"/>
      <c r="XDE182" s="37"/>
      <c r="XDF182" s="37"/>
      <c r="XDG182" s="37"/>
      <c r="XDH182" s="37"/>
      <c r="XDI182" s="37"/>
      <c r="XDJ182" s="37"/>
      <c r="XDK182" s="37"/>
      <c r="XDL182" s="37"/>
      <c r="XDM182" s="37"/>
      <c r="XDN182" s="37"/>
      <c r="XDO182" s="37"/>
      <c r="XDP182" s="37"/>
      <c r="XDQ182" s="37"/>
      <c r="XDR182" s="37"/>
      <c r="XDS182" s="37"/>
      <c r="XDT182" s="37"/>
      <c r="XDU182" s="37"/>
      <c r="XDV182" s="37"/>
      <c r="XDW182" s="37"/>
      <c r="XDX182" s="37"/>
      <c r="XDY182" s="37"/>
      <c r="XDZ182" s="37"/>
      <c r="XEA182" s="37"/>
      <c r="XEB182" s="37"/>
      <c r="XEC182" s="37"/>
      <c r="XED182" s="37"/>
      <c r="XEE182" s="37"/>
      <c r="XEF182" s="37"/>
      <c r="XEG182" s="37"/>
      <c r="XEH182" s="37"/>
      <c r="XEI182" s="37"/>
      <c r="XEJ182" s="37"/>
      <c r="XEK182" s="37"/>
      <c r="XEL182" s="37"/>
      <c r="XEM182" s="37"/>
      <c r="XEN182" s="37"/>
      <c r="XEO182" s="37"/>
      <c r="XEP182" s="37"/>
      <c r="XEQ182" s="37"/>
      <c r="XER182" s="37"/>
      <c r="XES182" s="37"/>
      <c r="XET182" s="37"/>
      <c r="XEU182" s="37"/>
      <c r="XEV182" s="37"/>
      <c r="XEW182" s="37"/>
      <c r="XEX182" s="37"/>
      <c r="XEY182" s="37"/>
      <c r="XEZ182" s="37"/>
      <c r="XFA182" s="37"/>
      <c r="XFB182" s="37"/>
      <c r="XFC182" s="37"/>
      <c r="XFD182" s="37"/>
    </row>
    <row r="183" spans="1:151 16227:16384" s="12" customFormat="1" ht="20.25" x14ac:dyDescent="0.25">
      <c r="A183" s="86"/>
      <c r="B183" s="87"/>
      <c r="C183" s="90">
        <v>3</v>
      </c>
      <c r="D183" s="90"/>
      <c r="E183" s="59" t="s">
        <v>212</v>
      </c>
      <c r="F183" s="79">
        <f>(38.974)*(10.764)</f>
        <v>419.51613599999996</v>
      </c>
      <c r="G183" s="80"/>
      <c r="H183" s="59">
        <v>0</v>
      </c>
      <c r="I183" s="59">
        <f t="shared" ref="I183:I184" si="18">F183*(($I$105)+1)+H183</f>
        <v>671.22581760000003</v>
      </c>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WZC183" s="37"/>
      <c r="WZD183" s="37"/>
      <c r="WZE183" s="37"/>
      <c r="WZF183" s="37"/>
      <c r="WZG183" s="37"/>
      <c r="WZH183" s="37"/>
      <c r="WZI183" s="37"/>
      <c r="WZJ183" s="37"/>
      <c r="WZK183" s="37"/>
      <c r="WZL183" s="37"/>
      <c r="WZM183" s="37"/>
      <c r="WZN183" s="37"/>
      <c r="WZO183" s="37"/>
      <c r="WZP183" s="37"/>
      <c r="WZQ183" s="37"/>
      <c r="WZR183" s="37"/>
      <c r="WZS183" s="37"/>
      <c r="WZT183" s="37"/>
      <c r="WZU183" s="37"/>
      <c r="WZV183" s="37"/>
      <c r="WZW183" s="37"/>
      <c r="WZX183" s="37"/>
      <c r="WZY183" s="37"/>
      <c r="WZZ183" s="37"/>
      <c r="XAA183" s="37"/>
      <c r="XAB183" s="37"/>
      <c r="XAC183" s="37"/>
      <c r="XAD183" s="37"/>
      <c r="XAE183" s="37"/>
      <c r="XAF183" s="37"/>
      <c r="XAG183" s="37"/>
      <c r="XAH183" s="37"/>
      <c r="XAI183" s="37"/>
      <c r="XAJ183" s="37"/>
      <c r="XAK183" s="37"/>
      <c r="XAL183" s="37"/>
      <c r="XAM183" s="37"/>
      <c r="XAN183" s="37"/>
      <c r="XAO183" s="37"/>
      <c r="XAP183" s="37"/>
      <c r="XAQ183" s="37"/>
      <c r="XAR183" s="37"/>
      <c r="XAS183" s="37"/>
      <c r="XAT183" s="37"/>
      <c r="XAU183" s="37"/>
      <c r="XAV183" s="37"/>
      <c r="XAW183" s="37"/>
      <c r="XAX183" s="37"/>
      <c r="XAY183" s="37"/>
      <c r="XAZ183" s="37"/>
      <c r="XBA183" s="37"/>
      <c r="XBB183" s="37"/>
      <c r="XBC183" s="37"/>
      <c r="XBD183" s="37"/>
      <c r="XBE183" s="37"/>
      <c r="XBF183" s="37"/>
      <c r="XBG183" s="37"/>
      <c r="XBH183" s="37"/>
      <c r="XBI183" s="37"/>
      <c r="XBJ183" s="37"/>
      <c r="XBK183" s="37"/>
      <c r="XBL183" s="37"/>
      <c r="XBM183" s="37"/>
      <c r="XBN183" s="37"/>
      <c r="XBO183" s="37"/>
      <c r="XBP183" s="37"/>
      <c r="XBQ183" s="37"/>
      <c r="XBR183" s="37"/>
      <c r="XBS183" s="37"/>
      <c r="XBT183" s="37"/>
      <c r="XBU183" s="37"/>
      <c r="XBV183" s="37"/>
      <c r="XBW183" s="37"/>
      <c r="XBX183" s="37"/>
      <c r="XBY183" s="37"/>
      <c r="XBZ183" s="37"/>
      <c r="XCA183" s="37"/>
      <c r="XCB183" s="37"/>
      <c r="XCC183" s="37"/>
      <c r="XCD183" s="37"/>
      <c r="XCE183" s="37"/>
      <c r="XCF183" s="37"/>
      <c r="XCG183" s="37"/>
      <c r="XCH183" s="37"/>
      <c r="XCI183" s="37"/>
      <c r="XCJ183" s="37"/>
      <c r="XCK183" s="37"/>
      <c r="XCL183" s="37"/>
      <c r="XCM183" s="37"/>
      <c r="XCN183" s="37"/>
      <c r="XCO183" s="37"/>
      <c r="XCP183" s="37"/>
      <c r="XCQ183" s="37"/>
      <c r="XCR183" s="37"/>
      <c r="XCS183" s="37"/>
      <c r="XCT183" s="37"/>
      <c r="XCU183" s="37"/>
      <c r="XCV183" s="37"/>
      <c r="XCW183" s="37"/>
      <c r="XCX183" s="37"/>
      <c r="XCY183" s="37"/>
      <c r="XCZ183" s="37"/>
      <c r="XDA183" s="37"/>
      <c r="XDB183" s="37"/>
      <c r="XDC183" s="37"/>
      <c r="XDD183" s="37"/>
      <c r="XDE183" s="37"/>
      <c r="XDF183" s="37"/>
      <c r="XDG183" s="37"/>
      <c r="XDH183" s="37"/>
      <c r="XDI183" s="37"/>
      <c r="XDJ183" s="37"/>
      <c r="XDK183" s="37"/>
      <c r="XDL183" s="37"/>
      <c r="XDM183" s="37"/>
      <c r="XDN183" s="37"/>
      <c r="XDO183" s="37"/>
      <c r="XDP183" s="37"/>
      <c r="XDQ183" s="37"/>
      <c r="XDR183" s="37"/>
      <c r="XDS183" s="37"/>
      <c r="XDT183" s="37"/>
      <c r="XDU183" s="37"/>
      <c r="XDV183" s="37"/>
      <c r="XDW183" s="37"/>
      <c r="XDX183" s="37"/>
      <c r="XDY183" s="37"/>
      <c r="XDZ183" s="37"/>
      <c r="XEA183" s="37"/>
      <c r="XEB183" s="37"/>
      <c r="XEC183" s="37"/>
      <c r="XED183" s="37"/>
      <c r="XEE183" s="37"/>
      <c r="XEF183" s="37"/>
      <c r="XEG183" s="37"/>
      <c r="XEH183" s="37"/>
      <c r="XEI183" s="37"/>
      <c r="XEJ183" s="37"/>
      <c r="XEK183" s="37"/>
      <c r="XEL183" s="37"/>
      <c r="XEM183" s="37"/>
      <c r="XEN183" s="37"/>
      <c r="XEO183" s="37"/>
      <c r="XEP183" s="37"/>
      <c r="XEQ183" s="37"/>
      <c r="XER183" s="37"/>
      <c r="XES183" s="37"/>
      <c r="XET183" s="37"/>
      <c r="XEU183" s="37"/>
      <c r="XEV183" s="37"/>
      <c r="XEW183" s="37"/>
      <c r="XEX183" s="37"/>
      <c r="XEY183" s="37"/>
      <c r="XEZ183" s="37"/>
      <c r="XFA183" s="37"/>
      <c r="XFB183" s="37"/>
      <c r="XFC183" s="37"/>
      <c r="XFD183" s="37"/>
    </row>
    <row r="184" spans="1:151 16227:16384" s="12" customFormat="1" ht="20.25" x14ac:dyDescent="0.25">
      <c r="A184" s="86"/>
      <c r="B184" s="87"/>
      <c r="C184" s="90">
        <v>4</v>
      </c>
      <c r="D184" s="90"/>
      <c r="E184" s="59" t="s">
        <v>212</v>
      </c>
      <c r="F184" s="79">
        <f>(38.974)*(10.764)</f>
        <v>419.51613599999996</v>
      </c>
      <c r="G184" s="80"/>
      <c r="H184" s="59">
        <v>0</v>
      </c>
      <c r="I184" s="59">
        <f t="shared" si="18"/>
        <v>671.22581760000003</v>
      </c>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WZC184" s="37"/>
      <c r="WZD184" s="37"/>
      <c r="WZE184" s="37"/>
      <c r="WZF184" s="37"/>
      <c r="WZG184" s="37"/>
      <c r="WZH184" s="37"/>
      <c r="WZI184" s="37"/>
      <c r="WZJ184" s="37"/>
      <c r="WZK184" s="37"/>
      <c r="WZL184" s="37"/>
      <c r="WZM184" s="37"/>
      <c r="WZN184" s="37"/>
      <c r="WZO184" s="37"/>
      <c r="WZP184" s="37"/>
      <c r="WZQ184" s="37"/>
      <c r="WZR184" s="37"/>
      <c r="WZS184" s="37"/>
      <c r="WZT184" s="37"/>
      <c r="WZU184" s="37"/>
      <c r="WZV184" s="37"/>
      <c r="WZW184" s="37"/>
      <c r="WZX184" s="37"/>
      <c r="WZY184" s="37"/>
      <c r="WZZ184" s="37"/>
      <c r="XAA184" s="37"/>
      <c r="XAB184" s="37"/>
      <c r="XAC184" s="37"/>
      <c r="XAD184" s="37"/>
      <c r="XAE184" s="37"/>
      <c r="XAF184" s="37"/>
      <c r="XAG184" s="37"/>
      <c r="XAH184" s="37"/>
      <c r="XAI184" s="37"/>
      <c r="XAJ184" s="37"/>
      <c r="XAK184" s="37"/>
      <c r="XAL184" s="37"/>
      <c r="XAM184" s="37"/>
      <c r="XAN184" s="37"/>
      <c r="XAO184" s="37"/>
      <c r="XAP184" s="37"/>
      <c r="XAQ184" s="37"/>
      <c r="XAR184" s="37"/>
      <c r="XAS184" s="37"/>
      <c r="XAT184" s="37"/>
      <c r="XAU184" s="37"/>
      <c r="XAV184" s="37"/>
      <c r="XAW184" s="37"/>
      <c r="XAX184" s="37"/>
      <c r="XAY184" s="37"/>
      <c r="XAZ184" s="37"/>
      <c r="XBA184" s="37"/>
      <c r="XBB184" s="37"/>
      <c r="XBC184" s="37"/>
      <c r="XBD184" s="37"/>
      <c r="XBE184" s="37"/>
      <c r="XBF184" s="37"/>
      <c r="XBG184" s="37"/>
      <c r="XBH184" s="37"/>
      <c r="XBI184" s="37"/>
      <c r="XBJ184" s="37"/>
      <c r="XBK184" s="37"/>
      <c r="XBL184" s="37"/>
      <c r="XBM184" s="37"/>
      <c r="XBN184" s="37"/>
      <c r="XBO184" s="37"/>
      <c r="XBP184" s="37"/>
      <c r="XBQ184" s="37"/>
      <c r="XBR184" s="37"/>
      <c r="XBS184" s="37"/>
      <c r="XBT184" s="37"/>
      <c r="XBU184" s="37"/>
      <c r="XBV184" s="37"/>
      <c r="XBW184" s="37"/>
      <c r="XBX184" s="37"/>
      <c r="XBY184" s="37"/>
      <c r="XBZ184" s="37"/>
      <c r="XCA184" s="37"/>
      <c r="XCB184" s="37"/>
      <c r="XCC184" s="37"/>
      <c r="XCD184" s="37"/>
      <c r="XCE184" s="37"/>
      <c r="XCF184" s="37"/>
      <c r="XCG184" s="37"/>
      <c r="XCH184" s="37"/>
      <c r="XCI184" s="37"/>
      <c r="XCJ184" s="37"/>
      <c r="XCK184" s="37"/>
      <c r="XCL184" s="37"/>
      <c r="XCM184" s="37"/>
      <c r="XCN184" s="37"/>
      <c r="XCO184" s="37"/>
      <c r="XCP184" s="37"/>
      <c r="XCQ184" s="37"/>
      <c r="XCR184" s="37"/>
      <c r="XCS184" s="37"/>
      <c r="XCT184" s="37"/>
      <c r="XCU184" s="37"/>
      <c r="XCV184" s="37"/>
      <c r="XCW184" s="37"/>
      <c r="XCX184" s="37"/>
      <c r="XCY184" s="37"/>
      <c r="XCZ184" s="37"/>
      <c r="XDA184" s="37"/>
      <c r="XDB184" s="37"/>
      <c r="XDC184" s="37"/>
      <c r="XDD184" s="37"/>
      <c r="XDE184" s="37"/>
      <c r="XDF184" s="37"/>
      <c r="XDG184" s="37"/>
      <c r="XDH184" s="37"/>
      <c r="XDI184" s="37"/>
      <c r="XDJ184" s="37"/>
      <c r="XDK184" s="37"/>
      <c r="XDL184" s="37"/>
      <c r="XDM184" s="37"/>
      <c r="XDN184" s="37"/>
      <c r="XDO184" s="37"/>
      <c r="XDP184" s="37"/>
      <c r="XDQ184" s="37"/>
      <c r="XDR184" s="37"/>
      <c r="XDS184" s="37"/>
      <c r="XDT184" s="37"/>
      <c r="XDU184" s="37"/>
      <c r="XDV184" s="37"/>
      <c r="XDW184" s="37"/>
      <c r="XDX184" s="37"/>
      <c r="XDY184" s="37"/>
      <c r="XDZ184" s="37"/>
      <c r="XEA184" s="37"/>
      <c r="XEB184" s="37"/>
      <c r="XEC184" s="37"/>
      <c r="XED184" s="37"/>
      <c r="XEE184" s="37"/>
      <c r="XEF184" s="37"/>
      <c r="XEG184" s="37"/>
      <c r="XEH184" s="37"/>
      <c r="XEI184" s="37"/>
      <c r="XEJ184" s="37"/>
      <c r="XEK184" s="37"/>
      <c r="XEL184" s="37"/>
      <c r="XEM184" s="37"/>
      <c r="XEN184" s="37"/>
      <c r="XEO184" s="37"/>
      <c r="XEP184" s="37"/>
      <c r="XEQ184" s="37"/>
      <c r="XER184" s="37"/>
      <c r="XES184" s="37"/>
      <c r="XET184" s="37"/>
      <c r="XEU184" s="37"/>
      <c r="XEV184" s="37"/>
      <c r="XEW184" s="37"/>
      <c r="XEX184" s="37"/>
      <c r="XEY184" s="37"/>
      <c r="XEZ184" s="37"/>
      <c r="XFA184" s="37"/>
      <c r="XFB184" s="37"/>
      <c r="XFC184" s="37"/>
      <c r="XFD184" s="37"/>
    </row>
    <row r="185" spans="1:151 16227:16384" s="12" customFormat="1" ht="20.25" x14ac:dyDescent="0.25">
      <c r="A185" s="86"/>
      <c r="B185" s="87"/>
      <c r="C185" s="90">
        <v>5</v>
      </c>
      <c r="D185" s="90"/>
      <c r="E185" s="84" t="s">
        <v>258</v>
      </c>
      <c r="F185" s="91"/>
      <c r="G185" s="91"/>
      <c r="H185" s="91"/>
      <c r="I185" s="85"/>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WZC185" s="37"/>
      <c r="WZD185" s="37"/>
      <c r="WZE185" s="37"/>
      <c r="WZF185" s="37"/>
      <c r="WZG185" s="37"/>
      <c r="WZH185" s="37"/>
      <c r="WZI185" s="37"/>
      <c r="WZJ185" s="37"/>
      <c r="WZK185" s="37"/>
      <c r="WZL185" s="37"/>
      <c r="WZM185" s="37"/>
      <c r="WZN185" s="37"/>
      <c r="WZO185" s="37"/>
      <c r="WZP185" s="37"/>
      <c r="WZQ185" s="37"/>
      <c r="WZR185" s="37"/>
      <c r="WZS185" s="37"/>
      <c r="WZT185" s="37"/>
      <c r="WZU185" s="37"/>
      <c r="WZV185" s="37"/>
      <c r="WZW185" s="37"/>
      <c r="WZX185" s="37"/>
      <c r="WZY185" s="37"/>
      <c r="WZZ185" s="37"/>
      <c r="XAA185" s="37"/>
      <c r="XAB185" s="37"/>
      <c r="XAC185" s="37"/>
      <c r="XAD185" s="37"/>
      <c r="XAE185" s="37"/>
      <c r="XAF185" s="37"/>
      <c r="XAG185" s="37"/>
      <c r="XAH185" s="37"/>
      <c r="XAI185" s="37"/>
      <c r="XAJ185" s="37"/>
      <c r="XAK185" s="37"/>
      <c r="XAL185" s="37"/>
      <c r="XAM185" s="37"/>
      <c r="XAN185" s="37"/>
      <c r="XAO185" s="37"/>
      <c r="XAP185" s="37"/>
      <c r="XAQ185" s="37"/>
      <c r="XAR185" s="37"/>
      <c r="XAS185" s="37"/>
      <c r="XAT185" s="37"/>
      <c r="XAU185" s="37"/>
      <c r="XAV185" s="37"/>
      <c r="XAW185" s="37"/>
      <c r="XAX185" s="37"/>
      <c r="XAY185" s="37"/>
      <c r="XAZ185" s="37"/>
      <c r="XBA185" s="37"/>
      <c r="XBB185" s="37"/>
      <c r="XBC185" s="37"/>
      <c r="XBD185" s="37"/>
      <c r="XBE185" s="37"/>
      <c r="XBF185" s="37"/>
      <c r="XBG185" s="37"/>
      <c r="XBH185" s="37"/>
      <c r="XBI185" s="37"/>
      <c r="XBJ185" s="37"/>
      <c r="XBK185" s="37"/>
      <c r="XBL185" s="37"/>
      <c r="XBM185" s="37"/>
      <c r="XBN185" s="37"/>
      <c r="XBO185" s="37"/>
      <c r="XBP185" s="37"/>
      <c r="XBQ185" s="37"/>
      <c r="XBR185" s="37"/>
      <c r="XBS185" s="37"/>
      <c r="XBT185" s="37"/>
      <c r="XBU185" s="37"/>
      <c r="XBV185" s="37"/>
      <c r="XBW185" s="37"/>
      <c r="XBX185" s="37"/>
      <c r="XBY185" s="37"/>
      <c r="XBZ185" s="37"/>
      <c r="XCA185" s="37"/>
      <c r="XCB185" s="37"/>
      <c r="XCC185" s="37"/>
      <c r="XCD185" s="37"/>
      <c r="XCE185" s="37"/>
      <c r="XCF185" s="37"/>
      <c r="XCG185" s="37"/>
      <c r="XCH185" s="37"/>
      <c r="XCI185" s="37"/>
      <c r="XCJ185" s="37"/>
      <c r="XCK185" s="37"/>
      <c r="XCL185" s="37"/>
      <c r="XCM185" s="37"/>
      <c r="XCN185" s="37"/>
      <c r="XCO185" s="37"/>
      <c r="XCP185" s="37"/>
      <c r="XCQ185" s="37"/>
      <c r="XCR185" s="37"/>
      <c r="XCS185" s="37"/>
      <c r="XCT185" s="37"/>
      <c r="XCU185" s="37"/>
      <c r="XCV185" s="37"/>
      <c r="XCW185" s="37"/>
      <c r="XCX185" s="37"/>
      <c r="XCY185" s="37"/>
      <c r="XCZ185" s="37"/>
      <c r="XDA185" s="37"/>
      <c r="XDB185" s="37"/>
      <c r="XDC185" s="37"/>
      <c r="XDD185" s="37"/>
      <c r="XDE185" s="37"/>
      <c r="XDF185" s="37"/>
      <c r="XDG185" s="37"/>
      <c r="XDH185" s="37"/>
      <c r="XDI185" s="37"/>
      <c r="XDJ185" s="37"/>
      <c r="XDK185" s="37"/>
      <c r="XDL185" s="37"/>
      <c r="XDM185" s="37"/>
      <c r="XDN185" s="37"/>
      <c r="XDO185" s="37"/>
      <c r="XDP185" s="37"/>
      <c r="XDQ185" s="37"/>
      <c r="XDR185" s="37"/>
      <c r="XDS185" s="37"/>
      <c r="XDT185" s="37"/>
      <c r="XDU185" s="37"/>
      <c r="XDV185" s="37"/>
      <c r="XDW185" s="37"/>
      <c r="XDX185" s="37"/>
      <c r="XDY185" s="37"/>
      <c r="XDZ185" s="37"/>
      <c r="XEA185" s="37"/>
      <c r="XEB185" s="37"/>
      <c r="XEC185" s="37"/>
      <c r="XED185" s="37"/>
      <c r="XEE185" s="37"/>
      <c r="XEF185" s="37"/>
      <c r="XEG185" s="37"/>
      <c r="XEH185" s="37"/>
      <c r="XEI185" s="37"/>
      <c r="XEJ185" s="37"/>
      <c r="XEK185" s="37"/>
      <c r="XEL185" s="37"/>
      <c r="XEM185" s="37"/>
      <c r="XEN185" s="37"/>
      <c r="XEO185" s="37"/>
      <c r="XEP185" s="37"/>
      <c r="XEQ185" s="37"/>
      <c r="XER185" s="37"/>
      <c r="XES185" s="37"/>
      <c r="XET185" s="37"/>
      <c r="XEU185" s="37"/>
      <c r="XEV185" s="37"/>
      <c r="XEW185" s="37"/>
      <c r="XEX185" s="37"/>
      <c r="XEY185" s="37"/>
      <c r="XEZ185" s="37"/>
      <c r="XFA185" s="37"/>
      <c r="XFB185" s="37"/>
      <c r="XFC185" s="37"/>
      <c r="XFD185" s="37"/>
    </row>
    <row r="186" spans="1:151 16227:16384" s="12" customFormat="1" ht="20.25" x14ac:dyDescent="0.25">
      <c r="A186" s="86"/>
      <c r="B186" s="87"/>
      <c r="C186" s="90">
        <v>6</v>
      </c>
      <c r="D186" s="90"/>
      <c r="E186" s="88"/>
      <c r="F186" s="92"/>
      <c r="G186" s="92"/>
      <c r="H186" s="92"/>
      <c r="I186" s="89"/>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WZC186" s="37"/>
      <c r="WZD186" s="37"/>
      <c r="WZE186" s="37"/>
      <c r="WZF186" s="37"/>
      <c r="WZG186" s="37"/>
      <c r="WZH186" s="37"/>
      <c r="WZI186" s="37"/>
      <c r="WZJ186" s="37"/>
      <c r="WZK186" s="37"/>
      <c r="WZL186" s="37"/>
      <c r="WZM186" s="37"/>
      <c r="WZN186" s="37"/>
      <c r="WZO186" s="37"/>
      <c r="WZP186" s="37"/>
      <c r="WZQ186" s="37"/>
      <c r="WZR186" s="37"/>
      <c r="WZS186" s="37"/>
      <c r="WZT186" s="37"/>
      <c r="WZU186" s="37"/>
      <c r="WZV186" s="37"/>
      <c r="WZW186" s="37"/>
      <c r="WZX186" s="37"/>
      <c r="WZY186" s="37"/>
      <c r="WZZ186" s="37"/>
      <c r="XAA186" s="37"/>
      <c r="XAB186" s="37"/>
      <c r="XAC186" s="37"/>
      <c r="XAD186" s="37"/>
      <c r="XAE186" s="37"/>
      <c r="XAF186" s="37"/>
      <c r="XAG186" s="37"/>
      <c r="XAH186" s="37"/>
      <c r="XAI186" s="37"/>
      <c r="XAJ186" s="37"/>
      <c r="XAK186" s="37"/>
      <c r="XAL186" s="37"/>
      <c r="XAM186" s="37"/>
      <c r="XAN186" s="37"/>
      <c r="XAO186" s="37"/>
      <c r="XAP186" s="37"/>
      <c r="XAQ186" s="37"/>
      <c r="XAR186" s="37"/>
      <c r="XAS186" s="37"/>
      <c r="XAT186" s="37"/>
      <c r="XAU186" s="37"/>
      <c r="XAV186" s="37"/>
      <c r="XAW186" s="37"/>
      <c r="XAX186" s="37"/>
      <c r="XAY186" s="37"/>
      <c r="XAZ186" s="37"/>
      <c r="XBA186" s="37"/>
      <c r="XBB186" s="37"/>
      <c r="XBC186" s="37"/>
      <c r="XBD186" s="37"/>
      <c r="XBE186" s="37"/>
      <c r="XBF186" s="37"/>
      <c r="XBG186" s="37"/>
      <c r="XBH186" s="37"/>
      <c r="XBI186" s="37"/>
      <c r="XBJ186" s="37"/>
      <c r="XBK186" s="37"/>
      <c r="XBL186" s="37"/>
      <c r="XBM186" s="37"/>
      <c r="XBN186" s="37"/>
      <c r="XBO186" s="37"/>
      <c r="XBP186" s="37"/>
      <c r="XBQ186" s="37"/>
      <c r="XBR186" s="37"/>
      <c r="XBS186" s="37"/>
      <c r="XBT186" s="37"/>
      <c r="XBU186" s="37"/>
      <c r="XBV186" s="37"/>
      <c r="XBW186" s="37"/>
      <c r="XBX186" s="37"/>
      <c r="XBY186" s="37"/>
      <c r="XBZ186" s="37"/>
      <c r="XCA186" s="37"/>
      <c r="XCB186" s="37"/>
      <c r="XCC186" s="37"/>
      <c r="XCD186" s="37"/>
      <c r="XCE186" s="37"/>
      <c r="XCF186" s="37"/>
      <c r="XCG186" s="37"/>
      <c r="XCH186" s="37"/>
      <c r="XCI186" s="37"/>
      <c r="XCJ186" s="37"/>
      <c r="XCK186" s="37"/>
      <c r="XCL186" s="37"/>
      <c r="XCM186" s="37"/>
      <c r="XCN186" s="37"/>
      <c r="XCO186" s="37"/>
      <c r="XCP186" s="37"/>
      <c r="XCQ186" s="37"/>
      <c r="XCR186" s="37"/>
      <c r="XCS186" s="37"/>
      <c r="XCT186" s="37"/>
      <c r="XCU186" s="37"/>
      <c r="XCV186" s="37"/>
      <c r="XCW186" s="37"/>
      <c r="XCX186" s="37"/>
      <c r="XCY186" s="37"/>
      <c r="XCZ186" s="37"/>
      <c r="XDA186" s="37"/>
      <c r="XDB186" s="37"/>
      <c r="XDC186" s="37"/>
      <c r="XDD186" s="37"/>
      <c r="XDE186" s="37"/>
      <c r="XDF186" s="37"/>
      <c r="XDG186" s="37"/>
      <c r="XDH186" s="37"/>
      <c r="XDI186" s="37"/>
      <c r="XDJ186" s="37"/>
      <c r="XDK186" s="37"/>
      <c r="XDL186" s="37"/>
      <c r="XDM186" s="37"/>
      <c r="XDN186" s="37"/>
      <c r="XDO186" s="37"/>
      <c r="XDP186" s="37"/>
      <c r="XDQ186" s="37"/>
      <c r="XDR186" s="37"/>
      <c r="XDS186" s="37"/>
      <c r="XDT186" s="37"/>
      <c r="XDU186" s="37"/>
      <c r="XDV186" s="37"/>
      <c r="XDW186" s="37"/>
      <c r="XDX186" s="37"/>
      <c r="XDY186" s="37"/>
      <c r="XDZ186" s="37"/>
      <c r="XEA186" s="37"/>
      <c r="XEB186" s="37"/>
      <c r="XEC186" s="37"/>
      <c r="XED186" s="37"/>
      <c r="XEE186" s="37"/>
      <c r="XEF186" s="37"/>
      <c r="XEG186" s="37"/>
      <c r="XEH186" s="37"/>
      <c r="XEI186" s="37"/>
      <c r="XEJ186" s="37"/>
      <c r="XEK186" s="37"/>
      <c r="XEL186" s="37"/>
      <c r="XEM186" s="37"/>
      <c r="XEN186" s="37"/>
      <c r="XEO186" s="37"/>
      <c r="XEP186" s="37"/>
      <c r="XEQ186" s="37"/>
      <c r="XER186" s="37"/>
      <c r="XES186" s="37"/>
      <c r="XET186" s="37"/>
      <c r="XEU186" s="37"/>
      <c r="XEV186" s="37"/>
      <c r="XEW186" s="37"/>
      <c r="XEX186" s="37"/>
      <c r="XEY186" s="37"/>
      <c r="XEZ186" s="37"/>
      <c r="XFA186" s="37"/>
      <c r="XFB186" s="37"/>
      <c r="XFC186" s="37"/>
      <c r="XFD186" s="37"/>
    </row>
    <row r="187" spans="1:151 16227:16384" s="12" customFormat="1" ht="20.25" x14ac:dyDescent="0.25">
      <c r="A187" s="86"/>
      <c r="B187" s="87"/>
      <c r="C187" s="90">
        <v>7</v>
      </c>
      <c r="D187" s="90"/>
      <c r="E187" s="59" t="s">
        <v>212</v>
      </c>
      <c r="F187" s="79">
        <f>(41.909)*(10.764)</f>
        <v>451.10847599999994</v>
      </c>
      <c r="G187" s="80"/>
      <c r="H187" s="59">
        <v>0</v>
      </c>
      <c r="I187" s="59">
        <f t="shared" ref="I187:I188" si="19">F187*(($I$105)+1)+H187</f>
        <v>721.77356159999999</v>
      </c>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WZC187" s="37"/>
      <c r="WZD187" s="37"/>
      <c r="WZE187" s="37"/>
      <c r="WZF187" s="37"/>
      <c r="WZG187" s="37"/>
      <c r="WZH187" s="37"/>
      <c r="WZI187" s="37"/>
      <c r="WZJ187" s="37"/>
      <c r="WZK187" s="37"/>
      <c r="WZL187" s="37"/>
      <c r="WZM187" s="37"/>
      <c r="WZN187" s="37"/>
      <c r="WZO187" s="37"/>
      <c r="WZP187" s="37"/>
      <c r="WZQ187" s="37"/>
      <c r="WZR187" s="37"/>
      <c r="WZS187" s="37"/>
      <c r="WZT187" s="37"/>
      <c r="WZU187" s="37"/>
      <c r="WZV187" s="37"/>
      <c r="WZW187" s="37"/>
      <c r="WZX187" s="37"/>
      <c r="WZY187" s="37"/>
      <c r="WZZ187" s="37"/>
      <c r="XAA187" s="37"/>
      <c r="XAB187" s="37"/>
      <c r="XAC187" s="37"/>
      <c r="XAD187" s="37"/>
      <c r="XAE187" s="37"/>
      <c r="XAF187" s="37"/>
      <c r="XAG187" s="37"/>
      <c r="XAH187" s="37"/>
      <c r="XAI187" s="37"/>
      <c r="XAJ187" s="37"/>
      <c r="XAK187" s="37"/>
      <c r="XAL187" s="37"/>
      <c r="XAM187" s="37"/>
      <c r="XAN187" s="37"/>
      <c r="XAO187" s="37"/>
      <c r="XAP187" s="37"/>
      <c r="XAQ187" s="37"/>
      <c r="XAR187" s="37"/>
      <c r="XAS187" s="37"/>
      <c r="XAT187" s="37"/>
      <c r="XAU187" s="37"/>
      <c r="XAV187" s="37"/>
      <c r="XAW187" s="37"/>
      <c r="XAX187" s="37"/>
      <c r="XAY187" s="37"/>
      <c r="XAZ187" s="37"/>
      <c r="XBA187" s="37"/>
      <c r="XBB187" s="37"/>
      <c r="XBC187" s="37"/>
      <c r="XBD187" s="37"/>
      <c r="XBE187" s="37"/>
      <c r="XBF187" s="37"/>
      <c r="XBG187" s="37"/>
      <c r="XBH187" s="37"/>
      <c r="XBI187" s="37"/>
      <c r="XBJ187" s="37"/>
      <c r="XBK187" s="37"/>
      <c r="XBL187" s="37"/>
      <c r="XBM187" s="37"/>
      <c r="XBN187" s="37"/>
      <c r="XBO187" s="37"/>
      <c r="XBP187" s="37"/>
      <c r="XBQ187" s="37"/>
      <c r="XBR187" s="37"/>
      <c r="XBS187" s="37"/>
      <c r="XBT187" s="37"/>
      <c r="XBU187" s="37"/>
      <c r="XBV187" s="37"/>
      <c r="XBW187" s="37"/>
      <c r="XBX187" s="37"/>
      <c r="XBY187" s="37"/>
      <c r="XBZ187" s="37"/>
      <c r="XCA187" s="37"/>
      <c r="XCB187" s="37"/>
      <c r="XCC187" s="37"/>
      <c r="XCD187" s="37"/>
      <c r="XCE187" s="37"/>
      <c r="XCF187" s="37"/>
      <c r="XCG187" s="37"/>
      <c r="XCH187" s="37"/>
      <c r="XCI187" s="37"/>
      <c r="XCJ187" s="37"/>
      <c r="XCK187" s="37"/>
      <c r="XCL187" s="37"/>
      <c r="XCM187" s="37"/>
      <c r="XCN187" s="37"/>
      <c r="XCO187" s="37"/>
      <c r="XCP187" s="37"/>
      <c r="XCQ187" s="37"/>
      <c r="XCR187" s="37"/>
      <c r="XCS187" s="37"/>
      <c r="XCT187" s="37"/>
      <c r="XCU187" s="37"/>
      <c r="XCV187" s="37"/>
      <c r="XCW187" s="37"/>
      <c r="XCX187" s="37"/>
      <c r="XCY187" s="37"/>
      <c r="XCZ187" s="37"/>
      <c r="XDA187" s="37"/>
      <c r="XDB187" s="37"/>
      <c r="XDC187" s="37"/>
      <c r="XDD187" s="37"/>
      <c r="XDE187" s="37"/>
      <c r="XDF187" s="37"/>
      <c r="XDG187" s="37"/>
      <c r="XDH187" s="37"/>
      <c r="XDI187" s="37"/>
      <c r="XDJ187" s="37"/>
      <c r="XDK187" s="37"/>
      <c r="XDL187" s="37"/>
      <c r="XDM187" s="37"/>
      <c r="XDN187" s="37"/>
      <c r="XDO187" s="37"/>
      <c r="XDP187" s="37"/>
      <c r="XDQ187" s="37"/>
      <c r="XDR187" s="37"/>
      <c r="XDS187" s="37"/>
      <c r="XDT187" s="37"/>
      <c r="XDU187" s="37"/>
      <c r="XDV187" s="37"/>
      <c r="XDW187" s="37"/>
      <c r="XDX187" s="37"/>
      <c r="XDY187" s="37"/>
      <c r="XDZ187" s="37"/>
      <c r="XEA187" s="37"/>
      <c r="XEB187" s="37"/>
      <c r="XEC187" s="37"/>
      <c r="XED187" s="37"/>
      <c r="XEE187" s="37"/>
      <c r="XEF187" s="37"/>
      <c r="XEG187" s="37"/>
      <c r="XEH187" s="37"/>
      <c r="XEI187" s="37"/>
      <c r="XEJ187" s="37"/>
      <c r="XEK187" s="37"/>
      <c r="XEL187" s="37"/>
      <c r="XEM187" s="37"/>
      <c r="XEN187" s="37"/>
      <c r="XEO187" s="37"/>
      <c r="XEP187" s="37"/>
      <c r="XEQ187" s="37"/>
      <c r="XER187" s="37"/>
      <c r="XES187" s="37"/>
      <c r="XET187" s="37"/>
      <c r="XEU187" s="37"/>
      <c r="XEV187" s="37"/>
      <c r="XEW187" s="37"/>
      <c r="XEX187" s="37"/>
      <c r="XEY187" s="37"/>
      <c r="XEZ187" s="37"/>
      <c r="XFA187" s="37"/>
      <c r="XFB187" s="37"/>
      <c r="XFC187" s="37"/>
      <c r="XFD187" s="37"/>
    </row>
    <row r="188" spans="1:151 16227:16384" s="12" customFormat="1" ht="20.25" x14ac:dyDescent="0.25">
      <c r="A188" s="88"/>
      <c r="B188" s="89"/>
      <c r="C188" s="90">
        <v>8</v>
      </c>
      <c r="D188" s="90"/>
      <c r="E188" s="59" t="s">
        <v>212</v>
      </c>
      <c r="F188" s="79">
        <f>(43.688)*(10.764)</f>
        <v>470.257632</v>
      </c>
      <c r="G188" s="80"/>
      <c r="H188" s="59">
        <v>0</v>
      </c>
      <c r="I188" s="59">
        <f t="shared" si="19"/>
        <v>752.4122112</v>
      </c>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WZC188" s="37"/>
      <c r="WZD188" s="37"/>
      <c r="WZE188" s="37"/>
      <c r="WZF188" s="37"/>
      <c r="WZG188" s="37"/>
      <c r="WZH188" s="37"/>
      <c r="WZI188" s="37"/>
      <c r="WZJ188" s="37"/>
      <c r="WZK188" s="37"/>
      <c r="WZL188" s="37"/>
      <c r="WZM188" s="37"/>
      <c r="WZN188" s="37"/>
      <c r="WZO188" s="37"/>
      <c r="WZP188" s="37"/>
      <c r="WZQ188" s="37"/>
      <c r="WZR188" s="37"/>
      <c r="WZS188" s="37"/>
      <c r="WZT188" s="37"/>
      <c r="WZU188" s="37"/>
      <c r="WZV188" s="37"/>
      <c r="WZW188" s="37"/>
      <c r="WZX188" s="37"/>
      <c r="WZY188" s="37"/>
      <c r="WZZ188" s="37"/>
      <c r="XAA188" s="37"/>
      <c r="XAB188" s="37"/>
      <c r="XAC188" s="37"/>
      <c r="XAD188" s="37"/>
      <c r="XAE188" s="37"/>
      <c r="XAF188" s="37"/>
      <c r="XAG188" s="37"/>
      <c r="XAH188" s="37"/>
      <c r="XAI188" s="37"/>
      <c r="XAJ188" s="37"/>
      <c r="XAK188" s="37"/>
      <c r="XAL188" s="37"/>
      <c r="XAM188" s="37"/>
      <c r="XAN188" s="37"/>
      <c r="XAO188" s="37"/>
      <c r="XAP188" s="37"/>
      <c r="XAQ188" s="37"/>
      <c r="XAR188" s="37"/>
      <c r="XAS188" s="37"/>
      <c r="XAT188" s="37"/>
      <c r="XAU188" s="37"/>
      <c r="XAV188" s="37"/>
      <c r="XAW188" s="37"/>
      <c r="XAX188" s="37"/>
      <c r="XAY188" s="37"/>
      <c r="XAZ188" s="37"/>
      <c r="XBA188" s="37"/>
      <c r="XBB188" s="37"/>
      <c r="XBC188" s="37"/>
      <c r="XBD188" s="37"/>
      <c r="XBE188" s="37"/>
      <c r="XBF188" s="37"/>
      <c r="XBG188" s="37"/>
      <c r="XBH188" s="37"/>
      <c r="XBI188" s="37"/>
      <c r="XBJ188" s="37"/>
      <c r="XBK188" s="37"/>
      <c r="XBL188" s="37"/>
      <c r="XBM188" s="37"/>
      <c r="XBN188" s="37"/>
      <c r="XBO188" s="37"/>
      <c r="XBP188" s="37"/>
      <c r="XBQ188" s="37"/>
      <c r="XBR188" s="37"/>
      <c r="XBS188" s="37"/>
      <c r="XBT188" s="37"/>
      <c r="XBU188" s="37"/>
      <c r="XBV188" s="37"/>
      <c r="XBW188" s="37"/>
      <c r="XBX188" s="37"/>
      <c r="XBY188" s="37"/>
      <c r="XBZ188" s="37"/>
      <c r="XCA188" s="37"/>
      <c r="XCB188" s="37"/>
      <c r="XCC188" s="37"/>
      <c r="XCD188" s="37"/>
      <c r="XCE188" s="37"/>
      <c r="XCF188" s="37"/>
      <c r="XCG188" s="37"/>
      <c r="XCH188" s="37"/>
      <c r="XCI188" s="37"/>
      <c r="XCJ188" s="37"/>
      <c r="XCK188" s="37"/>
      <c r="XCL188" s="37"/>
      <c r="XCM188" s="37"/>
      <c r="XCN188" s="37"/>
      <c r="XCO188" s="37"/>
      <c r="XCP188" s="37"/>
      <c r="XCQ188" s="37"/>
      <c r="XCR188" s="37"/>
      <c r="XCS188" s="37"/>
      <c r="XCT188" s="37"/>
      <c r="XCU188" s="37"/>
      <c r="XCV188" s="37"/>
      <c r="XCW188" s="37"/>
      <c r="XCX188" s="37"/>
      <c r="XCY188" s="37"/>
      <c r="XCZ188" s="37"/>
      <c r="XDA188" s="37"/>
      <c r="XDB188" s="37"/>
      <c r="XDC188" s="37"/>
      <c r="XDD188" s="37"/>
      <c r="XDE188" s="37"/>
      <c r="XDF188" s="37"/>
      <c r="XDG188" s="37"/>
      <c r="XDH188" s="37"/>
      <c r="XDI188" s="37"/>
      <c r="XDJ188" s="37"/>
      <c r="XDK188" s="37"/>
      <c r="XDL188" s="37"/>
      <c r="XDM188" s="37"/>
      <c r="XDN188" s="37"/>
      <c r="XDO188" s="37"/>
      <c r="XDP188" s="37"/>
      <c r="XDQ188" s="37"/>
      <c r="XDR188" s="37"/>
      <c r="XDS188" s="37"/>
      <c r="XDT188" s="37"/>
      <c r="XDU188" s="37"/>
      <c r="XDV188" s="37"/>
      <c r="XDW188" s="37"/>
      <c r="XDX188" s="37"/>
      <c r="XDY188" s="37"/>
      <c r="XDZ188" s="37"/>
      <c r="XEA188" s="37"/>
      <c r="XEB188" s="37"/>
      <c r="XEC188" s="37"/>
      <c r="XED188" s="37"/>
      <c r="XEE188" s="37"/>
      <c r="XEF188" s="37"/>
      <c r="XEG188" s="37"/>
      <c r="XEH188" s="37"/>
      <c r="XEI188" s="37"/>
      <c r="XEJ188" s="37"/>
      <c r="XEK188" s="37"/>
      <c r="XEL188" s="37"/>
      <c r="XEM188" s="37"/>
      <c r="XEN188" s="37"/>
      <c r="XEO188" s="37"/>
      <c r="XEP188" s="37"/>
      <c r="XEQ188" s="37"/>
      <c r="XER188" s="37"/>
      <c r="XES188" s="37"/>
      <c r="XET188" s="37"/>
      <c r="XEU188" s="37"/>
      <c r="XEV188" s="37"/>
      <c r="XEW188" s="37"/>
      <c r="XEX188" s="37"/>
      <c r="XEY188" s="37"/>
      <c r="XEZ188" s="37"/>
      <c r="XFA188" s="37"/>
      <c r="XFB188" s="37"/>
      <c r="XFC188" s="37"/>
      <c r="XFD188" s="37"/>
    </row>
    <row r="189" spans="1:151 16227:16384" s="12" customFormat="1" ht="20.25" x14ac:dyDescent="0.25">
      <c r="A189" s="81" t="s">
        <v>265</v>
      </c>
      <c r="B189" s="82"/>
      <c r="C189" s="82"/>
      <c r="D189" s="82"/>
      <c r="E189" s="82"/>
      <c r="F189" s="82"/>
      <c r="G189" s="82"/>
      <c r="H189" s="82"/>
      <c r="I189" s="83"/>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WZC189" s="37"/>
      <c r="WZD189" s="37"/>
      <c r="WZE189" s="37"/>
      <c r="WZF189" s="37"/>
      <c r="WZG189" s="37"/>
      <c r="WZH189" s="37"/>
      <c r="WZI189" s="37"/>
      <c r="WZJ189" s="37"/>
      <c r="WZK189" s="37"/>
      <c r="WZL189" s="37"/>
      <c r="WZM189" s="37"/>
      <c r="WZN189" s="37"/>
      <c r="WZO189" s="37"/>
      <c r="WZP189" s="37"/>
      <c r="WZQ189" s="37"/>
      <c r="WZR189" s="37"/>
      <c r="WZS189" s="37"/>
      <c r="WZT189" s="37"/>
      <c r="WZU189" s="37"/>
      <c r="WZV189" s="37"/>
      <c r="WZW189" s="37"/>
      <c r="WZX189" s="37"/>
      <c r="WZY189" s="37"/>
      <c r="WZZ189" s="37"/>
      <c r="XAA189" s="37"/>
      <c r="XAB189" s="37"/>
      <c r="XAC189" s="37"/>
      <c r="XAD189" s="37"/>
      <c r="XAE189" s="37"/>
      <c r="XAF189" s="37"/>
      <c r="XAG189" s="37"/>
      <c r="XAH189" s="37"/>
      <c r="XAI189" s="37"/>
      <c r="XAJ189" s="37"/>
      <c r="XAK189" s="37"/>
      <c r="XAL189" s="37"/>
      <c r="XAM189" s="37"/>
      <c r="XAN189" s="37"/>
      <c r="XAO189" s="37"/>
      <c r="XAP189" s="37"/>
      <c r="XAQ189" s="37"/>
      <c r="XAR189" s="37"/>
      <c r="XAS189" s="37"/>
      <c r="XAT189" s="37"/>
      <c r="XAU189" s="37"/>
      <c r="XAV189" s="37"/>
      <c r="XAW189" s="37"/>
      <c r="XAX189" s="37"/>
      <c r="XAY189" s="37"/>
      <c r="XAZ189" s="37"/>
      <c r="XBA189" s="37"/>
      <c r="XBB189" s="37"/>
      <c r="XBC189" s="37"/>
      <c r="XBD189" s="37"/>
      <c r="XBE189" s="37"/>
      <c r="XBF189" s="37"/>
      <c r="XBG189" s="37"/>
      <c r="XBH189" s="37"/>
      <c r="XBI189" s="37"/>
      <c r="XBJ189" s="37"/>
      <c r="XBK189" s="37"/>
      <c r="XBL189" s="37"/>
      <c r="XBM189" s="37"/>
      <c r="XBN189" s="37"/>
      <c r="XBO189" s="37"/>
      <c r="XBP189" s="37"/>
      <c r="XBQ189" s="37"/>
      <c r="XBR189" s="37"/>
      <c r="XBS189" s="37"/>
      <c r="XBT189" s="37"/>
      <c r="XBU189" s="37"/>
      <c r="XBV189" s="37"/>
      <c r="XBW189" s="37"/>
      <c r="XBX189" s="37"/>
      <c r="XBY189" s="37"/>
      <c r="XBZ189" s="37"/>
      <c r="XCA189" s="37"/>
      <c r="XCB189" s="37"/>
      <c r="XCC189" s="37"/>
      <c r="XCD189" s="37"/>
      <c r="XCE189" s="37"/>
      <c r="XCF189" s="37"/>
      <c r="XCG189" s="37"/>
      <c r="XCH189" s="37"/>
      <c r="XCI189" s="37"/>
      <c r="XCJ189" s="37"/>
      <c r="XCK189" s="37"/>
      <c r="XCL189" s="37"/>
      <c r="XCM189" s="37"/>
      <c r="XCN189" s="37"/>
      <c r="XCO189" s="37"/>
      <c r="XCP189" s="37"/>
      <c r="XCQ189" s="37"/>
      <c r="XCR189" s="37"/>
      <c r="XCS189" s="37"/>
      <c r="XCT189" s="37"/>
      <c r="XCU189" s="37"/>
      <c r="XCV189" s="37"/>
      <c r="XCW189" s="37"/>
      <c r="XCX189" s="37"/>
      <c r="XCY189" s="37"/>
      <c r="XCZ189" s="37"/>
      <c r="XDA189" s="37"/>
      <c r="XDB189" s="37"/>
      <c r="XDC189" s="37"/>
      <c r="XDD189" s="37"/>
      <c r="XDE189" s="37"/>
      <c r="XDF189" s="37"/>
      <c r="XDG189" s="37"/>
      <c r="XDH189" s="37"/>
      <c r="XDI189" s="37"/>
      <c r="XDJ189" s="37"/>
      <c r="XDK189" s="37"/>
      <c r="XDL189" s="37"/>
      <c r="XDM189" s="37"/>
      <c r="XDN189" s="37"/>
      <c r="XDO189" s="37"/>
      <c r="XDP189" s="37"/>
      <c r="XDQ189" s="37"/>
      <c r="XDR189" s="37"/>
      <c r="XDS189" s="37"/>
      <c r="XDT189" s="37"/>
      <c r="XDU189" s="37"/>
      <c r="XDV189" s="37"/>
      <c r="XDW189" s="37"/>
      <c r="XDX189" s="37"/>
      <c r="XDY189" s="37"/>
      <c r="XDZ189" s="37"/>
      <c r="XEA189" s="37"/>
      <c r="XEB189" s="37"/>
      <c r="XEC189" s="37"/>
      <c r="XED189" s="37"/>
      <c r="XEE189" s="37"/>
      <c r="XEF189" s="37"/>
      <c r="XEG189" s="37"/>
      <c r="XEH189" s="37"/>
      <c r="XEI189" s="37"/>
      <c r="XEJ189" s="37"/>
      <c r="XEK189" s="37"/>
      <c r="XEL189" s="37"/>
      <c r="XEM189" s="37"/>
      <c r="XEN189" s="37"/>
      <c r="XEO189" s="37"/>
      <c r="XEP189" s="37"/>
      <c r="XEQ189" s="37"/>
      <c r="XER189" s="37"/>
      <c r="XES189" s="37"/>
      <c r="XET189" s="37"/>
      <c r="XEU189" s="37"/>
      <c r="XEV189" s="37"/>
      <c r="XEW189" s="37"/>
      <c r="XEX189" s="37"/>
      <c r="XEY189" s="37"/>
      <c r="XEZ189" s="37"/>
      <c r="XFA189" s="37"/>
      <c r="XFB189" s="37"/>
      <c r="XFC189" s="37"/>
      <c r="XFD189" s="37"/>
    </row>
    <row r="190" spans="1:151 16227:16384" s="12" customFormat="1" ht="20.25" customHeight="1" x14ac:dyDescent="0.25">
      <c r="A190" s="84" t="str">
        <f>A189</f>
        <v>9th Floor For Part Residential/ 10th Podium level Parking</v>
      </c>
      <c r="B190" s="85"/>
      <c r="C190" s="90">
        <v>1</v>
      </c>
      <c r="D190" s="90"/>
      <c r="E190" s="59" t="s">
        <v>214</v>
      </c>
      <c r="F190" s="79">
        <f>(58.984)*(10.764)</f>
        <v>634.90377599999999</v>
      </c>
      <c r="G190" s="80"/>
      <c r="H190" s="59">
        <v>0</v>
      </c>
      <c r="I190" s="59">
        <f t="shared" ref="I190:I191" si="20">F190*(($I$105)+1)+H190</f>
        <v>1015.8460416</v>
      </c>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WZC190" s="37"/>
      <c r="WZD190" s="37"/>
      <c r="WZE190" s="37"/>
      <c r="WZF190" s="37"/>
      <c r="WZG190" s="37"/>
      <c r="WZH190" s="37"/>
      <c r="WZI190" s="37"/>
      <c r="WZJ190" s="37"/>
      <c r="WZK190" s="37"/>
      <c r="WZL190" s="37"/>
      <c r="WZM190" s="37"/>
      <c r="WZN190" s="37"/>
      <c r="WZO190" s="37"/>
      <c r="WZP190" s="37"/>
      <c r="WZQ190" s="37"/>
      <c r="WZR190" s="37"/>
      <c r="WZS190" s="37"/>
      <c r="WZT190" s="37"/>
      <c r="WZU190" s="37"/>
      <c r="WZV190" s="37"/>
      <c r="WZW190" s="37"/>
      <c r="WZX190" s="37"/>
      <c r="WZY190" s="37"/>
      <c r="WZZ190" s="37"/>
      <c r="XAA190" s="37"/>
      <c r="XAB190" s="37"/>
      <c r="XAC190" s="37"/>
      <c r="XAD190" s="37"/>
      <c r="XAE190" s="37"/>
      <c r="XAF190" s="37"/>
      <c r="XAG190" s="37"/>
      <c r="XAH190" s="37"/>
      <c r="XAI190" s="37"/>
      <c r="XAJ190" s="37"/>
      <c r="XAK190" s="37"/>
      <c r="XAL190" s="37"/>
      <c r="XAM190" s="37"/>
      <c r="XAN190" s="37"/>
      <c r="XAO190" s="37"/>
      <c r="XAP190" s="37"/>
      <c r="XAQ190" s="37"/>
      <c r="XAR190" s="37"/>
      <c r="XAS190" s="37"/>
      <c r="XAT190" s="37"/>
      <c r="XAU190" s="37"/>
      <c r="XAV190" s="37"/>
      <c r="XAW190" s="37"/>
      <c r="XAX190" s="37"/>
      <c r="XAY190" s="37"/>
      <c r="XAZ190" s="37"/>
      <c r="XBA190" s="37"/>
      <c r="XBB190" s="37"/>
      <c r="XBC190" s="37"/>
      <c r="XBD190" s="37"/>
      <c r="XBE190" s="37"/>
      <c r="XBF190" s="37"/>
      <c r="XBG190" s="37"/>
      <c r="XBH190" s="37"/>
      <c r="XBI190" s="37"/>
      <c r="XBJ190" s="37"/>
      <c r="XBK190" s="37"/>
      <c r="XBL190" s="37"/>
      <c r="XBM190" s="37"/>
      <c r="XBN190" s="37"/>
      <c r="XBO190" s="37"/>
      <c r="XBP190" s="37"/>
      <c r="XBQ190" s="37"/>
      <c r="XBR190" s="37"/>
      <c r="XBS190" s="37"/>
      <c r="XBT190" s="37"/>
      <c r="XBU190" s="37"/>
      <c r="XBV190" s="37"/>
      <c r="XBW190" s="37"/>
      <c r="XBX190" s="37"/>
      <c r="XBY190" s="37"/>
      <c r="XBZ190" s="37"/>
      <c r="XCA190" s="37"/>
      <c r="XCB190" s="37"/>
      <c r="XCC190" s="37"/>
      <c r="XCD190" s="37"/>
      <c r="XCE190" s="37"/>
      <c r="XCF190" s="37"/>
      <c r="XCG190" s="37"/>
      <c r="XCH190" s="37"/>
      <c r="XCI190" s="37"/>
      <c r="XCJ190" s="37"/>
      <c r="XCK190" s="37"/>
      <c r="XCL190" s="37"/>
      <c r="XCM190" s="37"/>
      <c r="XCN190" s="37"/>
      <c r="XCO190" s="37"/>
      <c r="XCP190" s="37"/>
      <c r="XCQ190" s="37"/>
      <c r="XCR190" s="37"/>
      <c r="XCS190" s="37"/>
      <c r="XCT190" s="37"/>
      <c r="XCU190" s="37"/>
      <c r="XCV190" s="37"/>
      <c r="XCW190" s="37"/>
      <c r="XCX190" s="37"/>
      <c r="XCY190" s="37"/>
      <c r="XCZ190" s="37"/>
      <c r="XDA190" s="37"/>
      <c r="XDB190" s="37"/>
      <c r="XDC190" s="37"/>
      <c r="XDD190" s="37"/>
      <c r="XDE190" s="37"/>
      <c r="XDF190" s="37"/>
      <c r="XDG190" s="37"/>
      <c r="XDH190" s="37"/>
      <c r="XDI190" s="37"/>
      <c r="XDJ190" s="37"/>
      <c r="XDK190" s="37"/>
      <c r="XDL190" s="37"/>
      <c r="XDM190" s="37"/>
      <c r="XDN190" s="37"/>
      <c r="XDO190" s="37"/>
      <c r="XDP190" s="37"/>
      <c r="XDQ190" s="37"/>
      <c r="XDR190" s="37"/>
      <c r="XDS190" s="37"/>
      <c r="XDT190" s="37"/>
      <c r="XDU190" s="37"/>
      <c r="XDV190" s="37"/>
      <c r="XDW190" s="37"/>
      <c r="XDX190" s="37"/>
      <c r="XDY190" s="37"/>
      <c r="XDZ190" s="37"/>
      <c r="XEA190" s="37"/>
      <c r="XEB190" s="37"/>
      <c r="XEC190" s="37"/>
      <c r="XED190" s="37"/>
      <c r="XEE190" s="37"/>
      <c r="XEF190" s="37"/>
      <c r="XEG190" s="37"/>
      <c r="XEH190" s="37"/>
      <c r="XEI190" s="37"/>
      <c r="XEJ190" s="37"/>
      <c r="XEK190" s="37"/>
      <c r="XEL190" s="37"/>
      <c r="XEM190" s="37"/>
      <c r="XEN190" s="37"/>
      <c r="XEO190" s="37"/>
      <c r="XEP190" s="37"/>
      <c r="XEQ190" s="37"/>
      <c r="XER190" s="37"/>
      <c r="XES190" s="37"/>
      <c r="XET190" s="37"/>
      <c r="XEU190" s="37"/>
      <c r="XEV190" s="37"/>
      <c r="XEW190" s="37"/>
      <c r="XEX190" s="37"/>
      <c r="XEY190" s="37"/>
      <c r="XEZ190" s="37"/>
      <c r="XFA190" s="37"/>
      <c r="XFB190" s="37"/>
      <c r="XFC190" s="37"/>
      <c r="XFD190" s="37"/>
    </row>
    <row r="191" spans="1:151 16227:16384" s="12" customFormat="1" ht="20.25" x14ac:dyDescent="0.25">
      <c r="A191" s="86"/>
      <c r="B191" s="87"/>
      <c r="C191" s="90">
        <v>2</v>
      </c>
      <c r="D191" s="90"/>
      <c r="E191" s="59" t="s">
        <v>214</v>
      </c>
      <c r="F191" s="79">
        <f>(58.984)*(10.764)</f>
        <v>634.90377599999999</v>
      </c>
      <c r="G191" s="80"/>
      <c r="H191" s="59">
        <v>0</v>
      </c>
      <c r="I191" s="59">
        <f t="shared" si="20"/>
        <v>1015.8460416</v>
      </c>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WZC191" s="37"/>
      <c r="WZD191" s="37"/>
      <c r="WZE191" s="37"/>
      <c r="WZF191" s="37"/>
      <c r="WZG191" s="37"/>
      <c r="WZH191" s="37"/>
      <c r="WZI191" s="37"/>
      <c r="WZJ191" s="37"/>
      <c r="WZK191" s="37"/>
      <c r="WZL191" s="37"/>
      <c r="WZM191" s="37"/>
      <c r="WZN191" s="37"/>
      <c r="WZO191" s="37"/>
      <c r="WZP191" s="37"/>
      <c r="WZQ191" s="37"/>
      <c r="WZR191" s="37"/>
      <c r="WZS191" s="37"/>
      <c r="WZT191" s="37"/>
      <c r="WZU191" s="37"/>
      <c r="WZV191" s="37"/>
      <c r="WZW191" s="37"/>
      <c r="WZX191" s="37"/>
      <c r="WZY191" s="37"/>
      <c r="WZZ191" s="37"/>
      <c r="XAA191" s="37"/>
      <c r="XAB191" s="37"/>
      <c r="XAC191" s="37"/>
      <c r="XAD191" s="37"/>
      <c r="XAE191" s="37"/>
      <c r="XAF191" s="37"/>
      <c r="XAG191" s="37"/>
      <c r="XAH191" s="37"/>
      <c r="XAI191" s="37"/>
      <c r="XAJ191" s="37"/>
      <c r="XAK191" s="37"/>
      <c r="XAL191" s="37"/>
      <c r="XAM191" s="37"/>
      <c r="XAN191" s="37"/>
      <c r="XAO191" s="37"/>
      <c r="XAP191" s="37"/>
      <c r="XAQ191" s="37"/>
      <c r="XAR191" s="37"/>
      <c r="XAS191" s="37"/>
      <c r="XAT191" s="37"/>
      <c r="XAU191" s="37"/>
      <c r="XAV191" s="37"/>
      <c r="XAW191" s="37"/>
      <c r="XAX191" s="37"/>
      <c r="XAY191" s="37"/>
      <c r="XAZ191" s="37"/>
      <c r="XBA191" s="37"/>
      <c r="XBB191" s="37"/>
      <c r="XBC191" s="37"/>
      <c r="XBD191" s="37"/>
      <c r="XBE191" s="37"/>
      <c r="XBF191" s="37"/>
      <c r="XBG191" s="37"/>
      <c r="XBH191" s="37"/>
      <c r="XBI191" s="37"/>
      <c r="XBJ191" s="37"/>
      <c r="XBK191" s="37"/>
      <c r="XBL191" s="37"/>
      <c r="XBM191" s="37"/>
      <c r="XBN191" s="37"/>
      <c r="XBO191" s="37"/>
      <c r="XBP191" s="37"/>
      <c r="XBQ191" s="37"/>
      <c r="XBR191" s="37"/>
      <c r="XBS191" s="37"/>
      <c r="XBT191" s="37"/>
      <c r="XBU191" s="37"/>
      <c r="XBV191" s="37"/>
      <c r="XBW191" s="37"/>
      <c r="XBX191" s="37"/>
      <c r="XBY191" s="37"/>
      <c r="XBZ191" s="37"/>
      <c r="XCA191" s="37"/>
      <c r="XCB191" s="37"/>
      <c r="XCC191" s="37"/>
      <c r="XCD191" s="37"/>
      <c r="XCE191" s="37"/>
      <c r="XCF191" s="37"/>
      <c r="XCG191" s="37"/>
      <c r="XCH191" s="37"/>
      <c r="XCI191" s="37"/>
      <c r="XCJ191" s="37"/>
      <c r="XCK191" s="37"/>
      <c r="XCL191" s="37"/>
      <c r="XCM191" s="37"/>
      <c r="XCN191" s="37"/>
      <c r="XCO191" s="37"/>
      <c r="XCP191" s="37"/>
      <c r="XCQ191" s="37"/>
      <c r="XCR191" s="37"/>
      <c r="XCS191" s="37"/>
      <c r="XCT191" s="37"/>
      <c r="XCU191" s="37"/>
      <c r="XCV191" s="37"/>
      <c r="XCW191" s="37"/>
      <c r="XCX191" s="37"/>
      <c r="XCY191" s="37"/>
      <c r="XCZ191" s="37"/>
      <c r="XDA191" s="37"/>
      <c r="XDB191" s="37"/>
      <c r="XDC191" s="37"/>
      <c r="XDD191" s="37"/>
      <c r="XDE191" s="37"/>
      <c r="XDF191" s="37"/>
      <c r="XDG191" s="37"/>
      <c r="XDH191" s="37"/>
      <c r="XDI191" s="37"/>
      <c r="XDJ191" s="37"/>
      <c r="XDK191" s="37"/>
      <c r="XDL191" s="37"/>
      <c r="XDM191" s="37"/>
      <c r="XDN191" s="37"/>
      <c r="XDO191" s="37"/>
      <c r="XDP191" s="37"/>
      <c r="XDQ191" s="37"/>
      <c r="XDR191" s="37"/>
      <c r="XDS191" s="37"/>
      <c r="XDT191" s="37"/>
      <c r="XDU191" s="37"/>
      <c r="XDV191" s="37"/>
      <c r="XDW191" s="37"/>
      <c r="XDX191" s="37"/>
      <c r="XDY191" s="37"/>
      <c r="XDZ191" s="37"/>
      <c r="XEA191" s="37"/>
      <c r="XEB191" s="37"/>
      <c r="XEC191" s="37"/>
      <c r="XED191" s="37"/>
      <c r="XEE191" s="37"/>
      <c r="XEF191" s="37"/>
      <c r="XEG191" s="37"/>
      <c r="XEH191" s="37"/>
      <c r="XEI191" s="37"/>
      <c r="XEJ191" s="37"/>
      <c r="XEK191" s="37"/>
      <c r="XEL191" s="37"/>
      <c r="XEM191" s="37"/>
      <c r="XEN191" s="37"/>
      <c r="XEO191" s="37"/>
      <c r="XEP191" s="37"/>
      <c r="XEQ191" s="37"/>
      <c r="XER191" s="37"/>
      <c r="XES191" s="37"/>
      <c r="XET191" s="37"/>
      <c r="XEU191" s="37"/>
      <c r="XEV191" s="37"/>
      <c r="XEW191" s="37"/>
      <c r="XEX191" s="37"/>
      <c r="XEY191" s="37"/>
      <c r="XEZ191" s="37"/>
      <c r="XFA191" s="37"/>
      <c r="XFB191" s="37"/>
      <c r="XFC191" s="37"/>
      <c r="XFD191" s="37"/>
    </row>
    <row r="192" spans="1:151 16227:16384" s="12" customFormat="1" ht="20.25" x14ac:dyDescent="0.25">
      <c r="A192" s="86"/>
      <c r="B192" s="87"/>
      <c r="C192" s="90">
        <v>3</v>
      </c>
      <c r="D192" s="90"/>
      <c r="E192" s="59" t="s">
        <v>212</v>
      </c>
      <c r="F192" s="79">
        <f>(38.974)*(10.764)</f>
        <v>419.51613599999996</v>
      </c>
      <c r="G192" s="80"/>
      <c r="H192" s="59">
        <v>0</v>
      </c>
      <c r="I192" s="59">
        <f t="shared" ref="I192:I193" si="21">F192*(($I$105)+1)+H192</f>
        <v>671.22581760000003</v>
      </c>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WZC192" s="37"/>
      <c r="WZD192" s="37"/>
      <c r="WZE192" s="37"/>
      <c r="WZF192" s="37"/>
      <c r="WZG192" s="37"/>
      <c r="WZH192" s="37"/>
      <c r="WZI192" s="37"/>
      <c r="WZJ192" s="37"/>
      <c r="WZK192" s="37"/>
      <c r="WZL192" s="37"/>
      <c r="WZM192" s="37"/>
      <c r="WZN192" s="37"/>
      <c r="WZO192" s="37"/>
      <c r="WZP192" s="37"/>
      <c r="WZQ192" s="37"/>
      <c r="WZR192" s="37"/>
      <c r="WZS192" s="37"/>
      <c r="WZT192" s="37"/>
      <c r="WZU192" s="37"/>
      <c r="WZV192" s="37"/>
      <c r="WZW192" s="37"/>
      <c r="WZX192" s="37"/>
      <c r="WZY192" s="37"/>
      <c r="WZZ192" s="37"/>
      <c r="XAA192" s="37"/>
      <c r="XAB192" s="37"/>
      <c r="XAC192" s="37"/>
      <c r="XAD192" s="37"/>
      <c r="XAE192" s="37"/>
      <c r="XAF192" s="37"/>
      <c r="XAG192" s="37"/>
      <c r="XAH192" s="37"/>
      <c r="XAI192" s="37"/>
      <c r="XAJ192" s="37"/>
      <c r="XAK192" s="37"/>
      <c r="XAL192" s="37"/>
      <c r="XAM192" s="37"/>
      <c r="XAN192" s="37"/>
      <c r="XAO192" s="37"/>
      <c r="XAP192" s="37"/>
      <c r="XAQ192" s="37"/>
      <c r="XAR192" s="37"/>
      <c r="XAS192" s="37"/>
      <c r="XAT192" s="37"/>
      <c r="XAU192" s="37"/>
      <c r="XAV192" s="37"/>
      <c r="XAW192" s="37"/>
      <c r="XAX192" s="37"/>
      <c r="XAY192" s="37"/>
      <c r="XAZ192" s="37"/>
      <c r="XBA192" s="37"/>
      <c r="XBB192" s="37"/>
      <c r="XBC192" s="37"/>
      <c r="XBD192" s="37"/>
      <c r="XBE192" s="37"/>
      <c r="XBF192" s="37"/>
      <c r="XBG192" s="37"/>
      <c r="XBH192" s="37"/>
      <c r="XBI192" s="37"/>
      <c r="XBJ192" s="37"/>
      <c r="XBK192" s="37"/>
      <c r="XBL192" s="37"/>
      <c r="XBM192" s="37"/>
      <c r="XBN192" s="37"/>
      <c r="XBO192" s="37"/>
      <c r="XBP192" s="37"/>
      <c r="XBQ192" s="37"/>
      <c r="XBR192" s="37"/>
      <c r="XBS192" s="37"/>
      <c r="XBT192" s="37"/>
      <c r="XBU192" s="37"/>
      <c r="XBV192" s="37"/>
      <c r="XBW192" s="37"/>
      <c r="XBX192" s="37"/>
      <c r="XBY192" s="37"/>
      <c r="XBZ192" s="37"/>
      <c r="XCA192" s="37"/>
      <c r="XCB192" s="37"/>
      <c r="XCC192" s="37"/>
      <c r="XCD192" s="37"/>
      <c r="XCE192" s="37"/>
      <c r="XCF192" s="37"/>
      <c r="XCG192" s="37"/>
      <c r="XCH192" s="37"/>
      <c r="XCI192" s="37"/>
      <c r="XCJ192" s="37"/>
      <c r="XCK192" s="37"/>
      <c r="XCL192" s="37"/>
      <c r="XCM192" s="37"/>
      <c r="XCN192" s="37"/>
      <c r="XCO192" s="37"/>
      <c r="XCP192" s="37"/>
      <c r="XCQ192" s="37"/>
      <c r="XCR192" s="37"/>
      <c r="XCS192" s="37"/>
      <c r="XCT192" s="37"/>
      <c r="XCU192" s="37"/>
      <c r="XCV192" s="37"/>
      <c r="XCW192" s="37"/>
      <c r="XCX192" s="37"/>
      <c r="XCY192" s="37"/>
      <c r="XCZ192" s="37"/>
      <c r="XDA192" s="37"/>
      <c r="XDB192" s="37"/>
      <c r="XDC192" s="37"/>
      <c r="XDD192" s="37"/>
      <c r="XDE192" s="37"/>
      <c r="XDF192" s="37"/>
      <c r="XDG192" s="37"/>
      <c r="XDH192" s="37"/>
      <c r="XDI192" s="37"/>
      <c r="XDJ192" s="37"/>
      <c r="XDK192" s="37"/>
      <c r="XDL192" s="37"/>
      <c r="XDM192" s="37"/>
      <c r="XDN192" s="37"/>
      <c r="XDO192" s="37"/>
      <c r="XDP192" s="37"/>
      <c r="XDQ192" s="37"/>
      <c r="XDR192" s="37"/>
      <c r="XDS192" s="37"/>
      <c r="XDT192" s="37"/>
      <c r="XDU192" s="37"/>
      <c r="XDV192" s="37"/>
      <c r="XDW192" s="37"/>
      <c r="XDX192" s="37"/>
      <c r="XDY192" s="37"/>
      <c r="XDZ192" s="37"/>
      <c r="XEA192" s="37"/>
      <c r="XEB192" s="37"/>
      <c r="XEC192" s="37"/>
      <c r="XED192" s="37"/>
      <c r="XEE192" s="37"/>
      <c r="XEF192" s="37"/>
      <c r="XEG192" s="37"/>
      <c r="XEH192" s="37"/>
      <c r="XEI192" s="37"/>
      <c r="XEJ192" s="37"/>
      <c r="XEK192" s="37"/>
      <c r="XEL192" s="37"/>
      <c r="XEM192" s="37"/>
      <c r="XEN192" s="37"/>
      <c r="XEO192" s="37"/>
      <c r="XEP192" s="37"/>
      <c r="XEQ192" s="37"/>
      <c r="XER192" s="37"/>
      <c r="XES192" s="37"/>
      <c r="XET192" s="37"/>
      <c r="XEU192" s="37"/>
      <c r="XEV192" s="37"/>
      <c r="XEW192" s="37"/>
      <c r="XEX192" s="37"/>
      <c r="XEY192" s="37"/>
      <c r="XEZ192" s="37"/>
      <c r="XFA192" s="37"/>
      <c r="XFB192" s="37"/>
      <c r="XFC192" s="37"/>
      <c r="XFD192" s="37"/>
    </row>
    <row r="193" spans="1:151 16227:16384" s="12" customFormat="1" ht="20.25" x14ac:dyDescent="0.25">
      <c r="A193" s="86"/>
      <c r="B193" s="87"/>
      <c r="C193" s="90">
        <v>4</v>
      </c>
      <c r="D193" s="90"/>
      <c r="E193" s="59" t="s">
        <v>212</v>
      </c>
      <c r="F193" s="79">
        <f>(38.974)*(10.764)</f>
        <v>419.51613599999996</v>
      </c>
      <c r="G193" s="80"/>
      <c r="H193" s="59">
        <v>0</v>
      </c>
      <c r="I193" s="59">
        <f t="shared" si="21"/>
        <v>671.22581760000003</v>
      </c>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WZC193" s="37"/>
      <c r="WZD193" s="37"/>
      <c r="WZE193" s="37"/>
      <c r="WZF193" s="37"/>
      <c r="WZG193" s="37"/>
      <c r="WZH193" s="37"/>
      <c r="WZI193" s="37"/>
      <c r="WZJ193" s="37"/>
      <c r="WZK193" s="37"/>
      <c r="WZL193" s="37"/>
      <c r="WZM193" s="37"/>
      <c r="WZN193" s="37"/>
      <c r="WZO193" s="37"/>
      <c r="WZP193" s="37"/>
      <c r="WZQ193" s="37"/>
      <c r="WZR193" s="37"/>
      <c r="WZS193" s="37"/>
      <c r="WZT193" s="37"/>
      <c r="WZU193" s="37"/>
      <c r="WZV193" s="37"/>
      <c r="WZW193" s="37"/>
      <c r="WZX193" s="37"/>
      <c r="WZY193" s="37"/>
      <c r="WZZ193" s="37"/>
      <c r="XAA193" s="37"/>
      <c r="XAB193" s="37"/>
      <c r="XAC193" s="37"/>
      <c r="XAD193" s="37"/>
      <c r="XAE193" s="37"/>
      <c r="XAF193" s="37"/>
      <c r="XAG193" s="37"/>
      <c r="XAH193" s="37"/>
      <c r="XAI193" s="37"/>
      <c r="XAJ193" s="37"/>
      <c r="XAK193" s="37"/>
      <c r="XAL193" s="37"/>
      <c r="XAM193" s="37"/>
      <c r="XAN193" s="37"/>
      <c r="XAO193" s="37"/>
      <c r="XAP193" s="37"/>
      <c r="XAQ193" s="37"/>
      <c r="XAR193" s="37"/>
      <c r="XAS193" s="37"/>
      <c r="XAT193" s="37"/>
      <c r="XAU193" s="37"/>
      <c r="XAV193" s="37"/>
      <c r="XAW193" s="37"/>
      <c r="XAX193" s="37"/>
      <c r="XAY193" s="37"/>
      <c r="XAZ193" s="37"/>
      <c r="XBA193" s="37"/>
      <c r="XBB193" s="37"/>
      <c r="XBC193" s="37"/>
      <c r="XBD193" s="37"/>
      <c r="XBE193" s="37"/>
      <c r="XBF193" s="37"/>
      <c r="XBG193" s="37"/>
      <c r="XBH193" s="37"/>
      <c r="XBI193" s="37"/>
      <c r="XBJ193" s="37"/>
      <c r="XBK193" s="37"/>
      <c r="XBL193" s="37"/>
      <c r="XBM193" s="37"/>
      <c r="XBN193" s="37"/>
      <c r="XBO193" s="37"/>
      <c r="XBP193" s="37"/>
      <c r="XBQ193" s="37"/>
      <c r="XBR193" s="37"/>
      <c r="XBS193" s="37"/>
      <c r="XBT193" s="37"/>
      <c r="XBU193" s="37"/>
      <c r="XBV193" s="37"/>
      <c r="XBW193" s="37"/>
      <c r="XBX193" s="37"/>
      <c r="XBY193" s="37"/>
      <c r="XBZ193" s="37"/>
      <c r="XCA193" s="37"/>
      <c r="XCB193" s="37"/>
      <c r="XCC193" s="37"/>
      <c r="XCD193" s="37"/>
      <c r="XCE193" s="37"/>
      <c r="XCF193" s="37"/>
      <c r="XCG193" s="37"/>
      <c r="XCH193" s="37"/>
      <c r="XCI193" s="37"/>
      <c r="XCJ193" s="37"/>
      <c r="XCK193" s="37"/>
      <c r="XCL193" s="37"/>
      <c r="XCM193" s="37"/>
      <c r="XCN193" s="37"/>
      <c r="XCO193" s="37"/>
      <c r="XCP193" s="37"/>
      <c r="XCQ193" s="37"/>
      <c r="XCR193" s="37"/>
      <c r="XCS193" s="37"/>
      <c r="XCT193" s="37"/>
      <c r="XCU193" s="37"/>
      <c r="XCV193" s="37"/>
      <c r="XCW193" s="37"/>
      <c r="XCX193" s="37"/>
      <c r="XCY193" s="37"/>
      <c r="XCZ193" s="37"/>
      <c r="XDA193" s="37"/>
      <c r="XDB193" s="37"/>
      <c r="XDC193" s="37"/>
      <c r="XDD193" s="37"/>
      <c r="XDE193" s="37"/>
      <c r="XDF193" s="37"/>
      <c r="XDG193" s="37"/>
      <c r="XDH193" s="37"/>
      <c r="XDI193" s="37"/>
      <c r="XDJ193" s="37"/>
      <c r="XDK193" s="37"/>
      <c r="XDL193" s="37"/>
      <c r="XDM193" s="37"/>
      <c r="XDN193" s="37"/>
      <c r="XDO193" s="37"/>
      <c r="XDP193" s="37"/>
      <c r="XDQ193" s="37"/>
      <c r="XDR193" s="37"/>
      <c r="XDS193" s="37"/>
      <c r="XDT193" s="37"/>
      <c r="XDU193" s="37"/>
      <c r="XDV193" s="37"/>
      <c r="XDW193" s="37"/>
      <c r="XDX193" s="37"/>
      <c r="XDY193" s="37"/>
      <c r="XDZ193" s="37"/>
      <c r="XEA193" s="37"/>
      <c r="XEB193" s="37"/>
      <c r="XEC193" s="37"/>
      <c r="XED193" s="37"/>
      <c r="XEE193" s="37"/>
      <c r="XEF193" s="37"/>
      <c r="XEG193" s="37"/>
      <c r="XEH193" s="37"/>
      <c r="XEI193" s="37"/>
      <c r="XEJ193" s="37"/>
      <c r="XEK193" s="37"/>
      <c r="XEL193" s="37"/>
      <c r="XEM193" s="37"/>
      <c r="XEN193" s="37"/>
      <c r="XEO193" s="37"/>
      <c r="XEP193" s="37"/>
      <c r="XEQ193" s="37"/>
      <c r="XER193" s="37"/>
      <c r="XES193" s="37"/>
      <c r="XET193" s="37"/>
      <c r="XEU193" s="37"/>
      <c r="XEV193" s="37"/>
      <c r="XEW193" s="37"/>
      <c r="XEX193" s="37"/>
      <c r="XEY193" s="37"/>
      <c r="XEZ193" s="37"/>
      <c r="XFA193" s="37"/>
      <c r="XFB193" s="37"/>
      <c r="XFC193" s="37"/>
      <c r="XFD193" s="37"/>
    </row>
    <row r="194" spans="1:151 16227:16384" s="12" customFormat="1" ht="20.25" x14ac:dyDescent="0.25">
      <c r="A194" s="86"/>
      <c r="B194" s="87"/>
      <c r="C194" s="90">
        <v>5</v>
      </c>
      <c r="D194" s="90"/>
      <c r="E194" s="84" t="s">
        <v>258</v>
      </c>
      <c r="F194" s="91"/>
      <c r="G194" s="91"/>
      <c r="H194" s="91"/>
      <c r="I194" s="85"/>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WZC194" s="37"/>
      <c r="WZD194" s="37"/>
      <c r="WZE194" s="37"/>
      <c r="WZF194" s="37"/>
      <c r="WZG194" s="37"/>
      <c r="WZH194" s="37"/>
      <c r="WZI194" s="37"/>
      <c r="WZJ194" s="37"/>
      <c r="WZK194" s="37"/>
      <c r="WZL194" s="37"/>
      <c r="WZM194" s="37"/>
      <c r="WZN194" s="37"/>
      <c r="WZO194" s="37"/>
      <c r="WZP194" s="37"/>
      <c r="WZQ194" s="37"/>
      <c r="WZR194" s="37"/>
      <c r="WZS194" s="37"/>
      <c r="WZT194" s="37"/>
      <c r="WZU194" s="37"/>
      <c r="WZV194" s="37"/>
      <c r="WZW194" s="37"/>
      <c r="WZX194" s="37"/>
      <c r="WZY194" s="37"/>
      <c r="WZZ194" s="37"/>
      <c r="XAA194" s="37"/>
      <c r="XAB194" s="37"/>
      <c r="XAC194" s="37"/>
      <c r="XAD194" s="37"/>
      <c r="XAE194" s="37"/>
      <c r="XAF194" s="37"/>
      <c r="XAG194" s="37"/>
      <c r="XAH194" s="37"/>
      <c r="XAI194" s="37"/>
      <c r="XAJ194" s="37"/>
      <c r="XAK194" s="37"/>
      <c r="XAL194" s="37"/>
      <c r="XAM194" s="37"/>
      <c r="XAN194" s="37"/>
      <c r="XAO194" s="37"/>
      <c r="XAP194" s="37"/>
      <c r="XAQ194" s="37"/>
      <c r="XAR194" s="37"/>
      <c r="XAS194" s="37"/>
      <c r="XAT194" s="37"/>
      <c r="XAU194" s="37"/>
      <c r="XAV194" s="37"/>
      <c r="XAW194" s="37"/>
      <c r="XAX194" s="37"/>
      <c r="XAY194" s="37"/>
      <c r="XAZ194" s="37"/>
      <c r="XBA194" s="37"/>
      <c r="XBB194" s="37"/>
      <c r="XBC194" s="37"/>
      <c r="XBD194" s="37"/>
      <c r="XBE194" s="37"/>
      <c r="XBF194" s="37"/>
      <c r="XBG194" s="37"/>
      <c r="XBH194" s="37"/>
      <c r="XBI194" s="37"/>
      <c r="XBJ194" s="37"/>
      <c r="XBK194" s="37"/>
      <c r="XBL194" s="37"/>
      <c r="XBM194" s="37"/>
      <c r="XBN194" s="37"/>
      <c r="XBO194" s="37"/>
      <c r="XBP194" s="37"/>
      <c r="XBQ194" s="37"/>
      <c r="XBR194" s="37"/>
      <c r="XBS194" s="37"/>
      <c r="XBT194" s="37"/>
      <c r="XBU194" s="37"/>
      <c r="XBV194" s="37"/>
      <c r="XBW194" s="37"/>
      <c r="XBX194" s="37"/>
      <c r="XBY194" s="37"/>
      <c r="XBZ194" s="37"/>
      <c r="XCA194" s="37"/>
      <c r="XCB194" s="37"/>
      <c r="XCC194" s="37"/>
      <c r="XCD194" s="37"/>
      <c r="XCE194" s="37"/>
      <c r="XCF194" s="37"/>
      <c r="XCG194" s="37"/>
      <c r="XCH194" s="37"/>
      <c r="XCI194" s="37"/>
      <c r="XCJ194" s="37"/>
      <c r="XCK194" s="37"/>
      <c r="XCL194" s="37"/>
      <c r="XCM194" s="37"/>
      <c r="XCN194" s="37"/>
      <c r="XCO194" s="37"/>
      <c r="XCP194" s="37"/>
      <c r="XCQ194" s="37"/>
      <c r="XCR194" s="37"/>
      <c r="XCS194" s="37"/>
      <c r="XCT194" s="37"/>
      <c r="XCU194" s="37"/>
      <c r="XCV194" s="37"/>
      <c r="XCW194" s="37"/>
      <c r="XCX194" s="37"/>
      <c r="XCY194" s="37"/>
      <c r="XCZ194" s="37"/>
      <c r="XDA194" s="37"/>
      <c r="XDB194" s="37"/>
      <c r="XDC194" s="37"/>
      <c r="XDD194" s="37"/>
      <c r="XDE194" s="37"/>
      <c r="XDF194" s="37"/>
      <c r="XDG194" s="37"/>
      <c r="XDH194" s="37"/>
      <c r="XDI194" s="37"/>
      <c r="XDJ194" s="37"/>
      <c r="XDK194" s="37"/>
      <c r="XDL194" s="37"/>
      <c r="XDM194" s="37"/>
      <c r="XDN194" s="37"/>
      <c r="XDO194" s="37"/>
      <c r="XDP194" s="37"/>
      <c r="XDQ194" s="37"/>
      <c r="XDR194" s="37"/>
      <c r="XDS194" s="37"/>
      <c r="XDT194" s="37"/>
      <c r="XDU194" s="37"/>
      <c r="XDV194" s="37"/>
      <c r="XDW194" s="37"/>
      <c r="XDX194" s="37"/>
      <c r="XDY194" s="37"/>
      <c r="XDZ194" s="37"/>
      <c r="XEA194" s="37"/>
      <c r="XEB194" s="37"/>
      <c r="XEC194" s="37"/>
      <c r="XED194" s="37"/>
      <c r="XEE194" s="37"/>
      <c r="XEF194" s="37"/>
      <c r="XEG194" s="37"/>
      <c r="XEH194" s="37"/>
      <c r="XEI194" s="37"/>
      <c r="XEJ194" s="37"/>
      <c r="XEK194" s="37"/>
      <c r="XEL194" s="37"/>
      <c r="XEM194" s="37"/>
      <c r="XEN194" s="37"/>
      <c r="XEO194" s="37"/>
      <c r="XEP194" s="37"/>
      <c r="XEQ194" s="37"/>
      <c r="XER194" s="37"/>
      <c r="XES194" s="37"/>
      <c r="XET194" s="37"/>
      <c r="XEU194" s="37"/>
      <c r="XEV194" s="37"/>
      <c r="XEW194" s="37"/>
      <c r="XEX194" s="37"/>
      <c r="XEY194" s="37"/>
      <c r="XEZ194" s="37"/>
      <c r="XFA194" s="37"/>
      <c r="XFB194" s="37"/>
      <c r="XFC194" s="37"/>
      <c r="XFD194" s="37"/>
    </row>
    <row r="195" spans="1:151 16227:16384" s="12" customFormat="1" ht="20.25" x14ac:dyDescent="0.25">
      <c r="A195" s="86"/>
      <c r="B195" s="87"/>
      <c r="C195" s="90">
        <v>6</v>
      </c>
      <c r="D195" s="90"/>
      <c r="E195" s="88"/>
      <c r="F195" s="92"/>
      <c r="G195" s="92"/>
      <c r="H195" s="92"/>
      <c r="I195" s="89"/>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WZC195" s="37"/>
      <c r="WZD195" s="37"/>
      <c r="WZE195" s="37"/>
      <c r="WZF195" s="37"/>
      <c r="WZG195" s="37"/>
      <c r="WZH195" s="37"/>
      <c r="WZI195" s="37"/>
      <c r="WZJ195" s="37"/>
      <c r="WZK195" s="37"/>
      <c r="WZL195" s="37"/>
      <c r="WZM195" s="37"/>
      <c r="WZN195" s="37"/>
      <c r="WZO195" s="37"/>
      <c r="WZP195" s="37"/>
      <c r="WZQ195" s="37"/>
      <c r="WZR195" s="37"/>
      <c r="WZS195" s="37"/>
      <c r="WZT195" s="37"/>
      <c r="WZU195" s="37"/>
      <c r="WZV195" s="37"/>
      <c r="WZW195" s="37"/>
      <c r="WZX195" s="37"/>
      <c r="WZY195" s="37"/>
      <c r="WZZ195" s="37"/>
      <c r="XAA195" s="37"/>
      <c r="XAB195" s="37"/>
      <c r="XAC195" s="37"/>
      <c r="XAD195" s="37"/>
      <c r="XAE195" s="37"/>
      <c r="XAF195" s="37"/>
      <c r="XAG195" s="37"/>
      <c r="XAH195" s="37"/>
      <c r="XAI195" s="37"/>
      <c r="XAJ195" s="37"/>
      <c r="XAK195" s="37"/>
      <c r="XAL195" s="37"/>
      <c r="XAM195" s="37"/>
      <c r="XAN195" s="37"/>
      <c r="XAO195" s="37"/>
      <c r="XAP195" s="37"/>
      <c r="XAQ195" s="37"/>
      <c r="XAR195" s="37"/>
      <c r="XAS195" s="37"/>
      <c r="XAT195" s="37"/>
      <c r="XAU195" s="37"/>
      <c r="XAV195" s="37"/>
      <c r="XAW195" s="37"/>
      <c r="XAX195" s="37"/>
      <c r="XAY195" s="37"/>
      <c r="XAZ195" s="37"/>
      <c r="XBA195" s="37"/>
      <c r="XBB195" s="37"/>
      <c r="XBC195" s="37"/>
      <c r="XBD195" s="37"/>
      <c r="XBE195" s="37"/>
      <c r="XBF195" s="37"/>
      <c r="XBG195" s="37"/>
      <c r="XBH195" s="37"/>
      <c r="XBI195" s="37"/>
      <c r="XBJ195" s="37"/>
      <c r="XBK195" s="37"/>
      <c r="XBL195" s="37"/>
      <c r="XBM195" s="37"/>
      <c r="XBN195" s="37"/>
      <c r="XBO195" s="37"/>
      <c r="XBP195" s="37"/>
      <c r="XBQ195" s="37"/>
      <c r="XBR195" s="37"/>
      <c r="XBS195" s="37"/>
      <c r="XBT195" s="37"/>
      <c r="XBU195" s="37"/>
      <c r="XBV195" s="37"/>
      <c r="XBW195" s="37"/>
      <c r="XBX195" s="37"/>
      <c r="XBY195" s="37"/>
      <c r="XBZ195" s="37"/>
      <c r="XCA195" s="37"/>
      <c r="XCB195" s="37"/>
      <c r="XCC195" s="37"/>
      <c r="XCD195" s="37"/>
      <c r="XCE195" s="37"/>
      <c r="XCF195" s="37"/>
      <c r="XCG195" s="37"/>
      <c r="XCH195" s="37"/>
      <c r="XCI195" s="37"/>
      <c r="XCJ195" s="37"/>
      <c r="XCK195" s="37"/>
      <c r="XCL195" s="37"/>
      <c r="XCM195" s="37"/>
      <c r="XCN195" s="37"/>
      <c r="XCO195" s="37"/>
      <c r="XCP195" s="37"/>
      <c r="XCQ195" s="37"/>
      <c r="XCR195" s="37"/>
      <c r="XCS195" s="37"/>
      <c r="XCT195" s="37"/>
      <c r="XCU195" s="37"/>
      <c r="XCV195" s="37"/>
      <c r="XCW195" s="37"/>
      <c r="XCX195" s="37"/>
      <c r="XCY195" s="37"/>
      <c r="XCZ195" s="37"/>
      <c r="XDA195" s="37"/>
      <c r="XDB195" s="37"/>
      <c r="XDC195" s="37"/>
      <c r="XDD195" s="37"/>
      <c r="XDE195" s="37"/>
      <c r="XDF195" s="37"/>
      <c r="XDG195" s="37"/>
      <c r="XDH195" s="37"/>
      <c r="XDI195" s="37"/>
      <c r="XDJ195" s="37"/>
      <c r="XDK195" s="37"/>
      <c r="XDL195" s="37"/>
      <c r="XDM195" s="37"/>
      <c r="XDN195" s="37"/>
      <c r="XDO195" s="37"/>
      <c r="XDP195" s="37"/>
      <c r="XDQ195" s="37"/>
      <c r="XDR195" s="37"/>
      <c r="XDS195" s="37"/>
      <c r="XDT195" s="37"/>
      <c r="XDU195" s="37"/>
      <c r="XDV195" s="37"/>
      <c r="XDW195" s="37"/>
      <c r="XDX195" s="37"/>
      <c r="XDY195" s="37"/>
      <c r="XDZ195" s="37"/>
      <c r="XEA195" s="37"/>
      <c r="XEB195" s="37"/>
      <c r="XEC195" s="37"/>
      <c r="XED195" s="37"/>
      <c r="XEE195" s="37"/>
      <c r="XEF195" s="37"/>
      <c r="XEG195" s="37"/>
      <c r="XEH195" s="37"/>
      <c r="XEI195" s="37"/>
      <c r="XEJ195" s="37"/>
      <c r="XEK195" s="37"/>
      <c r="XEL195" s="37"/>
      <c r="XEM195" s="37"/>
      <c r="XEN195" s="37"/>
      <c r="XEO195" s="37"/>
      <c r="XEP195" s="37"/>
      <c r="XEQ195" s="37"/>
      <c r="XER195" s="37"/>
      <c r="XES195" s="37"/>
      <c r="XET195" s="37"/>
      <c r="XEU195" s="37"/>
      <c r="XEV195" s="37"/>
      <c r="XEW195" s="37"/>
      <c r="XEX195" s="37"/>
      <c r="XEY195" s="37"/>
      <c r="XEZ195" s="37"/>
      <c r="XFA195" s="37"/>
      <c r="XFB195" s="37"/>
      <c r="XFC195" s="37"/>
      <c r="XFD195" s="37"/>
    </row>
    <row r="196" spans="1:151 16227:16384" s="12" customFormat="1" ht="20.25" x14ac:dyDescent="0.25">
      <c r="A196" s="86"/>
      <c r="B196" s="87"/>
      <c r="C196" s="90">
        <v>7</v>
      </c>
      <c r="D196" s="90"/>
      <c r="E196" s="59" t="s">
        <v>212</v>
      </c>
      <c r="F196" s="79">
        <f>(41.909)*(10.764)</f>
        <v>451.10847599999994</v>
      </c>
      <c r="G196" s="80"/>
      <c r="H196" s="59">
        <v>0</v>
      </c>
      <c r="I196" s="59">
        <f t="shared" ref="I196:I197" si="22">F196*(($I$105)+1)+H196</f>
        <v>721.77356159999999</v>
      </c>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WZC196" s="37"/>
      <c r="WZD196" s="37"/>
      <c r="WZE196" s="37"/>
      <c r="WZF196" s="37"/>
      <c r="WZG196" s="37"/>
      <c r="WZH196" s="37"/>
      <c r="WZI196" s="37"/>
      <c r="WZJ196" s="37"/>
      <c r="WZK196" s="37"/>
      <c r="WZL196" s="37"/>
      <c r="WZM196" s="37"/>
      <c r="WZN196" s="37"/>
      <c r="WZO196" s="37"/>
      <c r="WZP196" s="37"/>
      <c r="WZQ196" s="37"/>
      <c r="WZR196" s="37"/>
      <c r="WZS196" s="37"/>
      <c r="WZT196" s="37"/>
      <c r="WZU196" s="37"/>
      <c r="WZV196" s="37"/>
      <c r="WZW196" s="37"/>
      <c r="WZX196" s="37"/>
      <c r="WZY196" s="37"/>
      <c r="WZZ196" s="37"/>
      <c r="XAA196" s="37"/>
      <c r="XAB196" s="37"/>
      <c r="XAC196" s="37"/>
      <c r="XAD196" s="37"/>
      <c r="XAE196" s="37"/>
      <c r="XAF196" s="37"/>
      <c r="XAG196" s="37"/>
      <c r="XAH196" s="37"/>
      <c r="XAI196" s="37"/>
      <c r="XAJ196" s="37"/>
      <c r="XAK196" s="37"/>
      <c r="XAL196" s="37"/>
      <c r="XAM196" s="37"/>
      <c r="XAN196" s="37"/>
      <c r="XAO196" s="37"/>
      <c r="XAP196" s="37"/>
      <c r="XAQ196" s="37"/>
      <c r="XAR196" s="37"/>
      <c r="XAS196" s="37"/>
      <c r="XAT196" s="37"/>
      <c r="XAU196" s="37"/>
      <c r="XAV196" s="37"/>
      <c r="XAW196" s="37"/>
      <c r="XAX196" s="37"/>
      <c r="XAY196" s="37"/>
      <c r="XAZ196" s="37"/>
      <c r="XBA196" s="37"/>
      <c r="XBB196" s="37"/>
      <c r="XBC196" s="37"/>
      <c r="XBD196" s="37"/>
      <c r="XBE196" s="37"/>
      <c r="XBF196" s="37"/>
      <c r="XBG196" s="37"/>
      <c r="XBH196" s="37"/>
      <c r="XBI196" s="37"/>
      <c r="XBJ196" s="37"/>
      <c r="XBK196" s="37"/>
      <c r="XBL196" s="37"/>
      <c r="XBM196" s="37"/>
      <c r="XBN196" s="37"/>
      <c r="XBO196" s="37"/>
      <c r="XBP196" s="37"/>
      <c r="XBQ196" s="37"/>
      <c r="XBR196" s="37"/>
      <c r="XBS196" s="37"/>
      <c r="XBT196" s="37"/>
      <c r="XBU196" s="37"/>
      <c r="XBV196" s="37"/>
      <c r="XBW196" s="37"/>
      <c r="XBX196" s="37"/>
      <c r="XBY196" s="37"/>
      <c r="XBZ196" s="37"/>
      <c r="XCA196" s="37"/>
      <c r="XCB196" s="37"/>
      <c r="XCC196" s="37"/>
      <c r="XCD196" s="37"/>
      <c r="XCE196" s="37"/>
      <c r="XCF196" s="37"/>
      <c r="XCG196" s="37"/>
      <c r="XCH196" s="37"/>
      <c r="XCI196" s="37"/>
      <c r="XCJ196" s="37"/>
      <c r="XCK196" s="37"/>
      <c r="XCL196" s="37"/>
      <c r="XCM196" s="37"/>
      <c r="XCN196" s="37"/>
      <c r="XCO196" s="37"/>
      <c r="XCP196" s="37"/>
      <c r="XCQ196" s="37"/>
      <c r="XCR196" s="37"/>
      <c r="XCS196" s="37"/>
      <c r="XCT196" s="37"/>
      <c r="XCU196" s="37"/>
      <c r="XCV196" s="37"/>
      <c r="XCW196" s="37"/>
      <c r="XCX196" s="37"/>
      <c r="XCY196" s="37"/>
      <c r="XCZ196" s="37"/>
      <c r="XDA196" s="37"/>
      <c r="XDB196" s="37"/>
      <c r="XDC196" s="37"/>
      <c r="XDD196" s="37"/>
      <c r="XDE196" s="37"/>
      <c r="XDF196" s="37"/>
      <c r="XDG196" s="37"/>
      <c r="XDH196" s="37"/>
      <c r="XDI196" s="37"/>
      <c r="XDJ196" s="37"/>
      <c r="XDK196" s="37"/>
      <c r="XDL196" s="37"/>
      <c r="XDM196" s="37"/>
      <c r="XDN196" s="37"/>
      <c r="XDO196" s="37"/>
      <c r="XDP196" s="37"/>
      <c r="XDQ196" s="37"/>
      <c r="XDR196" s="37"/>
      <c r="XDS196" s="37"/>
      <c r="XDT196" s="37"/>
      <c r="XDU196" s="37"/>
      <c r="XDV196" s="37"/>
      <c r="XDW196" s="37"/>
      <c r="XDX196" s="37"/>
      <c r="XDY196" s="37"/>
      <c r="XDZ196" s="37"/>
      <c r="XEA196" s="37"/>
      <c r="XEB196" s="37"/>
      <c r="XEC196" s="37"/>
      <c r="XED196" s="37"/>
      <c r="XEE196" s="37"/>
      <c r="XEF196" s="37"/>
      <c r="XEG196" s="37"/>
      <c r="XEH196" s="37"/>
      <c r="XEI196" s="37"/>
      <c r="XEJ196" s="37"/>
      <c r="XEK196" s="37"/>
      <c r="XEL196" s="37"/>
      <c r="XEM196" s="37"/>
      <c r="XEN196" s="37"/>
      <c r="XEO196" s="37"/>
      <c r="XEP196" s="37"/>
      <c r="XEQ196" s="37"/>
      <c r="XER196" s="37"/>
      <c r="XES196" s="37"/>
      <c r="XET196" s="37"/>
      <c r="XEU196" s="37"/>
      <c r="XEV196" s="37"/>
      <c r="XEW196" s="37"/>
      <c r="XEX196" s="37"/>
      <c r="XEY196" s="37"/>
      <c r="XEZ196" s="37"/>
      <c r="XFA196" s="37"/>
      <c r="XFB196" s="37"/>
      <c r="XFC196" s="37"/>
      <c r="XFD196" s="37"/>
    </row>
    <row r="197" spans="1:151 16227:16384" s="12" customFormat="1" ht="20.25" x14ac:dyDescent="0.25">
      <c r="A197" s="88"/>
      <c r="B197" s="89"/>
      <c r="C197" s="90">
        <v>8</v>
      </c>
      <c r="D197" s="90"/>
      <c r="E197" s="59" t="s">
        <v>212</v>
      </c>
      <c r="F197" s="79">
        <f>(43.688)*(10.764)</f>
        <v>470.257632</v>
      </c>
      <c r="G197" s="80"/>
      <c r="H197" s="59">
        <v>0</v>
      </c>
      <c r="I197" s="59">
        <f t="shared" si="22"/>
        <v>752.4122112</v>
      </c>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WZC197" s="37"/>
      <c r="WZD197" s="37"/>
      <c r="WZE197" s="37"/>
      <c r="WZF197" s="37"/>
      <c r="WZG197" s="37"/>
      <c r="WZH197" s="37"/>
      <c r="WZI197" s="37"/>
      <c r="WZJ197" s="37"/>
      <c r="WZK197" s="37"/>
      <c r="WZL197" s="37"/>
      <c r="WZM197" s="37"/>
      <c r="WZN197" s="37"/>
      <c r="WZO197" s="37"/>
      <c r="WZP197" s="37"/>
      <c r="WZQ197" s="37"/>
      <c r="WZR197" s="37"/>
      <c r="WZS197" s="37"/>
      <c r="WZT197" s="37"/>
      <c r="WZU197" s="37"/>
      <c r="WZV197" s="37"/>
      <c r="WZW197" s="37"/>
      <c r="WZX197" s="37"/>
      <c r="WZY197" s="37"/>
      <c r="WZZ197" s="37"/>
      <c r="XAA197" s="37"/>
      <c r="XAB197" s="37"/>
      <c r="XAC197" s="37"/>
      <c r="XAD197" s="37"/>
      <c r="XAE197" s="37"/>
      <c r="XAF197" s="37"/>
      <c r="XAG197" s="37"/>
      <c r="XAH197" s="37"/>
      <c r="XAI197" s="37"/>
      <c r="XAJ197" s="37"/>
      <c r="XAK197" s="37"/>
      <c r="XAL197" s="37"/>
      <c r="XAM197" s="37"/>
      <c r="XAN197" s="37"/>
      <c r="XAO197" s="37"/>
      <c r="XAP197" s="37"/>
      <c r="XAQ197" s="37"/>
      <c r="XAR197" s="37"/>
      <c r="XAS197" s="37"/>
      <c r="XAT197" s="37"/>
      <c r="XAU197" s="37"/>
      <c r="XAV197" s="37"/>
      <c r="XAW197" s="37"/>
      <c r="XAX197" s="37"/>
      <c r="XAY197" s="37"/>
      <c r="XAZ197" s="37"/>
      <c r="XBA197" s="37"/>
      <c r="XBB197" s="37"/>
      <c r="XBC197" s="37"/>
      <c r="XBD197" s="37"/>
      <c r="XBE197" s="37"/>
      <c r="XBF197" s="37"/>
      <c r="XBG197" s="37"/>
      <c r="XBH197" s="37"/>
      <c r="XBI197" s="37"/>
      <c r="XBJ197" s="37"/>
      <c r="XBK197" s="37"/>
      <c r="XBL197" s="37"/>
      <c r="XBM197" s="37"/>
      <c r="XBN197" s="37"/>
      <c r="XBO197" s="37"/>
      <c r="XBP197" s="37"/>
      <c r="XBQ197" s="37"/>
      <c r="XBR197" s="37"/>
      <c r="XBS197" s="37"/>
      <c r="XBT197" s="37"/>
      <c r="XBU197" s="37"/>
      <c r="XBV197" s="37"/>
      <c r="XBW197" s="37"/>
      <c r="XBX197" s="37"/>
      <c r="XBY197" s="37"/>
      <c r="XBZ197" s="37"/>
      <c r="XCA197" s="37"/>
      <c r="XCB197" s="37"/>
      <c r="XCC197" s="37"/>
      <c r="XCD197" s="37"/>
      <c r="XCE197" s="37"/>
      <c r="XCF197" s="37"/>
      <c r="XCG197" s="37"/>
      <c r="XCH197" s="37"/>
      <c r="XCI197" s="37"/>
      <c r="XCJ197" s="37"/>
      <c r="XCK197" s="37"/>
      <c r="XCL197" s="37"/>
      <c r="XCM197" s="37"/>
      <c r="XCN197" s="37"/>
      <c r="XCO197" s="37"/>
      <c r="XCP197" s="37"/>
      <c r="XCQ197" s="37"/>
      <c r="XCR197" s="37"/>
      <c r="XCS197" s="37"/>
      <c r="XCT197" s="37"/>
      <c r="XCU197" s="37"/>
      <c r="XCV197" s="37"/>
      <c r="XCW197" s="37"/>
      <c r="XCX197" s="37"/>
      <c r="XCY197" s="37"/>
      <c r="XCZ197" s="37"/>
      <c r="XDA197" s="37"/>
      <c r="XDB197" s="37"/>
      <c r="XDC197" s="37"/>
      <c r="XDD197" s="37"/>
      <c r="XDE197" s="37"/>
      <c r="XDF197" s="37"/>
      <c r="XDG197" s="37"/>
      <c r="XDH197" s="37"/>
      <c r="XDI197" s="37"/>
      <c r="XDJ197" s="37"/>
      <c r="XDK197" s="37"/>
      <c r="XDL197" s="37"/>
      <c r="XDM197" s="37"/>
      <c r="XDN197" s="37"/>
      <c r="XDO197" s="37"/>
      <c r="XDP197" s="37"/>
      <c r="XDQ197" s="37"/>
      <c r="XDR197" s="37"/>
      <c r="XDS197" s="37"/>
      <c r="XDT197" s="37"/>
      <c r="XDU197" s="37"/>
      <c r="XDV197" s="37"/>
      <c r="XDW197" s="37"/>
      <c r="XDX197" s="37"/>
      <c r="XDY197" s="37"/>
      <c r="XDZ197" s="37"/>
      <c r="XEA197" s="37"/>
      <c r="XEB197" s="37"/>
      <c r="XEC197" s="37"/>
      <c r="XED197" s="37"/>
      <c r="XEE197" s="37"/>
      <c r="XEF197" s="37"/>
      <c r="XEG197" s="37"/>
      <c r="XEH197" s="37"/>
      <c r="XEI197" s="37"/>
      <c r="XEJ197" s="37"/>
      <c r="XEK197" s="37"/>
      <c r="XEL197" s="37"/>
      <c r="XEM197" s="37"/>
      <c r="XEN197" s="37"/>
      <c r="XEO197" s="37"/>
      <c r="XEP197" s="37"/>
      <c r="XEQ197" s="37"/>
      <c r="XER197" s="37"/>
      <c r="XES197" s="37"/>
      <c r="XET197" s="37"/>
      <c r="XEU197" s="37"/>
      <c r="XEV197" s="37"/>
      <c r="XEW197" s="37"/>
      <c r="XEX197" s="37"/>
      <c r="XEY197" s="37"/>
      <c r="XEZ197" s="37"/>
      <c r="XFA197" s="37"/>
      <c r="XFB197" s="37"/>
      <c r="XFC197" s="37"/>
      <c r="XFD197" s="37"/>
    </row>
    <row r="198" spans="1:151 16227:16384" s="12" customFormat="1" ht="20.25" x14ac:dyDescent="0.25">
      <c r="A198" s="81" t="s">
        <v>276</v>
      </c>
      <c r="B198" s="82"/>
      <c r="C198" s="82"/>
      <c r="D198" s="82"/>
      <c r="E198" s="82"/>
      <c r="F198" s="82"/>
      <c r="G198" s="82"/>
      <c r="H198" s="82"/>
      <c r="I198" s="83"/>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WZC198" s="37"/>
      <c r="WZD198" s="37"/>
      <c r="WZE198" s="37"/>
      <c r="WZF198" s="37"/>
      <c r="WZG198" s="37"/>
      <c r="WZH198" s="37"/>
      <c r="WZI198" s="37"/>
      <c r="WZJ198" s="37"/>
      <c r="WZK198" s="37"/>
      <c r="WZL198" s="37"/>
      <c r="WZM198" s="37"/>
      <c r="WZN198" s="37"/>
      <c r="WZO198" s="37"/>
      <c r="WZP198" s="37"/>
      <c r="WZQ198" s="37"/>
      <c r="WZR198" s="37"/>
      <c r="WZS198" s="37"/>
      <c r="WZT198" s="37"/>
      <c r="WZU198" s="37"/>
      <c r="WZV198" s="37"/>
      <c r="WZW198" s="37"/>
      <c r="WZX198" s="37"/>
      <c r="WZY198" s="37"/>
      <c r="WZZ198" s="37"/>
      <c r="XAA198" s="37"/>
      <c r="XAB198" s="37"/>
      <c r="XAC198" s="37"/>
      <c r="XAD198" s="37"/>
      <c r="XAE198" s="37"/>
      <c r="XAF198" s="37"/>
      <c r="XAG198" s="37"/>
      <c r="XAH198" s="37"/>
      <c r="XAI198" s="37"/>
      <c r="XAJ198" s="37"/>
      <c r="XAK198" s="37"/>
      <c r="XAL198" s="37"/>
      <c r="XAM198" s="37"/>
      <c r="XAN198" s="37"/>
      <c r="XAO198" s="37"/>
      <c r="XAP198" s="37"/>
      <c r="XAQ198" s="37"/>
      <c r="XAR198" s="37"/>
      <c r="XAS198" s="37"/>
      <c r="XAT198" s="37"/>
      <c r="XAU198" s="37"/>
      <c r="XAV198" s="37"/>
      <c r="XAW198" s="37"/>
      <c r="XAX198" s="37"/>
      <c r="XAY198" s="37"/>
      <c r="XAZ198" s="37"/>
      <c r="XBA198" s="37"/>
      <c r="XBB198" s="37"/>
      <c r="XBC198" s="37"/>
      <c r="XBD198" s="37"/>
      <c r="XBE198" s="37"/>
      <c r="XBF198" s="37"/>
      <c r="XBG198" s="37"/>
      <c r="XBH198" s="37"/>
      <c r="XBI198" s="37"/>
      <c r="XBJ198" s="37"/>
      <c r="XBK198" s="37"/>
      <c r="XBL198" s="37"/>
      <c r="XBM198" s="37"/>
      <c r="XBN198" s="37"/>
      <c r="XBO198" s="37"/>
      <c r="XBP198" s="37"/>
      <c r="XBQ198" s="37"/>
      <c r="XBR198" s="37"/>
      <c r="XBS198" s="37"/>
      <c r="XBT198" s="37"/>
      <c r="XBU198" s="37"/>
      <c r="XBV198" s="37"/>
      <c r="XBW198" s="37"/>
      <c r="XBX198" s="37"/>
      <c r="XBY198" s="37"/>
      <c r="XBZ198" s="37"/>
      <c r="XCA198" s="37"/>
      <c r="XCB198" s="37"/>
      <c r="XCC198" s="37"/>
      <c r="XCD198" s="37"/>
      <c r="XCE198" s="37"/>
      <c r="XCF198" s="37"/>
      <c r="XCG198" s="37"/>
      <c r="XCH198" s="37"/>
      <c r="XCI198" s="37"/>
      <c r="XCJ198" s="37"/>
      <c r="XCK198" s="37"/>
      <c r="XCL198" s="37"/>
      <c r="XCM198" s="37"/>
      <c r="XCN198" s="37"/>
      <c r="XCO198" s="37"/>
      <c r="XCP198" s="37"/>
      <c r="XCQ198" s="37"/>
      <c r="XCR198" s="37"/>
      <c r="XCS198" s="37"/>
      <c r="XCT198" s="37"/>
      <c r="XCU198" s="37"/>
      <c r="XCV198" s="37"/>
      <c r="XCW198" s="37"/>
      <c r="XCX198" s="37"/>
      <c r="XCY198" s="37"/>
      <c r="XCZ198" s="37"/>
      <c r="XDA198" s="37"/>
      <c r="XDB198" s="37"/>
      <c r="XDC198" s="37"/>
      <c r="XDD198" s="37"/>
      <c r="XDE198" s="37"/>
      <c r="XDF198" s="37"/>
      <c r="XDG198" s="37"/>
      <c r="XDH198" s="37"/>
      <c r="XDI198" s="37"/>
      <c r="XDJ198" s="37"/>
      <c r="XDK198" s="37"/>
      <c r="XDL198" s="37"/>
      <c r="XDM198" s="37"/>
      <c r="XDN198" s="37"/>
      <c r="XDO198" s="37"/>
      <c r="XDP198" s="37"/>
      <c r="XDQ198" s="37"/>
      <c r="XDR198" s="37"/>
      <c r="XDS198" s="37"/>
      <c r="XDT198" s="37"/>
      <c r="XDU198" s="37"/>
      <c r="XDV198" s="37"/>
      <c r="XDW198" s="37"/>
      <c r="XDX198" s="37"/>
      <c r="XDY198" s="37"/>
      <c r="XDZ198" s="37"/>
      <c r="XEA198" s="37"/>
      <c r="XEB198" s="37"/>
      <c r="XEC198" s="37"/>
      <c r="XED198" s="37"/>
      <c r="XEE198" s="37"/>
      <c r="XEF198" s="37"/>
      <c r="XEG198" s="37"/>
      <c r="XEH198" s="37"/>
      <c r="XEI198" s="37"/>
      <c r="XEJ198" s="37"/>
      <c r="XEK198" s="37"/>
      <c r="XEL198" s="37"/>
      <c r="XEM198" s="37"/>
      <c r="XEN198" s="37"/>
      <c r="XEO198" s="37"/>
      <c r="XEP198" s="37"/>
      <c r="XEQ198" s="37"/>
      <c r="XER198" s="37"/>
      <c r="XES198" s="37"/>
      <c r="XET198" s="37"/>
      <c r="XEU198" s="37"/>
      <c r="XEV198" s="37"/>
      <c r="XEW198" s="37"/>
      <c r="XEX198" s="37"/>
      <c r="XEY198" s="37"/>
      <c r="XEZ198" s="37"/>
      <c r="XFA198" s="37"/>
      <c r="XFB198" s="37"/>
      <c r="XFC198" s="37"/>
      <c r="XFD198" s="37"/>
    </row>
    <row r="199" spans="1:151 16227:16384" s="12" customFormat="1" ht="20.25" customHeight="1" x14ac:dyDescent="0.25">
      <c r="A199" s="84" t="str">
        <f>A198</f>
        <v>10th Floor For Part Residential/ 11th Podium level Parking &amp; Amenities</v>
      </c>
      <c r="B199" s="85"/>
      <c r="C199" s="90">
        <v>1</v>
      </c>
      <c r="D199" s="90"/>
      <c r="E199" s="59" t="s">
        <v>214</v>
      </c>
      <c r="F199" s="79">
        <f>(58.984)*(10.764)</f>
        <v>634.90377599999999</v>
      </c>
      <c r="G199" s="80"/>
      <c r="H199" s="59">
        <v>0</v>
      </c>
      <c r="I199" s="59">
        <f t="shared" ref="I199:I202" si="23">F199*(($I$105)+1)+H199</f>
        <v>1015.8460416</v>
      </c>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WZC199" s="37"/>
      <c r="WZD199" s="37"/>
      <c r="WZE199" s="37"/>
      <c r="WZF199" s="37"/>
      <c r="WZG199" s="37"/>
      <c r="WZH199" s="37"/>
      <c r="WZI199" s="37"/>
      <c r="WZJ199" s="37"/>
      <c r="WZK199" s="37"/>
      <c r="WZL199" s="37"/>
      <c r="WZM199" s="37"/>
      <c r="WZN199" s="37"/>
      <c r="WZO199" s="37"/>
      <c r="WZP199" s="37"/>
      <c r="WZQ199" s="37"/>
      <c r="WZR199" s="37"/>
      <c r="WZS199" s="37"/>
      <c r="WZT199" s="37"/>
      <c r="WZU199" s="37"/>
      <c r="WZV199" s="37"/>
      <c r="WZW199" s="37"/>
      <c r="WZX199" s="37"/>
      <c r="WZY199" s="37"/>
      <c r="WZZ199" s="37"/>
      <c r="XAA199" s="37"/>
      <c r="XAB199" s="37"/>
      <c r="XAC199" s="37"/>
      <c r="XAD199" s="37"/>
      <c r="XAE199" s="37"/>
      <c r="XAF199" s="37"/>
      <c r="XAG199" s="37"/>
      <c r="XAH199" s="37"/>
      <c r="XAI199" s="37"/>
      <c r="XAJ199" s="37"/>
      <c r="XAK199" s="37"/>
      <c r="XAL199" s="37"/>
      <c r="XAM199" s="37"/>
      <c r="XAN199" s="37"/>
      <c r="XAO199" s="37"/>
      <c r="XAP199" s="37"/>
      <c r="XAQ199" s="37"/>
      <c r="XAR199" s="37"/>
      <c r="XAS199" s="37"/>
      <c r="XAT199" s="37"/>
      <c r="XAU199" s="37"/>
      <c r="XAV199" s="37"/>
      <c r="XAW199" s="37"/>
      <c r="XAX199" s="37"/>
      <c r="XAY199" s="37"/>
      <c r="XAZ199" s="37"/>
      <c r="XBA199" s="37"/>
      <c r="XBB199" s="37"/>
      <c r="XBC199" s="37"/>
      <c r="XBD199" s="37"/>
      <c r="XBE199" s="37"/>
      <c r="XBF199" s="37"/>
      <c r="XBG199" s="37"/>
      <c r="XBH199" s="37"/>
      <c r="XBI199" s="37"/>
      <c r="XBJ199" s="37"/>
      <c r="XBK199" s="37"/>
      <c r="XBL199" s="37"/>
      <c r="XBM199" s="37"/>
      <c r="XBN199" s="37"/>
      <c r="XBO199" s="37"/>
      <c r="XBP199" s="37"/>
      <c r="XBQ199" s="37"/>
      <c r="XBR199" s="37"/>
      <c r="XBS199" s="37"/>
      <c r="XBT199" s="37"/>
      <c r="XBU199" s="37"/>
      <c r="XBV199" s="37"/>
      <c r="XBW199" s="37"/>
      <c r="XBX199" s="37"/>
      <c r="XBY199" s="37"/>
      <c r="XBZ199" s="37"/>
      <c r="XCA199" s="37"/>
      <c r="XCB199" s="37"/>
      <c r="XCC199" s="37"/>
      <c r="XCD199" s="37"/>
      <c r="XCE199" s="37"/>
      <c r="XCF199" s="37"/>
      <c r="XCG199" s="37"/>
      <c r="XCH199" s="37"/>
      <c r="XCI199" s="37"/>
      <c r="XCJ199" s="37"/>
      <c r="XCK199" s="37"/>
      <c r="XCL199" s="37"/>
      <c r="XCM199" s="37"/>
      <c r="XCN199" s="37"/>
      <c r="XCO199" s="37"/>
      <c r="XCP199" s="37"/>
      <c r="XCQ199" s="37"/>
      <c r="XCR199" s="37"/>
      <c r="XCS199" s="37"/>
      <c r="XCT199" s="37"/>
      <c r="XCU199" s="37"/>
      <c r="XCV199" s="37"/>
      <c r="XCW199" s="37"/>
      <c r="XCX199" s="37"/>
      <c r="XCY199" s="37"/>
      <c r="XCZ199" s="37"/>
      <c r="XDA199" s="37"/>
      <c r="XDB199" s="37"/>
      <c r="XDC199" s="37"/>
      <c r="XDD199" s="37"/>
      <c r="XDE199" s="37"/>
      <c r="XDF199" s="37"/>
      <c r="XDG199" s="37"/>
      <c r="XDH199" s="37"/>
      <c r="XDI199" s="37"/>
      <c r="XDJ199" s="37"/>
      <c r="XDK199" s="37"/>
      <c r="XDL199" s="37"/>
      <c r="XDM199" s="37"/>
      <c r="XDN199" s="37"/>
      <c r="XDO199" s="37"/>
      <c r="XDP199" s="37"/>
      <c r="XDQ199" s="37"/>
      <c r="XDR199" s="37"/>
      <c r="XDS199" s="37"/>
      <c r="XDT199" s="37"/>
      <c r="XDU199" s="37"/>
      <c r="XDV199" s="37"/>
      <c r="XDW199" s="37"/>
      <c r="XDX199" s="37"/>
      <c r="XDY199" s="37"/>
      <c r="XDZ199" s="37"/>
      <c r="XEA199" s="37"/>
      <c r="XEB199" s="37"/>
      <c r="XEC199" s="37"/>
      <c r="XED199" s="37"/>
      <c r="XEE199" s="37"/>
      <c r="XEF199" s="37"/>
      <c r="XEG199" s="37"/>
      <c r="XEH199" s="37"/>
      <c r="XEI199" s="37"/>
      <c r="XEJ199" s="37"/>
      <c r="XEK199" s="37"/>
      <c r="XEL199" s="37"/>
      <c r="XEM199" s="37"/>
      <c r="XEN199" s="37"/>
      <c r="XEO199" s="37"/>
      <c r="XEP199" s="37"/>
      <c r="XEQ199" s="37"/>
      <c r="XER199" s="37"/>
      <c r="XES199" s="37"/>
      <c r="XET199" s="37"/>
      <c r="XEU199" s="37"/>
      <c r="XEV199" s="37"/>
      <c r="XEW199" s="37"/>
      <c r="XEX199" s="37"/>
      <c r="XEY199" s="37"/>
      <c r="XEZ199" s="37"/>
      <c r="XFA199" s="37"/>
      <c r="XFB199" s="37"/>
      <c r="XFC199" s="37"/>
      <c r="XFD199" s="37"/>
    </row>
    <row r="200" spans="1:151 16227:16384" s="12" customFormat="1" ht="20.25" x14ac:dyDescent="0.25">
      <c r="A200" s="86"/>
      <c r="B200" s="87"/>
      <c r="C200" s="90">
        <v>2</v>
      </c>
      <c r="D200" s="90"/>
      <c r="E200" s="59" t="s">
        <v>214</v>
      </c>
      <c r="F200" s="79">
        <f>(58.984)*(10.764)</f>
        <v>634.90377599999999</v>
      </c>
      <c r="G200" s="80"/>
      <c r="H200" s="59">
        <v>0</v>
      </c>
      <c r="I200" s="59">
        <f t="shared" si="23"/>
        <v>1015.8460416</v>
      </c>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WZC200" s="37"/>
      <c r="WZD200" s="37"/>
      <c r="WZE200" s="37"/>
      <c r="WZF200" s="37"/>
      <c r="WZG200" s="37"/>
      <c r="WZH200" s="37"/>
      <c r="WZI200" s="37"/>
      <c r="WZJ200" s="37"/>
      <c r="WZK200" s="37"/>
      <c r="WZL200" s="37"/>
      <c r="WZM200" s="37"/>
      <c r="WZN200" s="37"/>
      <c r="WZO200" s="37"/>
      <c r="WZP200" s="37"/>
      <c r="WZQ200" s="37"/>
      <c r="WZR200" s="37"/>
      <c r="WZS200" s="37"/>
      <c r="WZT200" s="37"/>
      <c r="WZU200" s="37"/>
      <c r="WZV200" s="37"/>
      <c r="WZW200" s="37"/>
      <c r="WZX200" s="37"/>
      <c r="WZY200" s="37"/>
      <c r="WZZ200" s="37"/>
      <c r="XAA200" s="37"/>
      <c r="XAB200" s="37"/>
      <c r="XAC200" s="37"/>
      <c r="XAD200" s="37"/>
      <c r="XAE200" s="37"/>
      <c r="XAF200" s="37"/>
      <c r="XAG200" s="37"/>
      <c r="XAH200" s="37"/>
      <c r="XAI200" s="37"/>
      <c r="XAJ200" s="37"/>
      <c r="XAK200" s="37"/>
      <c r="XAL200" s="37"/>
      <c r="XAM200" s="37"/>
      <c r="XAN200" s="37"/>
      <c r="XAO200" s="37"/>
      <c r="XAP200" s="37"/>
      <c r="XAQ200" s="37"/>
      <c r="XAR200" s="37"/>
      <c r="XAS200" s="37"/>
      <c r="XAT200" s="37"/>
      <c r="XAU200" s="37"/>
      <c r="XAV200" s="37"/>
      <c r="XAW200" s="37"/>
      <c r="XAX200" s="37"/>
      <c r="XAY200" s="37"/>
      <c r="XAZ200" s="37"/>
      <c r="XBA200" s="37"/>
      <c r="XBB200" s="37"/>
      <c r="XBC200" s="37"/>
      <c r="XBD200" s="37"/>
      <c r="XBE200" s="37"/>
      <c r="XBF200" s="37"/>
      <c r="XBG200" s="37"/>
      <c r="XBH200" s="37"/>
      <c r="XBI200" s="37"/>
      <c r="XBJ200" s="37"/>
      <c r="XBK200" s="37"/>
      <c r="XBL200" s="37"/>
      <c r="XBM200" s="37"/>
      <c r="XBN200" s="37"/>
      <c r="XBO200" s="37"/>
      <c r="XBP200" s="37"/>
      <c r="XBQ200" s="37"/>
      <c r="XBR200" s="37"/>
      <c r="XBS200" s="37"/>
      <c r="XBT200" s="37"/>
      <c r="XBU200" s="37"/>
      <c r="XBV200" s="37"/>
      <c r="XBW200" s="37"/>
      <c r="XBX200" s="37"/>
      <c r="XBY200" s="37"/>
      <c r="XBZ200" s="37"/>
      <c r="XCA200" s="37"/>
      <c r="XCB200" s="37"/>
      <c r="XCC200" s="37"/>
      <c r="XCD200" s="37"/>
      <c r="XCE200" s="37"/>
      <c r="XCF200" s="37"/>
      <c r="XCG200" s="37"/>
      <c r="XCH200" s="37"/>
      <c r="XCI200" s="37"/>
      <c r="XCJ200" s="37"/>
      <c r="XCK200" s="37"/>
      <c r="XCL200" s="37"/>
      <c r="XCM200" s="37"/>
      <c r="XCN200" s="37"/>
      <c r="XCO200" s="37"/>
      <c r="XCP200" s="37"/>
      <c r="XCQ200" s="37"/>
      <c r="XCR200" s="37"/>
      <c r="XCS200" s="37"/>
      <c r="XCT200" s="37"/>
      <c r="XCU200" s="37"/>
      <c r="XCV200" s="37"/>
      <c r="XCW200" s="37"/>
      <c r="XCX200" s="37"/>
      <c r="XCY200" s="37"/>
      <c r="XCZ200" s="37"/>
      <c r="XDA200" s="37"/>
      <c r="XDB200" s="37"/>
      <c r="XDC200" s="37"/>
      <c r="XDD200" s="37"/>
      <c r="XDE200" s="37"/>
      <c r="XDF200" s="37"/>
      <c r="XDG200" s="37"/>
      <c r="XDH200" s="37"/>
      <c r="XDI200" s="37"/>
      <c r="XDJ200" s="37"/>
      <c r="XDK200" s="37"/>
      <c r="XDL200" s="37"/>
      <c r="XDM200" s="37"/>
      <c r="XDN200" s="37"/>
      <c r="XDO200" s="37"/>
      <c r="XDP200" s="37"/>
      <c r="XDQ200" s="37"/>
      <c r="XDR200" s="37"/>
      <c r="XDS200" s="37"/>
      <c r="XDT200" s="37"/>
      <c r="XDU200" s="37"/>
      <c r="XDV200" s="37"/>
      <c r="XDW200" s="37"/>
      <c r="XDX200" s="37"/>
      <c r="XDY200" s="37"/>
      <c r="XDZ200" s="37"/>
      <c r="XEA200" s="37"/>
      <c r="XEB200" s="37"/>
      <c r="XEC200" s="37"/>
      <c r="XED200" s="37"/>
      <c r="XEE200" s="37"/>
      <c r="XEF200" s="37"/>
      <c r="XEG200" s="37"/>
      <c r="XEH200" s="37"/>
      <c r="XEI200" s="37"/>
      <c r="XEJ200" s="37"/>
      <c r="XEK200" s="37"/>
      <c r="XEL200" s="37"/>
      <c r="XEM200" s="37"/>
      <c r="XEN200" s="37"/>
      <c r="XEO200" s="37"/>
      <c r="XEP200" s="37"/>
      <c r="XEQ200" s="37"/>
      <c r="XER200" s="37"/>
      <c r="XES200" s="37"/>
      <c r="XET200" s="37"/>
      <c r="XEU200" s="37"/>
      <c r="XEV200" s="37"/>
      <c r="XEW200" s="37"/>
      <c r="XEX200" s="37"/>
      <c r="XEY200" s="37"/>
      <c r="XEZ200" s="37"/>
      <c r="XFA200" s="37"/>
      <c r="XFB200" s="37"/>
      <c r="XFC200" s="37"/>
      <c r="XFD200" s="37"/>
    </row>
    <row r="201" spans="1:151 16227:16384" s="12" customFormat="1" ht="20.25" x14ac:dyDescent="0.25">
      <c r="A201" s="86"/>
      <c r="B201" s="87"/>
      <c r="C201" s="90">
        <v>3</v>
      </c>
      <c r="D201" s="90"/>
      <c r="E201" s="59" t="s">
        <v>212</v>
      </c>
      <c r="F201" s="79">
        <f>(38.974)*(10.764)</f>
        <v>419.51613599999996</v>
      </c>
      <c r="G201" s="80"/>
      <c r="H201" s="59">
        <v>0</v>
      </c>
      <c r="I201" s="59">
        <f t="shared" si="23"/>
        <v>671.22581760000003</v>
      </c>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WZC201" s="37"/>
      <c r="WZD201" s="37"/>
      <c r="WZE201" s="37"/>
      <c r="WZF201" s="37"/>
      <c r="WZG201" s="37"/>
      <c r="WZH201" s="37"/>
      <c r="WZI201" s="37"/>
      <c r="WZJ201" s="37"/>
      <c r="WZK201" s="37"/>
      <c r="WZL201" s="37"/>
      <c r="WZM201" s="37"/>
      <c r="WZN201" s="37"/>
      <c r="WZO201" s="37"/>
      <c r="WZP201" s="37"/>
      <c r="WZQ201" s="37"/>
      <c r="WZR201" s="37"/>
      <c r="WZS201" s="37"/>
      <c r="WZT201" s="37"/>
      <c r="WZU201" s="37"/>
      <c r="WZV201" s="37"/>
      <c r="WZW201" s="37"/>
      <c r="WZX201" s="37"/>
      <c r="WZY201" s="37"/>
      <c r="WZZ201" s="37"/>
      <c r="XAA201" s="37"/>
      <c r="XAB201" s="37"/>
      <c r="XAC201" s="37"/>
      <c r="XAD201" s="37"/>
      <c r="XAE201" s="37"/>
      <c r="XAF201" s="37"/>
      <c r="XAG201" s="37"/>
      <c r="XAH201" s="37"/>
      <c r="XAI201" s="37"/>
      <c r="XAJ201" s="37"/>
      <c r="XAK201" s="37"/>
      <c r="XAL201" s="37"/>
      <c r="XAM201" s="37"/>
      <c r="XAN201" s="37"/>
      <c r="XAO201" s="37"/>
      <c r="XAP201" s="37"/>
      <c r="XAQ201" s="37"/>
      <c r="XAR201" s="37"/>
      <c r="XAS201" s="37"/>
      <c r="XAT201" s="37"/>
      <c r="XAU201" s="37"/>
      <c r="XAV201" s="37"/>
      <c r="XAW201" s="37"/>
      <c r="XAX201" s="37"/>
      <c r="XAY201" s="37"/>
      <c r="XAZ201" s="37"/>
      <c r="XBA201" s="37"/>
      <c r="XBB201" s="37"/>
      <c r="XBC201" s="37"/>
      <c r="XBD201" s="37"/>
      <c r="XBE201" s="37"/>
      <c r="XBF201" s="37"/>
      <c r="XBG201" s="37"/>
      <c r="XBH201" s="37"/>
      <c r="XBI201" s="37"/>
      <c r="XBJ201" s="37"/>
      <c r="XBK201" s="37"/>
      <c r="XBL201" s="37"/>
      <c r="XBM201" s="37"/>
      <c r="XBN201" s="37"/>
      <c r="XBO201" s="37"/>
      <c r="XBP201" s="37"/>
      <c r="XBQ201" s="37"/>
      <c r="XBR201" s="37"/>
      <c r="XBS201" s="37"/>
      <c r="XBT201" s="37"/>
      <c r="XBU201" s="37"/>
      <c r="XBV201" s="37"/>
      <c r="XBW201" s="37"/>
      <c r="XBX201" s="37"/>
      <c r="XBY201" s="37"/>
      <c r="XBZ201" s="37"/>
      <c r="XCA201" s="37"/>
      <c r="XCB201" s="37"/>
      <c r="XCC201" s="37"/>
      <c r="XCD201" s="37"/>
      <c r="XCE201" s="37"/>
      <c r="XCF201" s="37"/>
      <c r="XCG201" s="37"/>
      <c r="XCH201" s="37"/>
      <c r="XCI201" s="37"/>
      <c r="XCJ201" s="37"/>
      <c r="XCK201" s="37"/>
      <c r="XCL201" s="37"/>
      <c r="XCM201" s="37"/>
      <c r="XCN201" s="37"/>
      <c r="XCO201" s="37"/>
      <c r="XCP201" s="37"/>
      <c r="XCQ201" s="37"/>
      <c r="XCR201" s="37"/>
      <c r="XCS201" s="37"/>
      <c r="XCT201" s="37"/>
      <c r="XCU201" s="37"/>
      <c r="XCV201" s="37"/>
      <c r="XCW201" s="37"/>
      <c r="XCX201" s="37"/>
      <c r="XCY201" s="37"/>
      <c r="XCZ201" s="37"/>
      <c r="XDA201" s="37"/>
      <c r="XDB201" s="37"/>
      <c r="XDC201" s="37"/>
      <c r="XDD201" s="37"/>
      <c r="XDE201" s="37"/>
      <c r="XDF201" s="37"/>
      <c r="XDG201" s="37"/>
      <c r="XDH201" s="37"/>
      <c r="XDI201" s="37"/>
      <c r="XDJ201" s="37"/>
      <c r="XDK201" s="37"/>
      <c r="XDL201" s="37"/>
      <c r="XDM201" s="37"/>
      <c r="XDN201" s="37"/>
      <c r="XDO201" s="37"/>
      <c r="XDP201" s="37"/>
      <c r="XDQ201" s="37"/>
      <c r="XDR201" s="37"/>
      <c r="XDS201" s="37"/>
      <c r="XDT201" s="37"/>
      <c r="XDU201" s="37"/>
      <c r="XDV201" s="37"/>
      <c r="XDW201" s="37"/>
      <c r="XDX201" s="37"/>
      <c r="XDY201" s="37"/>
      <c r="XDZ201" s="37"/>
      <c r="XEA201" s="37"/>
      <c r="XEB201" s="37"/>
      <c r="XEC201" s="37"/>
      <c r="XED201" s="37"/>
      <c r="XEE201" s="37"/>
      <c r="XEF201" s="37"/>
      <c r="XEG201" s="37"/>
      <c r="XEH201" s="37"/>
      <c r="XEI201" s="37"/>
      <c r="XEJ201" s="37"/>
      <c r="XEK201" s="37"/>
      <c r="XEL201" s="37"/>
      <c r="XEM201" s="37"/>
      <c r="XEN201" s="37"/>
      <c r="XEO201" s="37"/>
      <c r="XEP201" s="37"/>
      <c r="XEQ201" s="37"/>
      <c r="XER201" s="37"/>
      <c r="XES201" s="37"/>
      <c r="XET201" s="37"/>
      <c r="XEU201" s="37"/>
      <c r="XEV201" s="37"/>
      <c r="XEW201" s="37"/>
      <c r="XEX201" s="37"/>
      <c r="XEY201" s="37"/>
      <c r="XEZ201" s="37"/>
      <c r="XFA201" s="37"/>
      <c r="XFB201" s="37"/>
      <c r="XFC201" s="37"/>
      <c r="XFD201" s="37"/>
    </row>
    <row r="202" spans="1:151 16227:16384" s="12" customFormat="1" ht="20.25" x14ac:dyDescent="0.25">
      <c r="A202" s="86"/>
      <c r="B202" s="87"/>
      <c r="C202" s="90">
        <v>4</v>
      </c>
      <c r="D202" s="90"/>
      <c r="E202" s="59" t="s">
        <v>212</v>
      </c>
      <c r="F202" s="79">
        <f>(38.974)*(10.764)</f>
        <v>419.51613599999996</v>
      </c>
      <c r="G202" s="80"/>
      <c r="H202" s="59">
        <v>0</v>
      </c>
      <c r="I202" s="59">
        <f t="shared" si="23"/>
        <v>671.22581760000003</v>
      </c>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WZC202" s="37"/>
      <c r="WZD202" s="37"/>
      <c r="WZE202" s="37"/>
      <c r="WZF202" s="37"/>
      <c r="WZG202" s="37"/>
      <c r="WZH202" s="37"/>
      <c r="WZI202" s="37"/>
      <c r="WZJ202" s="37"/>
      <c r="WZK202" s="37"/>
      <c r="WZL202" s="37"/>
      <c r="WZM202" s="37"/>
      <c r="WZN202" s="37"/>
      <c r="WZO202" s="37"/>
      <c r="WZP202" s="37"/>
      <c r="WZQ202" s="37"/>
      <c r="WZR202" s="37"/>
      <c r="WZS202" s="37"/>
      <c r="WZT202" s="37"/>
      <c r="WZU202" s="37"/>
      <c r="WZV202" s="37"/>
      <c r="WZW202" s="37"/>
      <c r="WZX202" s="37"/>
      <c r="WZY202" s="37"/>
      <c r="WZZ202" s="37"/>
      <c r="XAA202" s="37"/>
      <c r="XAB202" s="37"/>
      <c r="XAC202" s="37"/>
      <c r="XAD202" s="37"/>
      <c r="XAE202" s="37"/>
      <c r="XAF202" s="37"/>
      <c r="XAG202" s="37"/>
      <c r="XAH202" s="37"/>
      <c r="XAI202" s="37"/>
      <c r="XAJ202" s="37"/>
      <c r="XAK202" s="37"/>
      <c r="XAL202" s="37"/>
      <c r="XAM202" s="37"/>
      <c r="XAN202" s="37"/>
      <c r="XAO202" s="37"/>
      <c r="XAP202" s="37"/>
      <c r="XAQ202" s="37"/>
      <c r="XAR202" s="37"/>
      <c r="XAS202" s="37"/>
      <c r="XAT202" s="37"/>
      <c r="XAU202" s="37"/>
      <c r="XAV202" s="37"/>
      <c r="XAW202" s="37"/>
      <c r="XAX202" s="37"/>
      <c r="XAY202" s="37"/>
      <c r="XAZ202" s="37"/>
      <c r="XBA202" s="37"/>
      <c r="XBB202" s="37"/>
      <c r="XBC202" s="37"/>
      <c r="XBD202" s="37"/>
      <c r="XBE202" s="37"/>
      <c r="XBF202" s="37"/>
      <c r="XBG202" s="37"/>
      <c r="XBH202" s="37"/>
      <c r="XBI202" s="37"/>
      <c r="XBJ202" s="37"/>
      <c r="XBK202" s="37"/>
      <c r="XBL202" s="37"/>
      <c r="XBM202" s="37"/>
      <c r="XBN202" s="37"/>
      <c r="XBO202" s="37"/>
      <c r="XBP202" s="37"/>
      <c r="XBQ202" s="37"/>
      <c r="XBR202" s="37"/>
      <c r="XBS202" s="37"/>
      <c r="XBT202" s="37"/>
      <c r="XBU202" s="37"/>
      <c r="XBV202" s="37"/>
      <c r="XBW202" s="37"/>
      <c r="XBX202" s="37"/>
      <c r="XBY202" s="37"/>
      <c r="XBZ202" s="37"/>
      <c r="XCA202" s="37"/>
      <c r="XCB202" s="37"/>
      <c r="XCC202" s="37"/>
      <c r="XCD202" s="37"/>
      <c r="XCE202" s="37"/>
      <c r="XCF202" s="37"/>
      <c r="XCG202" s="37"/>
      <c r="XCH202" s="37"/>
      <c r="XCI202" s="37"/>
      <c r="XCJ202" s="37"/>
      <c r="XCK202" s="37"/>
      <c r="XCL202" s="37"/>
      <c r="XCM202" s="37"/>
      <c r="XCN202" s="37"/>
      <c r="XCO202" s="37"/>
      <c r="XCP202" s="37"/>
      <c r="XCQ202" s="37"/>
      <c r="XCR202" s="37"/>
      <c r="XCS202" s="37"/>
      <c r="XCT202" s="37"/>
      <c r="XCU202" s="37"/>
      <c r="XCV202" s="37"/>
      <c r="XCW202" s="37"/>
      <c r="XCX202" s="37"/>
      <c r="XCY202" s="37"/>
      <c r="XCZ202" s="37"/>
      <c r="XDA202" s="37"/>
      <c r="XDB202" s="37"/>
      <c r="XDC202" s="37"/>
      <c r="XDD202" s="37"/>
      <c r="XDE202" s="37"/>
      <c r="XDF202" s="37"/>
      <c r="XDG202" s="37"/>
      <c r="XDH202" s="37"/>
      <c r="XDI202" s="37"/>
      <c r="XDJ202" s="37"/>
      <c r="XDK202" s="37"/>
      <c r="XDL202" s="37"/>
      <c r="XDM202" s="37"/>
      <c r="XDN202" s="37"/>
      <c r="XDO202" s="37"/>
      <c r="XDP202" s="37"/>
      <c r="XDQ202" s="37"/>
      <c r="XDR202" s="37"/>
      <c r="XDS202" s="37"/>
      <c r="XDT202" s="37"/>
      <c r="XDU202" s="37"/>
      <c r="XDV202" s="37"/>
      <c r="XDW202" s="37"/>
      <c r="XDX202" s="37"/>
      <c r="XDY202" s="37"/>
      <c r="XDZ202" s="37"/>
      <c r="XEA202" s="37"/>
      <c r="XEB202" s="37"/>
      <c r="XEC202" s="37"/>
      <c r="XED202" s="37"/>
      <c r="XEE202" s="37"/>
      <c r="XEF202" s="37"/>
      <c r="XEG202" s="37"/>
      <c r="XEH202" s="37"/>
      <c r="XEI202" s="37"/>
      <c r="XEJ202" s="37"/>
      <c r="XEK202" s="37"/>
      <c r="XEL202" s="37"/>
      <c r="XEM202" s="37"/>
      <c r="XEN202" s="37"/>
      <c r="XEO202" s="37"/>
      <c r="XEP202" s="37"/>
      <c r="XEQ202" s="37"/>
      <c r="XER202" s="37"/>
      <c r="XES202" s="37"/>
      <c r="XET202" s="37"/>
      <c r="XEU202" s="37"/>
      <c r="XEV202" s="37"/>
      <c r="XEW202" s="37"/>
      <c r="XEX202" s="37"/>
      <c r="XEY202" s="37"/>
      <c r="XEZ202" s="37"/>
      <c r="XFA202" s="37"/>
      <c r="XFB202" s="37"/>
      <c r="XFC202" s="37"/>
      <c r="XFD202" s="37"/>
    </row>
    <row r="203" spans="1:151 16227:16384" s="12" customFormat="1" ht="20.25" x14ac:dyDescent="0.25">
      <c r="A203" s="86"/>
      <c r="B203" s="87"/>
      <c r="C203" s="90">
        <v>5</v>
      </c>
      <c r="D203" s="90"/>
      <c r="E203" s="59" t="s">
        <v>212</v>
      </c>
      <c r="F203" s="79">
        <f>(47.779)*(10.764)</f>
        <v>514.29315599999995</v>
      </c>
      <c r="G203" s="80"/>
      <c r="H203" s="59">
        <v>0</v>
      </c>
      <c r="I203" s="59">
        <f t="shared" ref="I203:I204" si="24">F203*(($I$105)+1)+H203</f>
        <v>822.86904959999993</v>
      </c>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WZC203" s="37"/>
      <c r="WZD203" s="37"/>
      <c r="WZE203" s="37"/>
      <c r="WZF203" s="37"/>
      <c r="WZG203" s="37"/>
      <c r="WZH203" s="37"/>
      <c r="WZI203" s="37"/>
      <c r="WZJ203" s="37"/>
      <c r="WZK203" s="37"/>
      <c r="WZL203" s="37"/>
      <c r="WZM203" s="37"/>
      <c r="WZN203" s="37"/>
      <c r="WZO203" s="37"/>
      <c r="WZP203" s="37"/>
      <c r="WZQ203" s="37"/>
      <c r="WZR203" s="37"/>
      <c r="WZS203" s="37"/>
      <c r="WZT203" s="37"/>
      <c r="WZU203" s="37"/>
      <c r="WZV203" s="37"/>
      <c r="WZW203" s="37"/>
      <c r="WZX203" s="37"/>
      <c r="WZY203" s="37"/>
      <c r="WZZ203" s="37"/>
      <c r="XAA203" s="37"/>
      <c r="XAB203" s="37"/>
      <c r="XAC203" s="37"/>
      <c r="XAD203" s="37"/>
      <c r="XAE203" s="37"/>
      <c r="XAF203" s="37"/>
      <c r="XAG203" s="37"/>
      <c r="XAH203" s="37"/>
      <c r="XAI203" s="37"/>
      <c r="XAJ203" s="37"/>
      <c r="XAK203" s="37"/>
      <c r="XAL203" s="37"/>
      <c r="XAM203" s="37"/>
      <c r="XAN203" s="37"/>
      <c r="XAO203" s="37"/>
      <c r="XAP203" s="37"/>
      <c r="XAQ203" s="37"/>
      <c r="XAR203" s="37"/>
      <c r="XAS203" s="37"/>
      <c r="XAT203" s="37"/>
      <c r="XAU203" s="37"/>
      <c r="XAV203" s="37"/>
      <c r="XAW203" s="37"/>
      <c r="XAX203" s="37"/>
      <c r="XAY203" s="37"/>
      <c r="XAZ203" s="37"/>
      <c r="XBA203" s="37"/>
      <c r="XBB203" s="37"/>
      <c r="XBC203" s="37"/>
      <c r="XBD203" s="37"/>
      <c r="XBE203" s="37"/>
      <c r="XBF203" s="37"/>
      <c r="XBG203" s="37"/>
      <c r="XBH203" s="37"/>
      <c r="XBI203" s="37"/>
      <c r="XBJ203" s="37"/>
      <c r="XBK203" s="37"/>
      <c r="XBL203" s="37"/>
      <c r="XBM203" s="37"/>
      <c r="XBN203" s="37"/>
      <c r="XBO203" s="37"/>
      <c r="XBP203" s="37"/>
      <c r="XBQ203" s="37"/>
      <c r="XBR203" s="37"/>
      <c r="XBS203" s="37"/>
      <c r="XBT203" s="37"/>
      <c r="XBU203" s="37"/>
      <c r="XBV203" s="37"/>
      <c r="XBW203" s="37"/>
      <c r="XBX203" s="37"/>
      <c r="XBY203" s="37"/>
      <c r="XBZ203" s="37"/>
      <c r="XCA203" s="37"/>
      <c r="XCB203" s="37"/>
      <c r="XCC203" s="37"/>
      <c r="XCD203" s="37"/>
      <c r="XCE203" s="37"/>
      <c r="XCF203" s="37"/>
      <c r="XCG203" s="37"/>
      <c r="XCH203" s="37"/>
      <c r="XCI203" s="37"/>
      <c r="XCJ203" s="37"/>
      <c r="XCK203" s="37"/>
      <c r="XCL203" s="37"/>
      <c r="XCM203" s="37"/>
      <c r="XCN203" s="37"/>
      <c r="XCO203" s="37"/>
      <c r="XCP203" s="37"/>
      <c r="XCQ203" s="37"/>
      <c r="XCR203" s="37"/>
      <c r="XCS203" s="37"/>
      <c r="XCT203" s="37"/>
      <c r="XCU203" s="37"/>
      <c r="XCV203" s="37"/>
      <c r="XCW203" s="37"/>
      <c r="XCX203" s="37"/>
      <c r="XCY203" s="37"/>
      <c r="XCZ203" s="37"/>
      <c r="XDA203" s="37"/>
      <c r="XDB203" s="37"/>
      <c r="XDC203" s="37"/>
      <c r="XDD203" s="37"/>
      <c r="XDE203" s="37"/>
      <c r="XDF203" s="37"/>
      <c r="XDG203" s="37"/>
      <c r="XDH203" s="37"/>
      <c r="XDI203" s="37"/>
      <c r="XDJ203" s="37"/>
      <c r="XDK203" s="37"/>
      <c r="XDL203" s="37"/>
      <c r="XDM203" s="37"/>
      <c r="XDN203" s="37"/>
      <c r="XDO203" s="37"/>
      <c r="XDP203" s="37"/>
      <c r="XDQ203" s="37"/>
      <c r="XDR203" s="37"/>
      <c r="XDS203" s="37"/>
      <c r="XDT203" s="37"/>
      <c r="XDU203" s="37"/>
      <c r="XDV203" s="37"/>
      <c r="XDW203" s="37"/>
      <c r="XDX203" s="37"/>
      <c r="XDY203" s="37"/>
      <c r="XDZ203" s="37"/>
      <c r="XEA203" s="37"/>
      <c r="XEB203" s="37"/>
      <c r="XEC203" s="37"/>
      <c r="XED203" s="37"/>
      <c r="XEE203" s="37"/>
      <c r="XEF203" s="37"/>
      <c r="XEG203" s="37"/>
      <c r="XEH203" s="37"/>
      <c r="XEI203" s="37"/>
      <c r="XEJ203" s="37"/>
      <c r="XEK203" s="37"/>
      <c r="XEL203" s="37"/>
      <c r="XEM203" s="37"/>
      <c r="XEN203" s="37"/>
      <c r="XEO203" s="37"/>
      <c r="XEP203" s="37"/>
      <c r="XEQ203" s="37"/>
      <c r="XER203" s="37"/>
      <c r="XES203" s="37"/>
      <c r="XET203" s="37"/>
      <c r="XEU203" s="37"/>
      <c r="XEV203" s="37"/>
      <c r="XEW203" s="37"/>
      <c r="XEX203" s="37"/>
      <c r="XEY203" s="37"/>
      <c r="XEZ203" s="37"/>
      <c r="XFA203" s="37"/>
      <c r="XFB203" s="37"/>
      <c r="XFC203" s="37"/>
      <c r="XFD203" s="37"/>
    </row>
    <row r="204" spans="1:151 16227:16384" s="12" customFormat="1" ht="20.25" x14ac:dyDescent="0.25">
      <c r="A204" s="86"/>
      <c r="B204" s="87"/>
      <c r="C204" s="90">
        <v>6</v>
      </c>
      <c r="D204" s="90"/>
      <c r="E204" s="59" t="s">
        <v>212</v>
      </c>
      <c r="F204" s="79">
        <f>(42.772)*(10.764)</f>
        <v>460.39780799999994</v>
      </c>
      <c r="G204" s="80"/>
      <c r="H204" s="59">
        <v>0</v>
      </c>
      <c r="I204" s="59">
        <f t="shared" si="24"/>
        <v>736.63649279999993</v>
      </c>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WZC204" s="37"/>
      <c r="WZD204" s="37"/>
      <c r="WZE204" s="37"/>
      <c r="WZF204" s="37"/>
      <c r="WZG204" s="37"/>
      <c r="WZH204" s="37"/>
      <c r="WZI204" s="37"/>
      <c r="WZJ204" s="37"/>
      <c r="WZK204" s="37"/>
      <c r="WZL204" s="37"/>
      <c r="WZM204" s="37"/>
      <c r="WZN204" s="37"/>
      <c r="WZO204" s="37"/>
      <c r="WZP204" s="37"/>
      <c r="WZQ204" s="37"/>
      <c r="WZR204" s="37"/>
      <c r="WZS204" s="37"/>
      <c r="WZT204" s="37"/>
      <c r="WZU204" s="37"/>
      <c r="WZV204" s="37"/>
      <c r="WZW204" s="37"/>
      <c r="WZX204" s="37"/>
      <c r="WZY204" s="37"/>
      <c r="WZZ204" s="37"/>
      <c r="XAA204" s="37"/>
      <c r="XAB204" s="37"/>
      <c r="XAC204" s="37"/>
      <c r="XAD204" s="37"/>
      <c r="XAE204" s="37"/>
      <c r="XAF204" s="37"/>
      <c r="XAG204" s="37"/>
      <c r="XAH204" s="37"/>
      <c r="XAI204" s="37"/>
      <c r="XAJ204" s="37"/>
      <c r="XAK204" s="37"/>
      <c r="XAL204" s="37"/>
      <c r="XAM204" s="37"/>
      <c r="XAN204" s="37"/>
      <c r="XAO204" s="37"/>
      <c r="XAP204" s="37"/>
      <c r="XAQ204" s="37"/>
      <c r="XAR204" s="37"/>
      <c r="XAS204" s="37"/>
      <c r="XAT204" s="37"/>
      <c r="XAU204" s="37"/>
      <c r="XAV204" s="37"/>
      <c r="XAW204" s="37"/>
      <c r="XAX204" s="37"/>
      <c r="XAY204" s="37"/>
      <c r="XAZ204" s="37"/>
      <c r="XBA204" s="37"/>
      <c r="XBB204" s="37"/>
      <c r="XBC204" s="37"/>
      <c r="XBD204" s="37"/>
      <c r="XBE204" s="37"/>
      <c r="XBF204" s="37"/>
      <c r="XBG204" s="37"/>
      <c r="XBH204" s="37"/>
      <c r="XBI204" s="37"/>
      <c r="XBJ204" s="37"/>
      <c r="XBK204" s="37"/>
      <c r="XBL204" s="37"/>
      <c r="XBM204" s="37"/>
      <c r="XBN204" s="37"/>
      <c r="XBO204" s="37"/>
      <c r="XBP204" s="37"/>
      <c r="XBQ204" s="37"/>
      <c r="XBR204" s="37"/>
      <c r="XBS204" s="37"/>
      <c r="XBT204" s="37"/>
      <c r="XBU204" s="37"/>
      <c r="XBV204" s="37"/>
      <c r="XBW204" s="37"/>
      <c r="XBX204" s="37"/>
      <c r="XBY204" s="37"/>
      <c r="XBZ204" s="37"/>
      <c r="XCA204" s="37"/>
      <c r="XCB204" s="37"/>
      <c r="XCC204" s="37"/>
      <c r="XCD204" s="37"/>
      <c r="XCE204" s="37"/>
      <c r="XCF204" s="37"/>
      <c r="XCG204" s="37"/>
      <c r="XCH204" s="37"/>
      <c r="XCI204" s="37"/>
      <c r="XCJ204" s="37"/>
      <c r="XCK204" s="37"/>
      <c r="XCL204" s="37"/>
      <c r="XCM204" s="37"/>
      <c r="XCN204" s="37"/>
      <c r="XCO204" s="37"/>
      <c r="XCP204" s="37"/>
      <c r="XCQ204" s="37"/>
      <c r="XCR204" s="37"/>
      <c r="XCS204" s="37"/>
      <c r="XCT204" s="37"/>
      <c r="XCU204" s="37"/>
      <c r="XCV204" s="37"/>
      <c r="XCW204" s="37"/>
      <c r="XCX204" s="37"/>
      <c r="XCY204" s="37"/>
      <c r="XCZ204" s="37"/>
      <c r="XDA204" s="37"/>
      <c r="XDB204" s="37"/>
      <c r="XDC204" s="37"/>
      <c r="XDD204" s="37"/>
      <c r="XDE204" s="37"/>
      <c r="XDF204" s="37"/>
      <c r="XDG204" s="37"/>
      <c r="XDH204" s="37"/>
      <c r="XDI204" s="37"/>
      <c r="XDJ204" s="37"/>
      <c r="XDK204" s="37"/>
      <c r="XDL204" s="37"/>
      <c r="XDM204" s="37"/>
      <c r="XDN204" s="37"/>
      <c r="XDO204" s="37"/>
      <c r="XDP204" s="37"/>
      <c r="XDQ204" s="37"/>
      <c r="XDR204" s="37"/>
      <c r="XDS204" s="37"/>
      <c r="XDT204" s="37"/>
      <c r="XDU204" s="37"/>
      <c r="XDV204" s="37"/>
      <c r="XDW204" s="37"/>
      <c r="XDX204" s="37"/>
      <c r="XDY204" s="37"/>
      <c r="XDZ204" s="37"/>
      <c r="XEA204" s="37"/>
      <c r="XEB204" s="37"/>
      <c r="XEC204" s="37"/>
      <c r="XED204" s="37"/>
      <c r="XEE204" s="37"/>
      <c r="XEF204" s="37"/>
      <c r="XEG204" s="37"/>
      <c r="XEH204" s="37"/>
      <c r="XEI204" s="37"/>
      <c r="XEJ204" s="37"/>
      <c r="XEK204" s="37"/>
      <c r="XEL204" s="37"/>
      <c r="XEM204" s="37"/>
      <c r="XEN204" s="37"/>
      <c r="XEO204" s="37"/>
      <c r="XEP204" s="37"/>
      <c r="XEQ204" s="37"/>
      <c r="XER204" s="37"/>
      <c r="XES204" s="37"/>
      <c r="XET204" s="37"/>
      <c r="XEU204" s="37"/>
      <c r="XEV204" s="37"/>
      <c r="XEW204" s="37"/>
      <c r="XEX204" s="37"/>
      <c r="XEY204" s="37"/>
      <c r="XEZ204" s="37"/>
      <c r="XFA204" s="37"/>
      <c r="XFB204" s="37"/>
      <c r="XFC204" s="37"/>
      <c r="XFD204" s="37"/>
    </row>
    <row r="205" spans="1:151 16227:16384" s="12" customFormat="1" ht="20.25" x14ac:dyDescent="0.25">
      <c r="A205" s="86"/>
      <c r="B205" s="87"/>
      <c r="C205" s="90">
        <v>7</v>
      </c>
      <c r="D205" s="90"/>
      <c r="E205" s="59" t="s">
        <v>212</v>
      </c>
      <c r="F205" s="79">
        <f>(41.909)*(10.764)</f>
        <v>451.10847599999994</v>
      </c>
      <c r="G205" s="80"/>
      <c r="H205" s="59">
        <v>0</v>
      </c>
      <c r="I205" s="59">
        <f t="shared" ref="I205:I206" si="25">F205*(($I$105)+1)+H205</f>
        <v>721.77356159999999</v>
      </c>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WZC205" s="37"/>
      <c r="WZD205" s="37"/>
      <c r="WZE205" s="37"/>
      <c r="WZF205" s="37"/>
      <c r="WZG205" s="37"/>
      <c r="WZH205" s="37"/>
      <c r="WZI205" s="37"/>
      <c r="WZJ205" s="37"/>
      <c r="WZK205" s="37"/>
      <c r="WZL205" s="37"/>
      <c r="WZM205" s="37"/>
      <c r="WZN205" s="37"/>
      <c r="WZO205" s="37"/>
      <c r="WZP205" s="37"/>
      <c r="WZQ205" s="37"/>
      <c r="WZR205" s="37"/>
      <c r="WZS205" s="37"/>
      <c r="WZT205" s="37"/>
      <c r="WZU205" s="37"/>
      <c r="WZV205" s="37"/>
      <c r="WZW205" s="37"/>
      <c r="WZX205" s="37"/>
      <c r="WZY205" s="37"/>
      <c r="WZZ205" s="37"/>
      <c r="XAA205" s="37"/>
      <c r="XAB205" s="37"/>
      <c r="XAC205" s="37"/>
      <c r="XAD205" s="37"/>
      <c r="XAE205" s="37"/>
      <c r="XAF205" s="37"/>
      <c r="XAG205" s="37"/>
      <c r="XAH205" s="37"/>
      <c r="XAI205" s="37"/>
      <c r="XAJ205" s="37"/>
      <c r="XAK205" s="37"/>
      <c r="XAL205" s="37"/>
      <c r="XAM205" s="37"/>
      <c r="XAN205" s="37"/>
      <c r="XAO205" s="37"/>
      <c r="XAP205" s="37"/>
      <c r="XAQ205" s="37"/>
      <c r="XAR205" s="37"/>
      <c r="XAS205" s="37"/>
      <c r="XAT205" s="37"/>
      <c r="XAU205" s="37"/>
      <c r="XAV205" s="37"/>
      <c r="XAW205" s="37"/>
      <c r="XAX205" s="37"/>
      <c r="XAY205" s="37"/>
      <c r="XAZ205" s="37"/>
      <c r="XBA205" s="37"/>
      <c r="XBB205" s="37"/>
      <c r="XBC205" s="37"/>
      <c r="XBD205" s="37"/>
      <c r="XBE205" s="37"/>
      <c r="XBF205" s="37"/>
      <c r="XBG205" s="37"/>
      <c r="XBH205" s="37"/>
      <c r="XBI205" s="37"/>
      <c r="XBJ205" s="37"/>
      <c r="XBK205" s="37"/>
      <c r="XBL205" s="37"/>
      <c r="XBM205" s="37"/>
      <c r="XBN205" s="37"/>
      <c r="XBO205" s="37"/>
      <c r="XBP205" s="37"/>
      <c r="XBQ205" s="37"/>
      <c r="XBR205" s="37"/>
      <c r="XBS205" s="37"/>
      <c r="XBT205" s="37"/>
      <c r="XBU205" s="37"/>
      <c r="XBV205" s="37"/>
      <c r="XBW205" s="37"/>
      <c r="XBX205" s="37"/>
      <c r="XBY205" s="37"/>
      <c r="XBZ205" s="37"/>
      <c r="XCA205" s="37"/>
      <c r="XCB205" s="37"/>
      <c r="XCC205" s="37"/>
      <c r="XCD205" s="37"/>
      <c r="XCE205" s="37"/>
      <c r="XCF205" s="37"/>
      <c r="XCG205" s="37"/>
      <c r="XCH205" s="37"/>
      <c r="XCI205" s="37"/>
      <c r="XCJ205" s="37"/>
      <c r="XCK205" s="37"/>
      <c r="XCL205" s="37"/>
      <c r="XCM205" s="37"/>
      <c r="XCN205" s="37"/>
      <c r="XCO205" s="37"/>
      <c r="XCP205" s="37"/>
      <c r="XCQ205" s="37"/>
      <c r="XCR205" s="37"/>
      <c r="XCS205" s="37"/>
      <c r="XCT205" s="37"/>
      <c r="XCU205" s="37"/>
      <c r="XCV205" s="37"/>
      <c r="XCW205" s="37"/>
      <c r="XCX205" s="37"/>
      <c r="XCY205" s="37"/>
      <c r="XCZ205" s="37"/>
      <c r="XDA205" s="37"/>
      <c r="XDB205" s="37"/>
      <c r="XDC205" s="37"/>
      <c r="XDD205" s="37"/>
      <c r="XDE205" s="37"/>
      <c r="XDF205" s="37"/>
      <c r="XDG205" s="37"/>
      <c r="XDH205" s="37"/>
      <c r="XDI205" s="37"/>
      <c r="XDJ205" s="37"/>
      <c r="XDK205" s="37"/>
      <c r="XDL205" s="37"/>
      <c r="XDM205" s="37"/>
      <c r="XDN205" s="37"/>
      <c r="XDO205" s="37"/>
      <c r="XDP205" s="37"/>
      <c r="XDQ205" s="37"/>
      <c r="XDR205" s="37"/>
      <c r="XDS205" s="37"/>
      <c r="XDT205" s="37"/>
      <c r="XDU205" s="37"/>
      <c r="XDV205" s="37"/>
      <c r="XDW205" s="37"/>
      <c r="XDX205" s="37"/>
      <c r="XDY205" s="37"/>
      <c r="XDZ205" s="37"/>
      <c r="XEA205" s="37"/>
      <c r="XEB205" s="37"/>
      <c r="XEC205" s="37"/>
      <c r="XED205" s="37"/>
      <c r="XEE205" s="37"/>
      <c r="XEF205" s="37"/>
      <c r="XEG205" s="37"/>
      <c r="XEH205" s="37"/>
      <c r="XEI205" s="37"/>
      <c r="XEJ205" s="37"/>
      <c r="XEK205" s="37"/>
      <c r="XEL205" s="37"/>
      <c r="XEM205" s="37"/>
      <c r="XEN205" s="37"/>
      <c r="XEO205" s="37"/>
      <c r="XEP205" s="37"/>
      <c r="XEQ205" s="37"/>
      <c r="XER205" s="37"/>
      <c r="XES205" s="37"/>
      <c r="XET205" s="37"/>
      <c r="XEU205" s="37"/>
      <c r="XEV205" s="37"/>
      <c r="XEW205" s="37"/>
      <c r="XEX205" s="37"/>
      <c r="XEY205" s="37"/>
      <c r="XEZ205" s="37"/>
      <c r="XFA205" s="37"/>
      <c r="XFB205" s="37"/>
      <c r="XFC205" s="37"/>
      <c r="XFD205" s="37"/>
    </row>
    <row r="206" spans="1:151 16227:16384" s="12" customFormat="1" ht="20.25" x14ac:dyDescent="0.25">
      <c r="A206" s="88"/>
      <c r="B206" s="89"/>
      <c r="C206" s="90">
        <v>8</v>
      </c>
      <c r="D206" s="90"/>
      <c r="E206" s="59" t="s">
        <v>212</v>
      </c>
      <c r="F206" s="79">
        <f>(43.688)*(10.764)</f>
        <v>470.257632</v>
      </c>
      <c r="G206" s="80"/>
      <c r="H206" s="59">
        <v>0</v>
      </c>
      <c r="I206" s="59">
        <f t="shared" si="25"/>
        <v>752.4122112</v>
      </c>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WZC206" s="37"/>
      <c r="WZD206" s="37"/>
      <c r="WZE206" s="37"/>
      <c r="WZF206" s="37"/>
      <c r="WZG206" s="37"/>
      <c r="WZH206" s="37"/>
      <c r="WZI206" s="37"/>
      <c r="WZJ206" s="37"/>
      <c r="WZK206" s="37"/>
      <c r="WZL206" s="37"/>
      <c r="WZM206" s="37"/>
      <c r="WZN206" s="37"/>
      <c r="WZO206" s="37"/>
      <c r="WZP206" s="37"/>
      <c r="WZQ206" s="37"/>
      <c r="WZR206" s="37"/>
      <c r="WZS206" s="37"/>
      <c r="WZT206" s="37"/>
      <c r="WZU206" s="37"/>
      <c r="WZV206" s="37"/>
      <c r="WZW206" s="37"/>
      <c r="WZX206" s="37"/>
      <c r="WZY206" s="37"/>
      <c r="WZZ206" s="37"/>
      <c r="XAA206" s="37"/>
      <c r="XAB206" s="37"/>
      <c r="XAC206" s="37"/>
      <c r="XAD206" s="37"/>
      <c r="XAE206" s="37"/>
      <c r="XAF206" s="37"/>
      <c r="XAG206" s="37"/>
      <c r="XAH206" s="37"/>
      <c r="XAI206" s="37"/>
      <c r="XAJ206" s="37"/>
      <c r="XAK206" s="37"/>
      <c r="XAL206" s="37"/>
      <c r="XAM206" s="37"/>
      <c r="XAN206" s="37"/>
      <c r="XAO206" s="37"/>
      <c r="XAP206" s="37"/>
      <c r="XAQ206" s="37"/>
      <c r="XAR206" s="37"/>
      <c r="XAS206" s="37"/>
      <c r="XAT206" s="37"/>
      <c r="XAU206" s="37"/>
      <c r="XAV206" s="37"/>
      <c r="XAW206" s="37"/>
      <c r="XAX206" s="37"/>
      <c r="XAY206" s="37"/>
      <c r="XAZ206" s="37"/>
      <c r="XBA206" s="37"/>
      <c r="XBB206" s="37"/>
      <c r="XBC206" s="37"/>
      <c r="XBD206" s="37"/>
      <c r="XBE206" s="37"/>
      <c r="XBF206" s="37"/>
      <c r="XBG206" s="37"/>
      <c r="XBH206" s="37"/>
      <c r="XBI206" s="37"/>
      <c r="XBJ206" s="37"/>
      <c r="XBK206" s="37"/>
      <c r="XBL206" s="37"/>
      <c r="XBM206" s="37"/>
      <c r="XBN206" s="37"/>
      <c r="XBO206" s="37"/>
      <c r="XBP206" s="37"/>
      <c r="XBQ206" s="37"/>
      <c r="XBR206" s="37"/>
      <c r="XBS206" s="37"/>
      <c r="XBT206" s="37"/>
      <c r="XBU206" s="37"/>
      <c r="XBV206" s="37"/>
      <c r="XBW206" s="37"/>
      <c r="XBX206" s="37"/>
      <c r="XBY206" s="37"/>
      <c r="XBZ206" s="37"/>
      <c r="XCA206" s="37"/>
      <c r="XCB206" s="37"/>
      <c r="XCC206" s="37"/>
      <c r="XCD206" s="37"/>
      <c r="XCE206" s="37"/>
      <c r="XCF206" s="37"/>
      <c r="XCG206" s="37"/>
      <c r="XCH206" s="37"/>
      <c r="XCI206" s="37"/>
      <c r="XCJ206" s="37"/>
      <c r="XCK206" s="37"/>
      <c r="XCL206" s="37"/>
      <c r="XCM206" s="37"/>
      <c r="XCN206" s="37"/>
      <c r="XCO206" s="37"/>
      <c r="XCP206" s="37"/>
      <c r="XCQ206" s="37"/>
      <c r="XCR206" s="37"/>
      <c r="XCS206" s="37"/>
      <c r="XCT206" s="37"/>
      <c r="XCU206" s="37"/>
      <c r="XCV206" s="37"/>
      <c r="XCW206" s="37"/>
      <c r="XCX206" s="37"/>
      <c r="XCY206" s="37"/>
      <c r="XCZ206" s="37"/>
      <c r="XDA206" s="37"/>
      <c r="XDB206" s="37"/>
      <c r="XDC206" s="37"/>
      <c r="XDD206" s="37"/>
      <c r="XDE206" s="37"/>
      <c r="XDF206" s="37"/>
      <c r="XDG206" s="37"/>
      <c r="XDH206" s="37"/>
      <c r="XDI206" s="37"/>
      <c r="XDJ206" s="37"/>
      <c r="XDK206" s="37"/>
      <c r="XDL206" s="37"/>
      <c r="XDM206" s="37"/>
      <c r="XDN206" s="37"/>
      <c r="XDO206" s="37"/>
      <c r="XDP206" s="37"/>
      <c r="XDQ206" s="37"/>
      <c r="XDR206" s="37"/>
      <c r="XDS206" s="37"/>
      <c r="XDT206" s="37"/>
      <c r="XDU206" s="37"/>
      <c r="XDV206" s="37"/>
      <c r="XDW206" s="37"/>
      <c r="XDX206" s="37"/>
      <c r="XDY206" s="37"/>
      <c r="XDZ206" s="37"/>
      <c r="XEA206" s="37"/>
      <c r="XEB206" s="37"/>
      <c r="XEC206" s="37"/>
      <c r="XED206" s="37"/>
      <c r="XEE206" s="37"/>
      <c r="XEF206" s="37"/>
      <c r="XEG206" s="37"/>
      <c r="XEH206" s="37"/>
      <c r="XEI206" s="37"/>
      <c r="XEJ206" s="37"/>
      <c r="XEK206" s="37"/>
      <c r="XEL206" s="37"/>
      <c r="XEM206" s="37"/>
      <c r="XEN206" s="37"/>
      <c r="XEO206" s="37"/>
      <c r="XEP206" s="37"/>
      <c r="XEQ206" s="37"/>
      <c r="XER206" s="37"/>
      <c r="XES206" s="37"/>
      <c r="XET206" s="37"/>
      <c r="XEU206" s="37"/>
      <c r="XEV206" s="37"/>
      <c r="XEW206" s="37"/>
      <c r="XEX206" s="37"/>
      <c r="XEY206" s="37"/>
      <c r="XEZ206" s="37"/>
      <c r="XFA206" s="37"/>
      <c r="XFB206" s="37"/>
      <c r="XFC206" s="37"/>
      <c r="XFD206" s="37"/>
    </row>
    <row r="207" spans="1:151 16227:16384" s="12" customFormat="1" ht="20.25" x14ac:dyDescent="0.25">
      <c r="A207" s="81" t="s">
        <v>266</v>
      </c>
      <c r="B207" s="82"/>
      <c r="C207" s="82"/>
      <c r="D207" s="82"/>
      <c r="E207" s="82"/>
      <c r="F207" s="82"/>
      <c r="G207" s="82"/>
      <c r="H207" s="82"/>
      <c r="I207" s="83"/>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WZC207" s="37"/>
      <c r="WZD207" s="37"/>
      <c r="WZE207" s="37"/>
      <c r="WZF207" s="37"/>
      <c r="WZG207" s="37"/>
      <c r="WZH207" s="37"/>
      <c r="WZI207" s="37"/>
      <c r="WZJ207" s="37"/>
      <c r="WZK207" s="37"/>
      <c r="WZL207" s="37"/>
      <c r="WZM207" s="37"/>
      <c r="WZN207" s="37"/>
      <c r="WZO207" s="37"/>
      <c r="WZP207" s="37"/>
      <c r="WZQ207" s="37"/>
      <c r="WZR207" s="37"/>
      <c r="WZS207" s="37"/>
      <c r="WZT207" s="37"/>
      <c r="WZU207" s="37"/>
      <c r="WZV207" s="37"/>
      <c r="WZW207" s="37"/>
      <c r="WZX207" s="37"/>
      <c r="WZY207" s="37"/>
      <c r="WZZ207" s="37"/>
      <c r="XAA207" s="37"/>
      <c r="XAB207" s="37"/>
      <c r="XAC207" s="37"/>
      <c r="XAD207" s="37"/>
      <c r="XAE207" s="37"/>
      <c r="XAF207" s="37"/>
      <c r="XAG207" s="37"/>
      <c r="XAH207" s="37"/>
      <c r="XAI207" s="37"/>
      <c r="XAJ207" s="37"/>
      <c r="XAK207" s="37"/>
      <c r="XAL207" s="37"/>
      <c r="XAM207" s="37"/>
      <c r="XAN207" s="37"/>
      <c r="XAO207" s="37"/>
      <c r="XAP207" s="37"/>
      <c r="XAQ207" s="37"/>
      <c r="XAR207" s="37"/>
      <c r="XAS207" s="37"/>
      <c r="XAT207" s="37"/>
      <c r="XAU207" s="37"/>
      <c r="XAV207" s="37"/>
      <c r="XAW207" s="37"/>
      <c r="XAX207" s="37"/>
      <c r="XAY207" s="37"/>
      <c r="XAZ207" s="37"/>
      <c r="XBA207" s="37"/>
      <c r="XBB207" s="37"/>
      <c r="XBC207" s="37"/>
      <c r="XBD207" s="37"/>
      <c r="XBE207" s="37"/>
      <c r="XBF207" s="37"/>
      <c r="XBG207" s="37"/>
      <c r="XBH207" s="37"/>
      <c r="XBI207" s="37"/>
      <c r="XBJ207" s="37"/>
      <c r="XBK207" s="37"/>
      <c r="XBL207" s="37"/>
      <c r="XBM207" s="37"/>
      <c r="XBN207" s="37"/>
      <c r="XBO207" s="37"/>
      <c r="XBP207" s="37"/>
      <c r="XBQ207" s="37"/>
      <c r="XBR207" s="37"/>
      <c r="XBS207" s="37"/>
      <c r="XBT207" s="37"/>
      <c r="XBU207" s="37"/>
      <c r="XBV207" s="37"/>
      <c r="XBW207" s="37"/>
      <c r="XBX207" s="37"/>
      <c r="XBY207" s="37"/>
      <c r="XBZ207" s="37"/>
      <c r="XCA207" s="37"/>
      <c r="XCB207" s="37"/>
      <c r="XCC207" s="37"/>
      <c r="XCD207" s="37"/>
      <c r="XCE207" s="37"/>
      <c r="XCF207" s="37"/>
      <c r="XCG207" s="37"/>
      <c r="XCH207" s="37"/>
      <c r="XCI207" s="37"/>
      <c r="XCJ207" s="37"/>
      <c r="XCK207" s="37"/>
      <c r="XCL207" s="37"/>
      <c r="XCM207" s="37"/>
      <c r="XCN207" s="37"/>
      <c r="XCO207" s="37"/>
      <c r="XCP207" s="37"/>
      <c r="XCQ207" s="37"/>
      <c r="XCR207" s="37"/>
      <c r="XCS207" s="37"/>
      <c r="XCT207" s="37"/>
      <c r="XCU207" s="37"/>
      <c r="XCV207" s="37"/>
      <c r="XCW207" s="37"/>
      <c r="XCX207" s="37"/>
      <c r="XCY207" s="37"/>
      <c r="XCZ207" s="37"/>
      <c r="XDA207" s="37"/>
      <c r="XDB207" s="37"/>
      <c r="XDC207" s="37"/>
      <c r="XDD207" s="37"/>
      <c r="XDE207" s="37"/>
      <c r="XDF207" s="37"/>
      <c r="XDG207" s="37"/>
      <c r="XDH207" s="37"/>
      <c r="XDI207" s="37"/>
      <c r="XDJ207" s="37"/>
      <c r="XDK207" s="37"/>
      <c r="XDL207" s="37"/>
      <c r="XDM207" s="37"/>
      <c r="XDN207" s="37"/>
      <c r="XDO207" s="37"/>
      <c r="XDP207" s="37"/>
      <c r="XDQ207" s="37"/>
      <c r="XDR207" s="37"/>
      <c r="XDS207" s="37"/>
      <c r="XDT207" s="37"/>
      <c r="XDU207" s="37"/>
      <c r="XDV207" s="37"/>
      <c r="XDW207" s="37"/>
      <c r="XDX207" s="37"/>
      <c r="XDY207" s="37"/>
      <c r="XDZ207" s="37"/>
      <c r="XEA207" s="37"/>
      <c r="XEB207" s="37"/>
      <c r="XEC207" s="37"/>
      <c r="XED207" s="37"/>
      <c r="XEE207" s="37"/>
      <c r="XEF207" s="37"/>
      <c r="XEG207" s="37"/>
      <c r="XEH207" s="37"/>
      <c r="XEI207" s="37"/>
      <c r="XEJ207" s="37"/>
      <c r="XEK207" s="37"/>
      <c r="XEL207" s="37"/>
      <c r="XEM207" s="37"/>
      <c r="XEN207" s="37"/>
      <c r="XEO207" s="37"/>
      <c r="XEP207" s="37"/>
      <c r="XEQ207" s="37"/>
      <c r="XER207" s="37"/>
      <c r="XES207" s="37"/>
      <c r="XET207" s="37"/>
      <c r="XEU207" s="37"/>
      <c r="XEV207" s="37"/>
      <c r="XEW207" s="37"/>
      <c r="XEX207" s="37"/>
      <c r="XEY207" s="37"/>
      <c r="XEZ207" s="37"/>
      <c r="XFA207" s="37"/>
      <c r="XFB207" s="37"/>
      <c r="XFC207" s="37"/>
      <c r="XFD207" s="37"/>
    </row>
    <row r="208" spans="1:151 16227:16384" s="12" customFormat="1" ht="20.25" customHeight="1" x14ac:dyDescent="0.25">
      <c r="A208" s="84" t="str">
        <f t="shared" ref="A208" si="26">A207</f>
        <v>11th to 14th &amp; 16th to 19th Floor For Residential</v>
      </c>
      <c r="B208" s="85"/>
      <c r="C208" s="90">
        <v>1</v>
      </c>
      <c r="D208" s="90"/>
      <c r="E208" s="59" t="s">
        <v>214</v>
      </c>
      <c r="F208" s="79">
        <f>(58.984)*(10.764)</f>
        <v>634.90377599999999</v>
      </c>
      <c r="G208" s="80"/>
      <c r="H208" s="59">
        <v>0</v>
      </c>
      <c r="I208" s="59">
        <f t="shared" ref="I208:I209" si="27">F208*(($I$105)+1)+H208</f>
        <v>1015.8460416</v>
      </c>
      <c r="J208" s="37"/>
      <c r="K208" s="37">
        <f>1.05*1.942+2.45*2.385+2.95*5.18+2.285*1.375+3.325*3.05+0.14*1.525+1.375*2.375+3.05*3.5+0.9*1.621+2.385*0.9+1.95*1.1</f>
        <v>56.351000000000006</v>
      </c>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WZC208" s="37"/>
      <c r="WZD208" s="37"/>
      <c r="WZE208" s="37"/>
      <c r="WZF208" s="37"/>
      <c r="WZG208" s="37"/>
      <c r="WZH208" s="37"/>
      <c r="WZI208" s="37"/>
      <c r="WZJ208" s="37"/>
      <c r="WZK208" s="37"/>
      <c r="WZL208" s="37"/>
      <c r="WZM208" s="37"/>
      <c r="WZN208" s="37"/>
      <c r="WZO208" s="37"/>
      <c r="WZP208" s="37"/>
      <c r="WZQ208" s="37"/>
      <c r="WZR208" s="37"/>
      <c r="WZS208" s="37"/>
      <c r="WZT208" s="37"/>
      <c r="WZU208" s="37"/>
      <c r="WZV208" s="37"/>
      <c r="WZW208" s="37"/>
      <c r="WZX208" s="37"/>
      <c r="WZY208" s="37"/>
      <c r="WZZ208" s="37"/>
      <c r="XAA208" s="37"/>
      <c r="XAB208" s="37"/>
      <c r="XAC208" s="37"/>
      <c r="XAD208" s="37"/>
      <c r="XAE208" s="37"/>
      <c r="XAF208" s="37"/>
      <c r="XAG208" s="37"/>
      <c r="XAH208" s="37"/>
      <c r="XAI208" s="37"/>
      <c r="XAJ208" s="37"/>
      <c r="XAK208" s="37"/>
      <c r="XAL208" s="37"/>
      <c r="XAM208" s="37"/>
      <c r="XAN208" s="37"/>
      <c r="XAO208" s="37"/>
      <c r="XAP208" s="37"/>
      <c r="XAQ208" s="37"/>
      <c r="XAR208" s="37"/>
      <c r="XAS208" s="37"/>
      <c r="XAT208" s="37"/>
      <c r="XAU208" s="37"/>
      <c r="XAV208" s="37"/>
      <c r="XAW208" s="37"/>
      <c r="XAX208" s="37"/>
      <c r="XAY208" s="37"/>
      <c r="XAZ208" s="37"/>
      <c r="XBA208" s="37"/>
      <c r="XBB208" s="37"/>
      <c r="XBC208" s="37"/>
      <c r="XBD208" s="37"/>
      <c r="XBE208" s="37"/>
      <c r="XBF208" s="37"/>
      <c r="XBG208" s="37"/>
      <c r="XBH208" s="37"/>
      <c r="XBI208" s="37"/>
      <c r="XBJ208" s="37"/>
      <c r="XBK208" s="37"/>
      <c r="XBL208" s="37"/>
      <c r="XBM208" s="37"/>
      <c r="XBN208" s="37"/>
      <c r="XBO208" s="37"/>
      <c r="XBP208" s="37"/>
      <c r="XBQ208" s="37"/>
      <c r="XBR208" s="37"/>
      <c r="XBS208" s="37"/>
      <c r="XBT208" s="37"/>
      <c r="XBU208" s="37"/>
      <c r="XBV208" s="37"/>
      <c r="XBW208" s="37"/>
      <c r="XBX208" s="37"/>
      <c r="XBY208" s="37"/>
      <c r="XBZ208" s="37"/>
      <c r="XCA208" s="37"/>
      <c r="XCB208" s="37"/>
      <c r="XCC208" s="37"/>
      <c r="XCD208" s="37"/>
      <c r="XCE208" s="37"/>
      <c r="XCF208" s="37"/>
      <c r="XCG208" s="37"/>
      <c r="XCH208" s="37"/>
      <c r="XCI208" s="37"/>
      <c r="XCJ208" s="37"/>
      <c r="XCK208" s="37"/>
      <c r="XCL208" s="37"/>
      <c r="XCM208" s="37"/>
      <c r="XCN208" s="37"/>
      <c r="XCO208" s="37"/>
      <c r="XCP208" s="37"/>
      <c r="XCQ208" s="37"/>
      <c r="XCR208" s="37"/>
      <c r="XCS208" s="37"/>
      <c r="XCT208" s="37"/>
      <c r="XCU208" s="37"/>
      <c r="XCV208" s="37"/>
      <c r="XCW208" s="37"/>
      <c r="XCX208" s="37"/>
      <c r="XCY208" s="37"/>
      <c r="XCZ208" s="37"/>
      <c r="XDA208" s="37"/>
      <c r="XDB208" s="37"/>
      <c r="XDC208" s="37"/>
      <c r="XDD208" s="37"/>
      <c r="XDE208" s="37"/>
      <c r="XDF208" s="37"/>
      <c r="XDG208" s="37"/>
      <c r="XDH208" s="37"/>
      <c r="XDI208" s="37"/>
      <c r="XDJ208" s="37"/>
      <c r="XDK208" s="37"/>
      <c r="XDL208" s="37"/>
      <c r="XDM208" s="37"/>
      <c r="XDN208" s="37"/>
      <c r="XDO208" s="37"/>
      <c r="XDP208" s="37"/>
      <c r="XDQ208" s="37"/>
      <c r="XDR208" s="37"/>
      <c r="XDS208" s="37"/>
      <c r="XDT208" s="37"/>
      <c r="XDU208" s="37"/>
      <c r="XDV208" s="37"/>
      <c r="XDW208" s="37"/>
      <c r="XDX208" s="37"/>
      <c r="XDY208" s="37"/>
      <c r="XDZ208" s="37"/>
      <c r="XEA208" s="37"/>
      <c r="XEB208" s="37"/>
      <c r="XEC208" s="37"/>
      <c r="XED208" s="37"/>
      <c r="XEE208" s="37"/>
      <c r="XEF208" s="37"/>
      <c r="XEG208" s="37"/>
      <c r="XEH208" s="37"/>
      <c r="XEI208" s="37"/>
      <c r="XEJ208" s="37"/>
      <c r="XEK208" s="37"/>
      <c r="XEL208" s="37"/>
      <c r="XEM208" s="37"/>
      <c r="XEN208" s="37"/>
      <c r="XEO208" s="37"/>
      <c r="XEP208" s="37"/>
      <c r="XEQ208" s="37"/>
      <c r="XER208" s="37"/>
      <c r="XES208" s="37"/>
      <c r="XET208" s="37"/>
      <c r="XEU208" s="37"/>
      <c r="XEV208" s="37"/>
      <c r="XEW208" s="37"/>
      <c r="XEX208" s="37"/>
      <c r="XEY208" s="37"/>
      <c r="XEZ208" s="37"/>
      <c r="XFA208" s="37"/>
      <c r="XFB208" s="37"/>
      <c r="XFC208" s="37"/>
      <c r="XFD208" s="37"/>
    </row>
    <row r="209" spans="1:151 16227:16384" s="12" customFormat="1" ht="20.25" customHeight="1" x14ac:dyDescent="0.25">
      <c r="A209" s="86"/>
      <c r="B209" s="87"/>
      <c r="C209" s="90">
        <v>2</v>
      </c>
      <c r="D209" s="90"/>
      <c r="E209" s="59" t="s">
        <v>214</v>
      </c>
      <c r="F209" s="79">
        <f>(58.984)*(10.764)</f>
        <v>634.90377599999999</v>
      </c>
      <c r="G209" s="80"/>
      <c r="H209" s="59">
        <v>0</v>
      </c>
      <c r="I209" s="59">
        <f t="shared" si="27"/>
        <v>1015.8460416</v>
      </c>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WZC209" s="37"/>
      <c r="WZD209" s="37"/>
      <c r="WZE209" s="37"/>
      <c r="WZF209" s="37"/>
      <c r="WZG209" s="37"/>
      <c r="WZH209" s="37"/>
      <c r="WZI209" s="37"/>
      <c r="WZJ209" s="37"/>
      <c r="WZK209" s="37"/>
      <c r="WZL209" s="37"/>
      <c r="WZM209" s="37"/>
      <c r="WZN209" s="37"/>
      <c r="WZO209" s="37"/>
      <c r="WZP209" s="37"/>
      <c r="WZQ209" s="37"/>
      <c r="WZR209" s="37"/>
      <c r="WZS209" s="37"/>
      <c r="WZT209" s="37"/>
      <c r="WZU209" s="37"/>
      <c r="WZV209" s="37"/>
      <c r="WZW209" s="37"/>
      <c r="WZX209" s="37"/>
      <c r="WZY209" s="37"/>
      <c r="WZZ209" s="37"/>
      <c r="XAA209" s="37"/>
      <c r="XAB209" s="37"/>
      <c r="XAC209" s="37"/>
      <c r="XAD209" s="37"/>
      <c r="XAE209" s="37"/>
      <c r="XAF209" s="37"/>
      <c r="XAG209" s="37"/>
      <c r="XAH209" s="37"/>
      <c r="XAI209" s="37"/>
      <c r="XAJ209" s="37"/>
      <c r="XAK209" s="37"/>
      <c r="XAL209" s="37"/>
      <c r="XAM209" s="37"/>
      <c r="XAN209" s="37"/>
      <c r="XAO209" s="37"/>
      <c r="XAP209" s="37"/>
      <c r="XAQ209" s="37"/>
      <c r="XAR209" s="37"/>
      <c r="XAS209" s="37"/>
      <c r="XAT209" s="37"/>
      <c r="XAU209" s="37"/>
      <c r="XAV209" s="37"/>
      <c r="XAW209" s="37"/>
      <c r="XAX209" s="37"/>
      <c r="XAY209" s="37"/>
      <c r="XAZ209" s="37"/>
      <c r="XBA209" s="37"/>
      <c r="XBB209" s="37"/>
      <c r="XBC209" s="37"/>
      <c r="XBD209" s="37"/>
      <c r="XBE209" s="37"/>
      <c r="XBF209" s="37"/>
      <c r="XBG209" s="37"/>
      <c r="XBH209" s="37"/>
      <c r="XBI209" s="37"/>
      <c r="XBJ209" s="37"/>
      <c r="XBK209" s="37"/>
      <c r="XBL209" s="37"/>
      <c r="XBM209" s="37"/>
      <c r="XBN209" s="37"/>
      <c r="XBO209" s="37"/>
      <c r="XBP209" s="37"/>
      <c r="XBQ209" s="37"/>
      <c r="XBR209" s="37"/>
      <c r="XBS209" s="37"/>
      <c r="XBT209" s="37"/>
      <c r="XBU209" s="37"/>
      <c r="XBV209" s="37"/>
      <c r="XBW209" s="37"/>
      <c r="XBX209" s="37"/>
      <c r="XBY209" s="37"/>
      <c r="XBZ209" s="37"/>
      <c r="XCA209" s="37"/>
      <c r="XCB209" s="37"/>
      <c r="XCC209" s="37"/>
      <c r="XCD209" s="37"/>
      <c r="XCE209" s="37"/>
      <c r="XCF209" s="37"/>
      <c r="XCG209" s="37"/>
      <c r="XCH209" s="37"/>
      <c r="XCI209" s="37"/>
      <c r="XCJ209" s="37"/>
      <c r="XCK209" s="37"/>
      <c r="XCL209" s="37"/>
      <c r="XCM209" s="37"/>
      <c r="XCN209" s="37"/>
      <c r="XCO209" s="37"/>
      <c r="XCP209" s="37"/>
      <c r="XCQ209" s="37"/>
      <c r="XCR209" s="37"/>
      <c r="XCS209" s="37"/>
      <c r="XCT209" s="37"/>
      <c r="XCU209" s="37"/>
      <c r="XCV209" s="37"/>
      <c r="XCW209" s="37"/>
      <c r="XCX209" s="37"/>
      <c r="XCY209" s="37"/>
      <c r="XCZ209" s="37"/>
      <c r="XDA209" s="37"/>
      <c r="XDB209" s="37"/>
      <c r="XDC209" s="37"/>
      <c r="XDD209" s="37"/>
      <c r="XDE209" s="37"/>
      <c r="XDF209" s="37"/>
      <c r="XDG209" s="37"/>
      <c r="XDH209" s="37"/>
      <c r="XDI209" s="37"/>
      <c r="XDJ209" s="37"/>
      <c r="XDK209" s="37"/>
      <c r="XDL209" s="37"/>
      <c r="XDM209" s="37"/>
      <c r="XDN209" s="37"/>
      <c r="XDO209" s="37"/>
      <c r="XDP209" s="37"/>
      <c r="XDQ209" s="37"/>
      <c r="XDR209" s="37"/>
      <c r="XDS209" s="37"/>
      <c r="XDT209" s="37"/>
      <c r="XDU209" s="37"/>
      <c r="XDV209" s="37"/>
      <c r="XDW209" s="37"/>
      <c r="XDX209" s="37"/>
      <c r="XDY209" s="37"/>
      <c r="XDZ209" s="37"/>
      <c r="XEA209" s="37"/>
      <c r="XEB209" s="37"/>
      <c r="XEC209" s="37"/>
      <c r="XED209" s="37"/>
      <c r="XEE209" s="37"/>
      <c r="XEF209" s="37"/>
      <c r="XEG209" s="37"/>
      <c r="XEH209" s="37"/>
      <c r="XEI209" s="37"/>
      <c r="XEJ209" s="37"/>
      <c r="XEK209" s="37"/>
      <c r="XEL209" s="37"/>
      <c r="XEM209" s="37"/>
      <c r="XEN209" s="37"/>
      <c r="XEO209" s="37"/>
      <c r="XEP209" s="37"/>
      <c r="XEQ209" s="37"/>
      <c r="XER209" s="37"/>
      <c r="XES209" s="37"/>
      <c r="XET209" s="37"/>
      <c r="XEU209" s="37"/>
      <c r="XEV209" s="37"/>
      <c r="XEW209" s="37"/>
      <c r="XEX209" s="37"/>
      <c r="XEY209" s="37"/>
      <c r="XEZ209" s="37"/>
      <c r="XFA209" s="37"/>
      <c r="XFB209" s="37"/>
      <c r="XFC209" s="37"/>
      <c r="XFD209" s="37"/>
    </row>
    <row r="210" spans="1:151 16227:16384" s="12" customFormat="1" ht="20.25" customHeight="1" x14ac:dyDescent="0.25">
      <c r="A210" s="86"/>
      <c r="B210" s="87"/>
      <c r="C210" s="90">
        <v>3</v>
      </c>
      <c r="D210" s="90"/>
      <c r="E210" s="59" t="s">
        <v>212</v>
      </c>
      <c r="F210" s="79">
        <f>(38.952)*(10.764)</f>
        <v>419.27932799999996</v>
      </c>
      <c r="G210" s="80"/>
      <c r="H210" s="59">
        <v>0</v>
      </c>
      <c r="I210" s="59">
        <f t="shared" ref="I210:I214" si="28">F210*(($I$105)+1)+H210</f>
        <v>670.84692480000001</v>
      </c>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WZC210" s="37"/>
      <c r="WZD210" s="37"/>
      <c r="WZE210" s="37"/>
      <c r="WZF210" s="37"/>
      <c r="WZG210" s="37"/>
      <c r="WZH210" s="37"/>
      <c r="WZI210" s="37"/>
      <c r="WZJ210" s="37"/>
      <c r="WZK210" s="37"/>
      <c r="WZL210" s="37"/>
      <c r="WZM210" s="37"/>
      <c r="WZN210" s="37"/>
      <c r="WZO210" s="37"/>
      <c r="WZP210" s="37"/>
      <c r="WZQ210" s="37"/>
      <c r="WZR210" s="37"/>
      <c r="WZS210" s="37"/>
      <c r="WZT210" s="37"/>
      <c r="WZU210" s="37"/>
      <c r="WZV210" s="37"/>
      <c r="WZW210" s="37"/>
      <c r="WZX210" s="37"/>
      <c r="WZY210" s="37"/>
      <c r="WZZ210" s="37"/>
      <c r="XAA210" s="37"/>
      <c r="XAB210" s="37"/>
      <c r="XAC210" s="37"/>
      <c r="XAD210" s="37"/>
      <c r="XAE210" s="37"/>
      <c r="XAF210" s="37"/>
      <c r="XAG210" s="37"/>
      <c r="XAH210" s="37"/>
      <c r="XAI210" s="37"/>
      <c r="XAJ210" s="37"/>
      <c r="XAK210" s="37"/>
      <c r="XAL210" s="37"/>
      <c r="XAM210" s="37"/>
      <c r="XAN210" s="37"/>
      <c r="XAO210" s="37"/>
      <c r="XAP210" s="37"/>
      <c r="XAQ210" s="37"/>
      <c r="XAR210" s="37"/>
      <c r="XAS210" s="37"/>
      <c r="XAT210" s="37"/>
      <c r="XAU210" s="37"/>
      <c r="XAV210" s="37"/>
      <c r="XAW210" s="37"/>
      <c r="XAX210" s="37"/>
      <c r="XAY210" s="37"/>
      <c r="XAZ210" s="37"/>
      <c r="XBA210" s="37"/>
      <c r="XBB210" s="37"/>
      <c r="XBC210" s="37"/>
      <c r="XBD210" s="37"/>
      <c r="XBE210" s="37"/>
      <c r="XBF210" s="37"/>
      <c r="XBG210" s="37"/>
      <c r="XBH210" s="37"/>
      <c r="XBI210" s="37"/>
      <c r="XBJ210" s="37"/>
      <c r="XBK210" s="37"/>
      <c r="XBL210" s="37"/>
      <c r="XBM210" s="37"/>
      <c r="XBN210" s="37"/>
      <c r="XBO210" s="37"/>
      <c r="XBP210" s="37"/>
      <c r="XBQ210" s="37"/>
      <c r="XBR210" s="37"/>
      <c r="XBS210" s="37"/>
      <c r="XBT210" s="37"/>
      <c r="XBU210" s="37"/>
      <c r="XBV210" s="37"/>
      <c r="XBW210" s="37"/>
      <c r="XBX210" s="37"/>
      <c r="XBY210" s="37"/>
      <c r="XBZ210" s="37"/>
      <c r="XCA210" s="37"/>
      <c r="XCB210" s="37"/>
      <c r="XCC210" s="37"/>
      <c r="XCD210" s="37"/>
      <c r="XCE210" s="37"/>
      <c r="XCF210" s="37"/>
      <c r="XCG210" s="37"/>
      <c r="XCH210" s="37"/>
      <c r="XCI210" s="37"/>
      <c r="XCJ210" s="37"/>
      <c r="XCK210" s="37"/>
      <c r="XCL210" s="37"/>
      <c r="XCM210" s="37"/>
      <c r="XCN210" s="37"/>
      <c r="XCO210" s="37"/>
      <c r="XCP210" s="37"/>
      <c r="XCQ210" s="37"/>
      <c r="XCR210" s="37"/>
      <c r="XCS210" s="37"/>
      <c r="XCT210" s="37"/>
      <c r="XCU210" s="37"/>
      <c r="XCV210" s="37"/>
      <c r="XCW210" s="37"/>
      <c r="XCX210" s="37"/>
      <c r="XCY210" s="37"/>
      <c r="XCZ210" s="37"/>
      <c r="XDA210" s="37"/>
      <c r="XDB210" s="37"/>
      <c r="XDC210" s="37"/>
      <c r="XDD210" s="37"/>
      <c r="XDE210" s="37"/>
      <c r="XDF210" s="37"/>
      <c r="XDG210" s="37"/>
      <c r="XDH210" s="37"/>
      <c r="XDI210" s="37"/>
      <c r="XDJ210" s="37"/>
      <c r="XDK210" s="37"/>
      <c r="XDL210" s="37"/>
      <c r="XDM210" s="37"/>
      <c r="XDN210" s="37"/>
      <c r="XDO210" s="37"/>
      <c r="XDP210" s="37"/>
      <c r="XDQ210" s="37"/>
      <c r="XDR210" s="37"/>
      <c r="XDS210" s="37"/>
      <c r="XDT210" s="37"/>
      <c r="XDU210" s="37"/>
      <c r="XDV210" s="37"/>
      <c r="XDW210" s="37"/>
      <c r="XDX210" s="37"/>
      <c r="XDY210" s="37"/>
      <c r="XDZ210" s="37"/>
      <c r="XEA210" s="37"/>
      <c r="XEB210" s="37"/>
      <c r="XEC210" s="37"/>
      <c r="XED210" s="37"/>
      <c r="XEE210" s="37"/>
      <c r="XEF210" s="37"/>
      <c r="XEG210" s="37"/>
      <c r="XEH210" s="37"/>
      <c r="XEI210" s="37"/>
      <c r="XEJ210" s="37"/>
      <c r="XEK210" s="37"/>
      <c r="XEL210" s="37"/>
      <c r="XEM210" s="37"/>
      <c r="XEN210" s="37"/>
      <c r="XEO210" s="37"/>
      <c r="XEP210" s="37"/>
      <c r="XEQ210" s="37"/>
      <c r="XER210" s="37"/>
      <c r="XES210" s="37"/>
      <c r="XET210" s="37"/>
      <c r="XEU210" s="37"/>
      <c r="XEV210" s="37"/>
      <c r="XEW210" s="37"/>
      <c r="XEX210" s="37"/>
      <c r="XEY210" s="37"/>
      <c r="XEZ210" s="37"/>
      <c r="XFA210" s="37"/>
      <c r="XFB210" s="37"/>
      <c r="XFC210" s="37"/>
      <c r="XFD210" s="37"/>
    </row>
    <row r="211" spans="1:151 16227:16384" s="12" customFormat="1" ht="20.25" customHeight="1" x14ac:dyDescent="0.25">
      <c r="A211" s="86"/>
      <c r="B211" s="87"/>
      <c r="C211" s="90">
        <v>4</v>
      </c>
      <c r="D211" s="90"/>
      <c r="E211" s="59" t="s">
        <v>212</v>
      </c>
      <c r="F211" s="79">
        <f>(38.952)*(10.764)</f>
        <v>419.27932799999996</v>
      </c>
      <c r="G211" s="80"/>
      <c r="H211" s="59">
        <v>0</v>
      </c>
      <c r="I211" s="59">
        <f t="shared" si="28"/>
        <v>670.84692480000001</v>
      </c>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WZC211" s="37"/>
      <c r="WZD211" s="37"/>
      <c r="WZE211" s="37"/>
      <c r="WZF211" s="37"/>
      <c r="WZG211" s="37"/>
      <c r="WZH211" s="37"/>
      <c r="WZI211" s="37"/>
      <c r="WZJ211" s="37"/>
      <c r="WZK211" s="37"/>
      <c r="WZL211" s="37"/>
      <c r="WZM211" s="37"/>
      <c r="WZN211" s="37"/>
      <c r="WZO211" s="37"/>
      <c r="WZP211" s="37"/>
      <c r="WZQ211" s="37"/>
      <c r="WZR211" s="37"/>
      <c r="WZS211" s="37"/>
      <c r="WZT211" s="37"/>
      <c r="WZU211" s="37"/>
      <c r="WZV211" s="37"/>
      <c r="WZW211" s="37"/>
      <c r="WZX211" s="37"/>
      <c r="WZY211" s="37"/>
      <c r="WZZ211" s="37"/>
      <c r="XAA211" s="37"/>
      <c r="XAB211" s="37"/>
      <c r="XAC211" s="37"/>
      <c r="XAD211" s="37"/>
      <c r="XAE211" s="37"/>
      <c r="XAF211" s="37"/>
      <c r="XAG211" s="37"/>
      <c r="XAH211" s="37"/>
      <c r="XAI211" s="37"/>
      <c r="XAJ211" s="37"/>
      <c r="XAK211" s="37"/>
      <c r="XAL211" s="37"/>
      <c r="XAM211" s="37"/>
      <c r="XAN211" s="37"/>
      <c r="XAO211" s="37"/>
      <c r="XAP211" s="37"/>
      <c r="XAQ211" s="37"/>
      <c r="XAR211" s="37"/>
      <c r="XAS211" s="37"/>
      <c r="XAT211" s="37"/>
      <c r="XAU211" s="37"/>
      <c r="XAV211" s="37"/>
      <c r="XAW211" s="37"/>
      <c r="XAX211" s="37"/>
      <c r="XAY211" s="37"/>
      <c r="XAZ211" s="37"/>
      <c r="XBA211" s="37"/>
      <c r="XBB211" s="37"/>
      <c r="XBC211" s="37"/>
      <c r="XBD211" s="37"/>
      <c r="XBE211" s="37"/>
      <c r="XBF211" s="37"/>
      <c r="XBG211" s="37"/>
      <c r="XBH211" s="37"/>
      <c r="XBI211" s="37"/>
      <c r="XBJ211" s="37"/>
      <c r="XBK211" s="37"/>
      <c r="XBL211" s="37"/>
      <c r="XBM211" s="37"/>
      <c r="XBN211" s="37"/>
      <c r="XBO211" s="37"/>
      <c r="XBP211" s="37"/>
      <c r="XBQ211" s="37"/>
      <c r="XBR211" s="37"/>
      <c r="XBS211" s="37"/>
      <c r="XBT211" s="37"/>
      <c r="XBU211" s="37"/>
      <c r="XBV211" s="37"/>
      <c r="XBW211" s="37"/>
      <c r="XBX211" s="37"/>
      <c r="XBY211" s="37"/>
      <c r="XBZ211" s="37"/>
      <c r="XCA211" s="37"/>
      <c r="XCB211" s="37"/>
      <c r="XCC211" s="37"/>
      <c r="XCD211" s="37"/>
      <c r="XCE211" s="37"/>
      <c r="XCF211" s="37"/>
      <c r="XCG211" s="37"/>
      <c r="XCH211" s="37"/>
      <c r="XCI211" s="37"/>
      <c r="XCJ211" s="37"/>
      <c r="XCK211" s="37"/>
      <c r="XCL211" s="37"/>
      <c r="XCM211" s="37"/>
      <c r="XCN211" s="37"/>
      <c r="XCO211" s="37"/>
      <c r="XCP211" s="37"/>
      <c r="XCQ211" s="37"/>
      <c r="XCR211" s="37"/>
      <c r="XCS211" s="37"/>
      <c r="XCT211" s="37"/>
      <c r="XCU211" s="37"/>
      <c r="XCV211" s="37"/>
      <c r="XCW211" s="37"/>
      <c r="XCX211" s="37"/>
      <c r="XCY211" s="37"/>
      <c r="XCZ211" s="37"/>
      <c r="XDA211" s="37"/>
      <c r="XDB211" s="37"/>
      <c r="XDC211" s="37"/>
      <c r="XDD211" s="37"/>
      <c r="XDE211" s="37"/>
      <c r="XDF211" s="37"/>
      <c r="XDG211" s="37"/>
      <c r="XDH211" s="37"/>
      <c r="XDI211" s="37"/>
      <c r="XDJ211" s="37"/>
      <c r="XDK211" s="37"/>
      <c r="XDL211" s="37"/>
      <c r="XDM211" s="37"/>
      <c r="XDN211" s="37"/>
      <c r="XDO211" s="37"/>
      <c r="XDP211" s="37"/>
      <c r="XDQ211" s="37"/>
      <c r="XDR211" s="37"/>
      <c r="XDS211" s="37"/>
      <c r="XDT211" s="37"/>
      <c r="XDU211" s="37"/>
      <c r="XDV211" s="37"/>
      <c r="XDW211" s="37"/>
      <c r="XDX211" s="37"/>
      <c r="XDY211" s="37"/>
      <c r="XDZ211" s="37"/>
      <c r="XEA211" s="37"/>
      <c r="XEB211" s="37"/>
      <c r="XEC211" s="37"/>
      <c r="XED211" s="37"/>
      <c r="XEE211" s="37"/>
      <c r="XEF211" s="37"/>
      <c r="XEG211" s="37"/>
      <c r="XEH211" s="37"/>
      <c r="XEI211" s="37"/>
      <c r="XEJ211" s="37"/>
      <c r="XEK211" s="37"/>
      <c r="XEL211" s="37"/>
      <c r="XEM211" s="37"/>
      <c r="XEN211" s="37"/>
      <c r="XEO211" s="37"/>
      <c r="XEP211" s="37"/>
      <c r="XEQ211" s="37"/>
      <c r="XER211" s="37"/>
      <c r="XES211" s="37"/>
      <c r="XET211" s="37"/>
      <c r="XEU211" s="37"/>
      <c r="XEV211" s="37"/>
      <c r="XEW211" s="37"/>
      <c r="XEX211" s="37"/>
      <c r="XEY211" s="37"/>
      <c r="XEZ211" s="37"/>
      <c r="XFA211" s="37"/>
      <c r="XFB211" s="37"/>
      <c r="XFC211" s="37"/>
      <c r="XFD211" s="37"/>
    </row>
    <row r="212" spans="1:151 16227:16384" s="12" customFormat="1" ht="20.25" customHeight="1" x14ac:dyDescent="0.25">
      <c r="A212" s="86"/>
      <c r="B212" s="87"/>
      <c r="C212" s="90">
        <v>5</v>
      </c>
      <c r="D212" s="90"/>
      <c r="E212" s="59" t="s">
        <v>214</v>
      </c>
      <c r="F212" s="79">
        <f>(59.291)*(10.764)</f>
        <v>638.20832399999995</v>
      </c>
      <c r="G212" s="80"/>
      <c r="H212" s="59">
        <v>0</v>
      </c>
      <c r="I212" s="59">
        <f t="shared" si="28"/>
        <v>1021.1333184</v>
      </c>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WZC212" s="37"/>
      <c r="WZD212" s="37"/>
      <c r="WZE212" s="37"/>
      <c r="WZF212" s="37"/>
      <c r="WZG212" s="37"/>
      <c r="WZH212" s="37"/>
      <c r="WZI212" s="37"/>
      <c r="WZJ212" s="37"/>
      <c r="WZK212" s="37"/>
      <c r="WZL212" s="37"/>
      <c r="WZM212" s="37"/>
      <c r="WZN212" s="37"/>
      <c r="WZO212" s="37"/>
      <c r="WZP212" s="37"/>
      <c r="WZQ212" s="37"/>
      <c r="WZR212" s="37"/>
      <c r="WZS212" s="37"/>
      <c r="WZT212" s="37"/>
      <c r="WZU212" s="37"/>
      <c r="WZV212" s="37"/>
      <c r="WZW212" s="37"/>
      <c r="WZX212" s="37"/>
      <c r="WZY212" s="37"/>
      <c r="WZZ212" s="37"/>
      <c r="XAA212" s="37"/>
      <c r="XAB212" s="37"/>
      <c r="XAC212" s="37"/>
      <c r="XAD212" s="37"/>
      <c r="XAE212" s="37"/>
      <c r="XAF212" s="37"/>
      <c r="XAG212" s="37"/>
      <c r="XAH212" s="37"/>
      <c r="XAI212" s="37"/>
      <c r="XAJ212" s="37"/>
      <c r="XAK212" s="37"/>
      <c r="XAL212" s="37"/>
      <c r="XAM212" s="37"/>
      <c r="XAN212" s="37"/>
      <c r="XAO212" s="37"/>
      <c r="XAP212" s="37"/>
      <c r="XAQ212" s="37"/>
      <c r="XAR212" s="37"/>
      <c r="XAS212" s="37"/>
      <c r="XAT212" s="37"/>
      <c r="XAU212" s="37"/>
      <c r="XAV212" s="37"/>
      <c r="XAW212" s="37"/>
      <c r="XAX212" s="37"/>
      <c r="XAY212" s="37"/>
      <c r="XAZ212" s="37"/>
      <c r="XBA212" s="37"/>
      <c r="XBB212" s="37"/>
      <c r="XBC212" s="37"/>
      <c r="XBD212" s="37"/>
      <c r="XBE212" s="37"/>
      <c r="XBF212" s="37"/>
      <c r="XBG212" s="37"/>
      <c r="XBH212" s="37"/>
      <c r="XBI212" s="37"/>
      <c r="XBJ212" s="37"/>
      <c r="XBK212" s="37"/>
      <c r="XBL212" s="37"/>
      <c r="XBM212" s="37"/>
      <c r="XBN212" s="37"/>
      <c r="XBO212" s="37"/>
      <c r="XBP212" s="37"/>
      <c r="XBQ212" s="37"/>
      <c r="XBR212" s="37"/>
      <c r="XBS212" s="37"/>
      <c r="XBT212" s="37"/>
      <c r="XBU212" s="37"/>
      <c r="XBV212" s="37"/>
      <c r="XBW212" s="37"/>
      <c r="XBX212" s="37"/>
      <c r="XBY212" s="37"/>
      <c r="XBZ212" s="37"/>
      <c r="XCA212" s="37"/>
      <c r="XCB212" s="37"/>
      <c r="XCC212" s="37"/>
      <c r="XCD212" s="37"/>
      <c r="XCE212" s="37"/>
      <c r="XCF212" s="37"/>
      <c r="XCG212" s="37"/>
      <c r="XCH212" s="37"/>
      <c r="XCI212" s="37"/>
      <c r="XCJ212" s="37"/>
      <c r="XCK212" s="37"/>
      <c r="XCL212" s="37"/>
      <c r="XCM212" s="37"/>
      <c r="XCN212" s="37"/>
      <c r="XCO212" s="37"/>
      <c r="XCP212" s="37"/>
      <c r="XCQ212" s="37"/>
      <c r="XCR212" s="37"/>
      <c r="XCS212" s="37"/>
      <c r="XCT212" s="37"/>
      <c r="XCU212" s="37"/>
      <c r="XCV212" s="37"/>
      <c r="XCW212" s="37"/>
      <c r="XCX212" s="37"/>
      <c r="XCY212" s="37"/>
      <c r="XCZ212" s="37"/>
      <c r="XDA212" s="37"/>
      <c r="XDB212" s="37"/>
      <c r="XDC212" s="37"/>
      <c r="XDD212" s="37"/>
      <c r="XDE212" s="37"/>
      <c r="XDF212" s="37"/>
      <c r="XDG212" s="37"/>
      <c r="XDH212" s="37"/>
      <c r="XDI212" s="37"/>
      <c r="XDJ212" s="37"/>
      <c r="XDK212" s="37"/>
      <c r="XDL212" s="37"/>
      <c r="XDM212" s="37"/>
      <c r="XDN212" s="37"/>
      <c r="XDO212" s="37"/>
      <c r="XDP212" s="37"/>
      <c r="XDQ212" s="37"/>
      <c r="XDR212" s="37"/>
      <c r="XDS212" s="37"/>
      <c r="XDT212" s="37"/>
      <c r="XDU212" s="37"/>
      <c r="XDV212" s="37"/>
      <c r="XDW212" s="37"/>
      <c r="XDX212" s="37"/>
      <c r="XDY212" s="37"/>
      <c r="XDZ212" s="37"/>
      <c r="XEA212" s="37"/>
      <c r="XEB212" s="37"/>
      <c r="XEC212" s="37"/>
      <c r="XED212" s="37"/>
      <c r="XEE212" s="37"/>
      <c r="XEF212" s="37"/>
      <c r="XEG212" s="37"/>
      <c r="XEH212" s="37"/>
      <c r="XEI212" s="37"/>
      <c r="XEJ212" s="37"/>
      <c r="XEK212" s="37"/>
      <c r="XEL212" s="37"/>
      <c r="XEM212" s="37"/>
      <c r="XEN212" s="37"/>
      <c r="XEO212" s="37"/>
      <c r="XEP212" s="37"/>
      <c r="XEQ212" s="37"/>
      <c r="XER212" s="37"/>
      <c r="XES212" s="37"/>
      <c r="XET212" s="37"/>
      <c r="XEU212" s="37"/>
      <c r="XEV212" s="37"/>
      <c r="XEW212" s="37"/>
      <c r="XEX212" s="37"/>
      <c r="XEY212" s="37"/>
      <c r="XEZ212" s="37"/>
      <c r="XFA212" s="37"/>
      <c r="XFB212" s="37"/>
      <c r="XFC212" s="37"/>
      <c r="XFD212" s="37"/>
    </row>
    <row r="213" spans="1:151 16227:16384" s="12" customFormat="1" ht="20.25" customHeight="1" x14ac:dyDescent="0.25">
      <c r="A213" s="86"/>
      <c r="B213" s="87"/>
      <c r="C213" s="90">
        <v>6</v>
      </c>
      <c r="D213" s="90"/>
      <c r="E213" s="59" t="s">
        <v>212</v>
      </c>
      <c r="F213" s="79">
        <f>(42.771)*(10.764)</f>
        <v>460.387044</v>
      </c>
      <c r="G213" s="80"/>
      <c r="H213" s="59">
        <v>0</v>
      </c>
      <c r="I213" s="59">
        <f t="shared" si="28"/>
        <v>736.6192704</v>
      </c>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WZC213" s="37"/>
      <c r="WZD213" s="37"/>
      <c r="WZE213" s="37"/>
      <c r="WZF213" s="37"/>
      <c r="WZG213" s="37"/>
      <c r="WZH213" s="37"/>
      <c r="WZI213" s="37"/>
      <c r="WZJ213" s="37"/>
      <c r="WZK213" s="37"/>
      <c r="WZL213" s="37"/>
      <c r="WZM213" s="37"/>
      <c r="WZN213" s="37"/>
      <c r="WZO213" s="37"/>
      <c r="WZP213" s="37"/>
      <c r="WZQ213" s="37"/>
      <c r="WZR213" s="37"/>
      <c r="WZS213" s="37"/>
      <c r="WZT213" s="37"/>
      <c r="WZU213" s="37"/>
      <c r="WZV213" s="37"/>
      <c r="WZW213" s="37"/>
      <c r="WZX213" s="37"/>
      <c r="WZY213" s="37"/>
      <c r="WZZ213" s="37"/>
      <c r="XAA213" s="37"/>
      <c r="XAB213" s="37"/>
      <c r="XAC213" s="37"/>
      <c r="XAD213" s="37"/>
      <c r="XAE213" s="37"/>
      <c r="XAF213" s="37"/>
      <c r="XAG213" s="37"/>
      <c r="XAH213" s="37"/>
      <c r="XAI213" s="37"/>
      <c r="XAJ213" s="37"/>
      <c r="XAK213" s="37"/>
      <c r="XAL213" s="37"/>
      <c r="XAM213" s="37"/>
      <c r="XAN213" s="37"/>
      <c r="XAO213" s="37"/>
      <c r="XAP213" s="37"/>
      <c r="XAQ213" s="37"/>
      <c r="XAR213" s="37"/>
      <c r="XAS213" s="37"/>
      <c r="XAT213" s="37"/>
      <c r="XAU213" s="37"/>
      <c r="XAV213" s="37"/>
      <c r="XAW213" s="37"/>
      <c r="XAX213" s="37"/>
      <c r="XAY213" s="37"/>
      <c r="XAZ213" s="37"/>
      <c r="XBA213" s="37"/>
      <c r="XBB213" s="37"/>
      <c r="XBC213" s="37"/>
      <c r="XBD213" s="37"/>
      <c r="XBE213" s="37"/>
      <c r="XBF213" s="37"/>
      <c r="XBG213" s="37"/>
      <c r="XBH213" s="37"/>
      <c r="XBI213" s="37"/>
      <c r="XBJ213" s="37"/>
      <c r="XBK213" s="37"/>
      <c r="XBL213" s="37"/>
      <c r="XBM213" s="37"/>
      <c r="XBN213" s="37"/>
      <c r="XBO213" s="37"/>
      <c r="XBP213" s="37"/>
      <c r="XBQ213" s="37"/>
      <c r="XBR213" s="37"/>
      <c r="XBS213" s="37"/>
      <c r="XBT213" s="37"/>
      <c r="XBU213" s="37"/>
      <c r="XBV213" s="37"/>
      <c r="XBW213" s="37"/>
      <c r="XBX213" s="37"/>
      <c r="XBY213" s="37"/>
      <c r="XBZ213" s="37"/>
      <c r="XCA213" s="37"/>
      <c r="XCB213" s="37"/>
      <c r="XCC213" s="37"/>
      <c r="XCD213" s="37"/>
      <c r="XCE213" s="37"/>
      <c r="XCF213" s="37"/>
      <c r="XCG213" s="37"/>
      <c r="XCH213" s="37"/>
      <c r="XCI213" s="37"/>
      <c r="XCJ213" s="37"/>
      <c r="XCK213" s="37"/>
      <c r="XCL213" s="37"/>
      <c r="XCM213" s="37"/>
      <c r="XCN213" s="37"/>
      <c r="XCO213" s="37"/>
      <c r="XCP213" s="37"/>
      <c r="XCQ213" s="37"/>
      <c r="XCR213" s="37"/>
      <c r="XCS213" s="37"/>
      <c r="XCT213" s="37"/>
      <c r="XCU213" s="37"/>
      <c r="XCV213" s="37"/>
      <c r="XCW213" s="37"/>
      <c r="XCX213" s="37"/>
      <c r="XCY213" s="37"/>
      <c r="XCZ213" s="37"/>
      <c r="XDA213" s="37"/>
      <c r="XDB213" s="37"/>
      <c r="XDC213" s="37"/>
      <c r="XDD213" s="37"/>
      <c r="XDE213" s="37"/>
      <c r="XDF213" s="37"/>
      <c r="XDG213" s="37"/>
      <c r="XDH213" s="37"/>
      <c r="XDI213" s="37"/>
      <c r="XDJ213" s="37"/>
      <c r="XDK213" s="37"/>
      <c r="XDL213" s="37"/>
      <c r="XDM213" s="37"/>
      <c r="XDN213" s="37"/>
      <c r="XDO213" s="37"/>
      <c r="XDP213" s="37"/>
      <c r="XDQ213" s="37"/>
      <c r="XDR213" s="37"/>
      <c r="XDS213" s="37"/>
      <c r="XDT213" s="37"/>
      <c r="XDU213" s="37"/>
      <c r="XDV213" s="37"/>
      <c r="XDW213" s="37"/>
      <c r="XDX213" s="37"/>
      <c r="XDY213" s="37"/>
      <c r="XDZ213" s="37"/>
      <c r="XEA213" s="37"/>
      <c r="XEB213" s="37"/>
      <c r="XEC213" s="37"/>
      <c r="XED213" s="37"/>
      <c r="XEE213" s="37"/>
      <c r="XEF213" s="37"/>
      <c r="XEG213" s="37"/>
      <c r="XEH213" s="37"/>
      <c r="XEI213" s="37"/>
      <c r="XEJ213" s="37"/>
      <c r="XEK213" s="37"/>
      <c r="XEL213" s="37"/>
      <c r="XEM213" s="37"/>
      <c r="XEN213" s="37"/>
      <c r="XEO213" s="37"/>
      <c r="XEP213" s="37"/>
      <c r="XEQ213" s="37"/>
      <c r="XER213" s="37"/>
      <c r="XES213" s="37"/>
      <c r="XET213" s="37"/>
      <c r="XEU213" s="37"/>
      <c r="XEV213" s="37"/>
      <c r="XEW213" s="37"/>
      <c r="XEX213" s="37"/>
      <c r="XEY213" s="37"/>
      <c r="XEZ213" s="37"/>
      <c r="XFA213" s="37"/>
      <c r="XFB213" s="37"/>
      <c r="XFC213" s="37"/>
      <c r="XFD213" s="37"/>
    </row>
    <row r="214" spans="1:151 16227:16384" s="12" customFormat="1" ht="20.25" customHeight="1" x14ac:dyDescent="0.25">
      <c r="A214" s="88"/>
      <c r="B214" s="89"/>
      <c r="C214" s="90">
        <v>7</v>
      </c>
      <c r="D214" s="90"/>
      <c r="E214" s="59" t="s">
        <v>215</v>
      </c>
      <c r="F214" s="79">
        <f>(89.872)*(10.764)</f>
        <v>967.38220799999999</v>
      </c>
      <c r="G214" s="80"/>
      <c r="H214" s="59">
        <v>0</v>
      </c>
      <c r="I214" s="59">
        <f t="shared" si="28"/>
        <v>1547.8115328000001</v>
      </c>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WZC214" s="37"/>
      <c r="WZD214" s="37"/>
      <c r="WZE214" s="37"/>
      <c r="WZF214" s="37"/>
      <c r="WZG214" s="37"/>
      <c r="WZH214" s="37"/>
      <c r="WZI214" s="37"/>
      <c r="WZJ214" s="37"/>
      <c r="WZK214" s="37"/>
      <c r="WZL214" s="37"/>
      <c r="WZM214" s="37"/>
      <c r="WZN214" s="37"/>
      <c r="WZO214" s="37"/>
      <c r="WZP214" s="37"/>
      <c r="WZQ214" s="37"/>
      <c r="WZR214" s="37"/>
      <c r="WZS214" s="37"/>
      <c r="WZT214" s="37"/>
      <c r="WZU214" s="37"/>
      <c r="WZV214" s="37"/>
      <c r="WZW214" s="37"/>
      <c r="WZX214" s="37"/>
      <c r="WZY214" s="37"/>
      <c r="WZZ214" s="37"/>
      <c r="XAA214" s="37"/>
      <c r="XAB214" s="37"/>
      <c r="XAC214" s="37"/>
      <c r="XAD214" s="37"/>
      <c r="XAE214" s="37"/>
      <c r="XAF214" s="37"/>
      <c r="XAG214" s="37"/>
      <c r="XAH214" s="37"/>
      <c r="XAI214" s="37"/>
      <c r="XAJ214" s="37"/>
      <c r="XAK214" s="37"/>
      <c r="XAL214" s="37"/>
      <c r="XAM214" s="37"/>
      <c r="XAN214" s="37"/>
      <c r="XAO214" s="37"/>
      <c r="XAP214" s="37"/>
      <c r="XAQ214" s="37"/>
      <c r="XAR214" s="37"/>
      <c r="XAS214" s="37"/>
      <c r="XAT214" s="37"/>
      <c r="XAU214" s="37"/>
      <c r="XAV214" s="37"/>
      <c r="XAW214" s="37"/>
      <c r="XAX214" s="37"/>
      <c r="XAY214" s="37"/>
      <c r="XAZ214" s="37"/>
      <c r="XBA214" s="37"/>
      <c r="XBB214" s="37"/>
      <c r="XBC214" s="37"/>
      <c r="XBD214" s="37"/>
      <c r="XBE214" s="37"/>
      <c r="XBF214" s="37"/>
      <c r="XBG214" s="37"/>
      <c r="XBH214" s="37"/>
      <c r="XBI214" s="37"/>
      <c r="XBJ214" s="37"/>
      <c r="XBK214" s="37"/>
      <c r="XBL214" s="37"/>
      <c r="XBM214" s="37"/>
      <c r="XBN214" s="37"/>
      <c r="XBO214" s="37"/>
      <c r="XBP214" s="37"/>
      <c r="XBQ214" s="37"/>
      <c r="XBR214" s="37"/>
      <c r="XBS214" s="37"/>
      <c r="XBT214" s="37"/>
      <c r="XBU214" s="37"/>
      <c r="XBV214" s="37"/>
      <c r="XBW214" s="37"/>
      <c r="XBX214" s="37"/>
      <c r="XBY214" s="37"/>
      <c r="XBZ214" s="37"/>
      <c r="XCA214" s="37"/>
      <c r="XCB214" s="37"/>
      <c r="XCC214" s="37"/>
      <c r="XCD214" s="37"/>
      <c r="XCE214" s="37"/>
      <c r="XCF214" s="37"/>
      <c r="XCG214" s="37"/>
      <c r="XCH214" s="37"/>
      <c r="XCI214" s="37"/>
      <c r="XCJ214" s="37"/>
      <c r="XCK214" s="37"/>
      <c r="XCL214" s="37"/>
      <c r="XCM214" s="37"/>
      <c r="XCN214" s="37"/>
      <c r="XCO214" s="37"/>
      <c r="XCP214" s="37"/>
      <c r="XCQ214" s="37"/>
      <c r="XCR214" s="37"/>
      <c r="XCS214" s="37"/>
      <c r="XCT214" s="37"/>
      <c r="XCU214" s="37"/>
      <c r="XCV214" s="37"/>
      <c r="XCW214" s="37"/>
      <c r="XCX214" s="37"/>
      <c r="XCY214" s="37"/>
      <c r="XCZ214" s="37"/>
      <c r="XDA214" s="37"/>
      <c r="XDB214" s="37"/>
      <c r="XDC214" s="37"/>
      <c r="XDD214" s="37"/>
      <c r="XDE214" s="37"/>
      <c r="XDF214" s="37"/>
      <c r="XDG214" s="37"/>
      <c r="XDH214" s="37"/>
      <c r="XDI214" s="37"/>
      <c r="XDJ214" s="37"/>
      <c r="XDK214" s="37"/>
      <c r="XDL214" s="37"/>
      <c r="XDM214" s="37"/>
      <c r="XDN214" s="37"/>
      <c r="XDO214" s="37"/>
      <c r="XDP214" s="37"/>
      <c r="XDQ214" s="37"/>
      <c r="XDR214" s="37"/>
      <c r="XDS214" s="37"/>
      <c r="XDT214" s="37"/>
      <c r="XDU214" s="37"/>
      <c r="XDV214" s="37"/>
      <c r="XDW214" s="37"/>
      <c r="XDX214" s="37"/>
      <c r="XDY214" s="37"/>
      <c r="XDZ214" s="37"/>
      <c r="XEA214" s="37"/>
      <c r="XEB214" s="37"/>
      <c r="XEC214" s="37"/>
      <c r="XED214" s="37"/>
      <c r="XEE214" s="37"/>
      <c r="XEF214" s="37"/>
      <c r="XEG214" s="37"/>
      <c r="XEH214" s="37"/>
      <c r="XEI214" s="37"/>
      <c r="XEJ214" s="37"/>
      <c r="XEK214" s="37"/>
      <c r="XEL214" s="37"/>
      <c r="XEM214" s="37"/>
      <c r="XEN214" s="37"/>
      <c r="XEO214" s="37"/>
      <c r="XEP214" s="37"/>
      <c r="XEQ214" s="37"/>
      <c r="XER214" s="37"/>
      <c r="XES214" s="37"/>
      <c r="XET214" s="37"/>
      <c r="XEU214" s="37"/>
      <c r="XEV214" s="37"/>
      <c r="XEW214" s="37"/>
      <c r="XEX214" s="37"/>
      <c r="XEY214" s="37"/>
      <c r="XEZ214" s="37"/>
      <c r="XFA214" s="37"/>
      <c r="XFB214" s="37"/>
      <c r="XFC214" s="37"/>
      <c r="XFD214" s="37"/>
    </row>
    <row r="215" spans="1:151 16227:16384" s="12" customFormat="1" ht="20.25" x14ac:dyDescent="0.25">
      <c r="A215" s="81" t="s">
        <v>249</v>
      </c>
      <c r="B215" s="82"/>
      <c r="C215" s="82"/>
      <c r="D215" s="82"/>
      <c r="E215" s="82"/>
      <c r="F215" s="82"/>
      <c r="G215" s="82"/>
      <c r="H215" s="82"/>
      <c r="I215" s="83"/>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WZC215" s="37"/>
      <c r="WZD215" s="37"/>
      <c r="WZE215" s="37"/>
      <c r="WZF215" s="37"/>
      <c r="WZG215" s="37"/>
      <c r="WZH215" s="37"/>
      <c r="WZI215" s="37"/>
      <c r="WZJ215" s="37"/>
      <c r="WZK215" s="37"/>
      <c r="WZL215" s="37"/>
      <c r="WZM215" s="37"/>
      <c r="WZN215" s="37"/>
      <c r="WZO215" s="37"/>
      <c r="WZP215" s="37"/>
      <c r="WZQ215" s="37"/>
      <c r="WZR215" s="37"/>
      <c r="WZS215" s="37"/>
      <c r="WZT215" s="37"/>
      <c r="WZU215" s="37"/>
      <c r="WZV215" s="37"/>
      <c r="WZW215" s="37"/>
      <c r="WZX215" s="37"/>
      <c r="WZY215" s="37"/>
      <c r="WZZ215" s="37"/>
      <c r="XAA215" s="37"/>
      <c r="XAB215" s="37"/>
      <c r="XAC215" s="37"/>
      <c r="XAD215" s="37"/>
      <c r="XAE215" s="37"/>
      <c r="XAF215" s="37"/>
      <c r="XAG215" s="37"/>
      <c r="XAH215" s="37"/>
      <c r="XAI215" s="37"/>
      <c r="XAJ215" s="37"/>
      <c r="XAK215" s="37"/>
      <c r="XAL215" s="37"/>
      <c r="XAM215" s="37"/>
      <c r="XAN215" s="37"/>
      <c r="XAO215" s="37"/>
      <c r="XAP215" s="37"/>
      <c r="XAQ215" s="37"/>
      <c r="XAR215" s="37"/>
      <c r="XAS215" s="37"/>
      <c r="XAT215" s="37"/>
      <c r="XAU215" s="37"/>
      <c r="XAV215" s="37"/>
      <c r="XAW215" s="37"/>
      <c r="XAX215" s="37"/>
      <c r="XAY215" s="37"/>
      <c r="XAZ215" s="37"/>
      <c r="XBA215" s="37"/>
      <c r="XBB215" s="37"/>
      <c r="XBC215" s="37"/>
      <c r="XBD215" s="37"/>
      <c r="XBE215" s="37"/>
      <c r="XBF215" s="37"/>
      <c r="XBG215" s="37"/>
      <c r="XBH215" s="37"/>
      <c r="XBI215" s="37"/>
      <c r="XBJ215" s="37"/>
      <c r="XBK215" s="37"/>
      <c r="XBL215" s="37"/>
      <c r="XBM215" s="37"/>
      <c r="XBN215" s="37"/>
      <c r="XBO215" s="37"/>
      <c r="XBP215" s="37"/>
      <c r="XBQ215" s="37"/>
      <c r="XBR215" s="37"/>
      <c r="XBS215" s="37"/>
      <c r="XBT215" s="37"/>
      <c r="XBU215" s="37"/>
      <c r="XBV215" s="37"/>
      <c r="XBW215" s="37"/>
      <c r="XBX215" s="37"/>
      <c r="XBY215" s="37"/>
      <c r="XBZ215" s="37"/>
      <c r="XCA215" s="37"/>
      <c r="XCB215" s="37"/>
      <c r="XCC215" s="37"/>
      <c r="XCD215" s="37"/>
      <c r="XCE215" s="37"/>
      <c r="XCF215" s="37"/>
      <c r="XCG215" s="37"/>
      <c r="XCH215" s="37"/>
      <c r="XCI215" s="37"/>
      <c r="XCJ215" s="37"/>
      <c r="XCK215" s="37"/>
      <c r="XCL215" s="37"/>
      <c r="XCM215" s="37"/>
      <c r="XCN215" s="37"/>
      <c r="XCO215" s="37"/>
      <c r="XCP215" s="37"/>
      <c r="XCQ215" s="37"/>
      <c r="XCR215" s="37"/>
      <c r="XCS215" s="37"/>
      <c r="XCT215" s="37"/>
      <c r="XCU215" s="37"/>
      <c r="XCV215" s="37"/>
      <c r="XCW215" s="37"/>
      <c r="XCX215" s="37"/>
      <c r="XCY215" s="37"/>
      <c r="XCZ215" s="37"/>
      <c r="XDA215" s="37"/>
      <c r="XDB215" s="37"/>
      <c r="XDC215" s="37"/>
      <c r="XDD215" s="37"/>
      <c r="XDE215" s="37"/>
      <c r="XDF215" s="37"/>
      <c r="XDG215" s="37"/>
      <c r="XDH215" s="37"/>
      <c r="XDI215" s="37"/>
      <c r="XDJ215" s="37"/>
      <c r="XDK215" s="37"/>
      <c r="XDL215" s="37"/>
      <c r="XDM215" s="37"/>
      <c r="XDN215" s="37"/>
      <c r="XDO215" s="37"/>
      <c r="XDP215" s="37"/>
      <c r="XDQ215" s="37"/>
      <c r="XDR215" s="37"/>
      <c r="XDS215" s="37"/>
      <c r="XDT215" s="37"/>
      <c r="XDU215" s="37"/>
      <c r="XDV215" s="37"/>
      <c r="XDW215" s="37"/>
      <c r="XDX215" s="37"/>
      <c r="XDY215" s="37"/>
      <c r="XDZ215" s="37"/>
      <c r="XEA215" s="37"/>
      <c r="XEB215" s="37"/>
      <c r="XEC215" s="37"/>
      <c r="XED215" s="37"/>
      <c r="XEE215" s="37"/>
      <c r="XEF215" s="37"/>
      <c r="XEG215" s="37"/>
      <c r="XEH215" s="37"/>
      <c r="XEI215" s="37"/>
      <c r="XEJ215" s="37"/>
      <c r="XEK215" s="37"/>
      <c r="XEL215" s="37"/>
      <c r="XEM215" s="37"/>
      <c r="XEN215" s="37"/>
      <c r="XEO215" s="37"/>
      <c r="XEP215" s="37"/>
      <c r="XEQ215" s="37"/>
      <c r="XER215" s="37"/>
      <c r="XES215" s="37"/>
      <c r="XET215" s="37"/>
      <c r="XEU215" s="37"/>
      <c r="XEV215" s="37"/>
      <c r="XEW215" s="37"/>
      <c r="XEX215" s="37"/>
      <c r="XEY215" s="37"/>
      <c r="XEZ215" s="37"/>
      <c r="XFA215" s="37"/>
      <c r="XFB215" s="37"/>
      <c r="XFC215" s="37"/>
      <c r="XFD215" s="37"/>
    </row>
    <row r="216" spans="1:151 16227:16384" s="12" customFormat="1" ht="20.25" customHeight="1" x14ac:dyDescent="0.25">
      <c r="A216" s="84" t="str">
        <f t="shared" ref="A216" si="29">A215</f>
        <v>15th Floor (Part Refuge Area)</v>
      </c>
      <c r="B216" s="85"/>
      <c r="C216" s="90">
        <v>1</v>
      </c>
      <c r="D216" s="90"/>
      <c r="E216" s="84" t="s">
        <v>216</v>
      </c>
      <c r="F216" s="91"/>
      <c r="G216" s="91"/>
      <c r="H216" s="91"/>
      <c r="I216" s="85"/>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WZC216" s="37"/>
      <c r="WZD216" s="37"/>
      <c r="WZE216" s="37"/>
      <c r="WZF216" s="37"/>
      <c r="WZG216" s="37"/>
      <c r="WZH216" s="37"/>
      <c r="WZI216" s="37"/>
      <c r="WZJ216" s="37"/>
      <c r="WZK216" s="37"/>
      <c r="WZL216" s="37"/>
      <c r="WZM216" s="37"/>
      <c r="WZN216" s="37"/>
      <c r="WZO216" s="37"/>
      <c r="WZP216" s="37"/>
      <c r="WZQ216" s="37"/>
      <c r="WZR216" s="37"/>
      <c r="WZS216" s="37"/>
      <c r="WZT216" s="37"/>
      <c r="WZU216" s="37"/>
      <c r="WZV216" s="37"/>
      <c r="WZW216" s="37"/>
      <c r="WZX216" s="37"/>
      <c r="WZY216" s="37"/>
      <c r="WZZ216" s="37"/>
      <c r="XAA216" s="37"/>
      <c r="XAB216" s="37"/>
      <c r="XAC216" s="37"/>
      <c r="XAD216" s="37"/>
      <c r="XAE216" s="37"/>
      <c r="XAF216" s="37"/>
      <c r="XAG216" s="37"/>
      <c r="XAH216" s="37"/>
      <c r="XAI216" s="37"/>
      <c r="XAJ216" s="37"/>
      <c r="XAK216" s="37"/>
      <c r="XAL216" s="37"/>
      <c r="XAM216" s="37"/>
      <c r="XAN216" s="37"/>
      <c r="XAO216" s="37"/>
      <c r="XAP216" s="37"/>
      <c r="XAQ216" s="37"/>
      <c r="XAR216" s="37"/>
      <c r="XAS216" s="37"/>
      <c r="XAT216" s="37"/>
      <c r="XAU216" s="37"/>
      <c r="XAV216" s="37"/>
      <c r="XAW216" s="37"/>
      <c r="XAX216" s="37"/>
      <c r="XAY216" s="37"/>
      <c r="XAZ216" s="37"/>
      <c r="XBA216" s="37"/>
      <c r="XBB216" s="37"/>
      <c r="XBC216" s="37"/>
      <c r="XBD216" s="37"/>
      <c r="XBE216" s="37"/>
      <c r="XBF216" s="37"/>
      <c r="XBG216" s="37"/>
      <c r="XBH216" s="37"/>
      <c r="XBI216" s="37"/>
      <c r="XBJ216" s="37"/>
      <c r="XBK216" s="37"/>
      <c r="XBL216" s="37"/>
      <c r="XBM216" s="37"/>
      <c r="XBN216" s="37"/>
      <c r="XBO216" s="37"/>
      <c r="XBP216" s="37"/>
      <c r="XBQ216" s="37"/>
      <c r="XBR216" s="37"/>
      <c r="XBS216" s="37"/>
      <c r="XBT216" s="37"/>
      <c r="XBU216" s="37"/>
      <c r="XBV216" s="37"/>
      <c r="XBW216" s="37"/>
      <c r="XBX216" s="37"/>
      <c r="XBY216" s="37"/>
      <c r="XBZ216" s="37"/>
      <c r="XCA216" s="37"/>
      <c r="XCB216" s="37"/>
      <c r="XCC216" s="37"/>
      <c r="XCD216" s="37"/>
      <c r="XCE216" s="37"/>
      <c r="XCF216" s="37"/>
      <c r="XCG216" s="37"/>
      <c r="XCH216" s="37"/>
      <c r="XCI216" s="37"/>
      <c r="XCJ216" s="37"/>
      <c r="XCK216" s="37"/>
      <c r="XCL216" s="37"/>
      <c r="XCM216" s="37"/>
      <c r="XCN216" s="37"/>
      <c r="XCO216" s="37"/>
      <c r="XCP216" s="37"/>
      <c r="XCQ216" s="37"/>
      <c r="XCR216" s="37"/>
      <c r="XCS216" s="37"/>
      <c r="XCT216" s="37"/>
      <c r="XCU216" s="37"/>
      <c r="XCV216" s="37"/>
      <c r="XCW216" s="37"/>
      <c r="XCX216" s="37"/>
      <c r="XCY216" s="37"/>
      <c r="XCZ216" s="37"/>
      <c r="XDA216" s="37"/>
      <c r="XDB216" s="37"/>
      <c r="XDC216" s="37"/>
      <c r="XDD216" s="37"/>
      <c r="XDE216" s="37"/>
      <c r="XDF216" s="37"/>
      <c r="XDG216" s="37"/>
      <c r="XDH216" s="37"/>
      <c r="XDI216" s="37"/>
      <c r="XDJ216" s="37"/>
      <c r="XDK216" s="37"/>
      <c r="XDL216" s="37"/>
      <c r="XDM216" s="37"/>
      <c r="XDN216" s="37"/>
      <c r="XDO216" s="37"/>
      <c r="XDP216" s="37"/>
      <c r="XDQ216" s="37"/>
      <c r="XDR216" s="37"/>
      <c r="XDS216" s="37"/>
      <c r="XDT216" s="37"/>
      <c r="XDU216" s="37"/>
      <c r="XDV216" s="37"/>
      <c r="XDW216" s="37"/>
      <c r="XDX216" s="37"/>
      <c r="XDY216" s="37"/>
      <c r="XDZ216" s="37"/>
      <c r="XEA216" s="37"/>
      <c r="XEB216" s="37"/>
      <c r="XEC216" s="37"/>
      <c r="XED216" s="37"/>
      <c r="XEE216" s="37"/>
      <c r="XEF216" s="37"/>
      <c r="XEG216" s="37"/>
      <c r="XEH216" s="37"/>
      <c r="XEI216" s="37"/>
      <c r="XEJ216" s="37"/>
      <c r="XEK216" s="37"/>
      <c r="XEL216" s="37"/>
      <c r="XEM216" s="37"/>
      <c r="XEN216" s="37"/>
      <c r="XEO216" s="37"/>
      <c r="XEP216" s="37"/>
      <c r="XEQ216" s="37"/>
      <c r="XER216" s="37"/>
      <c r="XES216" s="37"/>
      <c r="XET216" s="37"/>
      <c r="XEU216" s="37"/>
      <c r="XEV216" s="37"/>
      <c r="XEW216" s="37"/>
      <c r="XEX216" s="37"/>
      <c r="XEY216" s="37"/>
      <c r="XEZ216" s="37"/>
      <c r="XFA216" s="37"/>
      <c r="XFB216" s="37"/>
      <c r="XFC216" s="37"/>
      <c r="XFD216" s="37"/>
    </row>
    <row r="217" spans="1:151 16227:16384" s="12" customFormat="1" ht="20.25" customHeight="1" x14ac:dyDescent="0.25">
      <c r="A217" s="86"/>
      <c r="B217" s="87"/>
      <c r="C217" s="90">
        <v>2</v>
      </c>
      <c r="D217" s="90"/>
      <c r="E217" s="88"/>
      <c r="F217" s="92"/>
      <c r="G217" s="92"/>
      <c r="H217" s="92"/>
      <c r="I217" s="89"/>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WZC217" s="37"/>
      <c r="WZD217" s="37"/>
      <c r="WZE217" s="37"/>
      <c r="WZF217" s="37"/>
      <c r="WZG217" s="37"/>
      <c r="WZH217" s="37"/>
      <c r="WZI217" s="37"/>
      <c r="WZJ217" s="37"/>
      <c r="WZK217" s="37"/>
      <c r="WZL217" s="37"/>
      <c r="WZM217" s="37"/>
      <c r="WZN217" s="37"/>
      <c r="WZO217" s="37"/>
      <c r="WZP217" s="37"/>
      <c r="WZQ217" s="37"/>
      <c r="WZR217" s="37"/>
      <c r="WZS217" s="37"/>
      <c r="WZT217" s="37"/>
      <c r="WZU217" s="37"/>
      <c r="WZV217" s="37"/>
      <c r="WZW217" s="37"/>
      <c r="WZX217" s="37"/>
      <c r="WZY217" s="37"/>
      <c r="WZZ217" s="37"/>
      <c r="XAA217" s="37"/>
      <c r="XAB217" s="37"/>
      <c r="XAC217" s="37"/>
      <c r="XAD217" s="37"/>
      <c r="XAE217" s="37"/>
      <c r="XAF217" s="37"/>
      <c r="XAG217" s="37"/>
      <c r="XAH217" s="37"/>
      <c r="XAI217" s="37"/>
      <c r="XAJ217" s="37"/>
      <c r="XAK217" s="37"/>
      <c r="XAL217" s="37"/>
      <c r="XAM217" s="37"/>
      <c r="XAN217" s="37"/>
      <c r="XAO217" s="37"/>
      <c r="XAP217" s="37"/>
      <c r="XAQ217" s="37"/>
      <c r="XAR217" s="37"/>
      <c r="XAS217" s="37"/>
      <c r="XAT217" s="37"/>
      <c r="XAU217" s="37"/>
      <c r="XAV217" s="37"/>
      <c r="XAW217" s="37"/>
      <c r="XAX217" s="37"/>
      <c r="XAY217" s="37"/>
      <c r="XAZ217" s="37"/>
      <c r="XBA217" s="37"/>
      <c r="XBB217" s="37"/>
      <c r="XBC217" s="37"/>
      <c r="XBD217" s="37"/>
      <c r="XBE217" s="37"/>
      <c r="XBF217" s="37"/>
      <c r="XBG217" s="37"/>
      <c r="XBH217" s="37"/>
      <c r="XBI217" s="37"/>
      <c r="XBJ217" s="37"/>
      <c r="XBK217" s="37"/>
      <c r="XBL217" s="37"/>
      <c r="XBM217" s="37"/>
      <c r="XBN217" s="37"/>
      <c r="XBO217" s="37"/>
      <c r="XBP217" s="37"/>
      <c r="XBQ217" s="37"/>
      <c r="XBR217" s="37"/>
      <c r="XBS217" s="37"/>
      <c r="XBT217" s="37"/>
      <c r="XBU217" s="37"/>
      <c r="XBV217" s="37"/>
      <c r="XBW217" s="37"/>
      <c r="XBX217" s="37"/>
      <c r="XBY217" s="37"/>
      <c r="XBZ217" s="37"/>
      <c r="XCA217" s="37"/>
      <c r="XCB217" s="37"/>
      <c r="XCC217" s="37"/>
      <c r="XCD217" s="37"/>
      <c r="XCE217" s="37"/>
      <c r="XCF217" s="37"/>
      <c r="XCG217" s="37"/>
      <c r="XCH217" s="37"/>
      <c r="XCI217" s="37"/>
      <c r="XCJ217" s="37"/>
      <c r="XCK217" s="37"/>
      <c r="XCL217" s="37"/>
      <c r="XCM217" s="37"/>
      <c r="XCN217" s="37"/>
      <c r="XCO217" s="37"/>
      <c r="XCP217" s="37"/>
      <c r="XCQ217" s="37"/>
      <c r="XCR217" s="37"/>
      <c r="XCS217" s="37"/>
      <c r="XCT217" s="37"/>
      <c r="XCU217" s="37"/>
      <c r="XCV217" s="37"/>
      <c r="XCW217" s="37"/>
      <c r="XCX217" s="37"/>
      <c r="XCY217" s="37"/>
      <c r="XCZ217" s="37"/>
      <c r="XDA217" s="37"/>
      <c r="XDB217" s="37"/>
      <c r="XDC217" s="37"/>
      <c r="XDD217" s="37"/>
      <c r="XDE217" s="37"/>
      <c r="XDF217" s="37"/>
      <c r="XDG217" s="37"/>
      <c r="XDH217" s="37"/>
      <c r="XDI217" s="37"/>
      <c r="XDJ217" s="37"/>
      <c r="XDK217" s="37"/>
      <c r="XDL217" s="37"/>
      <c r="XDM217" s="37"/>
      <c r="XDN217" s="37"/>
      <c r="XDO217" s="37"/>
      <c r="XDP217" s="37"/>
      <c r="XDQ217" s="37"/>
      <c r="XDR217" s="37"/>
      <c r="XDS217" s="37"/>
      <c r="XDT217" s="37"/>
      <c r="XDU217" s="37"/>
      <c r="XDV217" s="37"/>
      <c r="XDW217" s="37"/>
      <c r="XDX217" s="37"/>
      <c r="XDY217" s="37"/>
      <c r="XDZ217" s="37"/>
      <c r="XEA217" s="37"/>
      <c r="XEB217" s="37"/>
      <c r="XEC217" s="37"/>
      <c r="XED217" s="37"/>
      <c r="XEE217" s="37"/>
      <c r="XEF217" s="37"/>
      <c r="XEG217" s="37"/>
      <c r="XEH217" s="37"/>
      <c r="XEI217" s="37"/>
      <c r="XEJ217" s="37"/>
      <c r="XEK217" s="37"/>
      <c r="XEL217" s="37"/>
      <c r="XEM217" s="37"/>
      <c r="XEN217" s="37"/>
      <c r="XEO217" s="37"/>
      <c r="XEP217" s="37"/>
      <c r="XEQ217" s="37"/>
      <c r="XER217" s="37"/>
      <c r="XES217" s="37"/>
      <c r="XET217" s="37"/>
      <c r="XEU217" s="37"/>
      <c r="XEV217" s="37"/>
      <c r="XEW217" s="37"/>
      <c r="XEX217" s="37"/>
      <c r="XEY217" s="37"/>
      <c r="XEZ217" s="37"/>
      <c r="XFA217" s="37"/>
      <c r="XFB217" s="37"/>
      <c r="XFC217" s="37"/>
      <c r="XFD217" s="37"/>
    </row>
    <row r="218" spans="1:151 16227:16384" s="12" customFormat="1" ht="20.25" customHeight="1" x14ac:dyDescent="0.25">
      <c r="A218" s="86"/>
      <c r="B218" s="87"/>
      <c r="C218" s="90">
        <v>3</v>
      </c>
      <c r="D218" s="90"/>
      <c r="E218" s="59" t="s">
        <v>212</v>
      </c>
      <c r="F218" s="79">
        <f>(38.952)*(10.764)</f>
        <v>419.27932799999996</v>
      </c>
      <c r="G218" s="80"/>
      <c r="H218" s="59">
        <v>0</v>
      </c>
      <c r="I218" s="59">
        <f t="shared" ref="I218:I222" si="30">F218*(($I$105)+1)+H218</f>
        <v>670.84692480000001</v>
      </c>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WZC218" s="37"/>
      <c r="WZD218" s="37"/>
      <c r="WZE218" s="37"/>
      <c r="WZF218" s="37"/>
      <c r="WZG218" s="37"/>
      <c r="WZH218" s="37"/>
      <c r="WZI218" s="37"/>
      <c r="WZJ218" s="37"/>
      <c r="WZK218" s="37"/>
      <c r="WZL218" s="37"/>
      <c r="WZM218" s="37"/>
      <c r="WZN218" s="37"/>
      <c r="WZO218" s="37"/>
      <c r="WZP218" s="37"/>
      <c r="WZQ218" s="37"/>
      <c r="WZR218" s="37"/>
      <c r="WZS218" s="37"/>
      <c r="WZT218" s="37"/>
      <c r="WZU218" s="37"/>
      <c r="WZV218" s="37"/>
      <c r="WZW218" s="37"/>
      <c r="WZX218" s="37"/>
      <c r="WZY218" s="37"/>
      <c r="WZZ218" s="37"/>
      <c r="XAA218" s="37"/>
      <c r="XAB218" s="37"/>
      <c r="XAC218" s="37"/>
      <c r="XAD218" s="37"/>
      <c r="XAE218" s="37"/>
      <c r="XAF218" s="37"/>
      <c r="XAG218" s="37"/>
      <c r="XAH218" s="37"/>
      <c r="XAI218" s="37"/>
      <c r="XAJ218" s="37"/>
      <c r="XAK218" s="37"/>
      <c r="XAL218" s="37"/>
      <c r="XAM218" s="37"/>
      <c r="XAN218" s="37"/>
      <c r="XAO218" s="37"/>
      <c r="XAP218" s="37"/>
      <c r="XAQ218" s="37"/>
      <c r="XAR218" s="37"/>
      <c r="XAS218" s="37"/>
      <c r="XAT218" s="37"/>
      <c r="XAU218" s="37"/>
      <c r="XAV218" s="37"/>
      <c r="XAW218" s="37"/>
      <c r="XAX218" s="37"/>
      <c r="XAY218" s="37"/>
      <c r="XAZ218" s="37"/>
      <c r="XBA218" s="37"/>
      <c r="XBB218" s="37"/>
      <c r="XBC218" s="37"/>
      <c r="XBD218" s="37"/>
      <c r="XBE218" s="37"/>
      <c r="XBF218" s="37"/>
      <c r="XBG218" s="37"/>
      <c r="XBH218" s="37"/>
      <c r="XBI218" s="37"/>
      <c r="XBJ218" s="37"/>
      <c r="XBK218" s="37"/>
      <c r="XBL218" s="37"/>
      <c r="XBM218" s="37"/>
      <c r="XBN218" s="37"/>
      <c r="XBO218" s="37"/>
      <c r="XBP218" s="37"/>
      <c r="XBQ218" s="37"/>
      <c r="XBR218" s="37"/>
      <c r="XBS218" s="37"/>
      <c r="XBT218" s="37"/>
      <c r="XBU218" s="37"/>
      <c r="XBV218" s="37"/>
      <c r="XBW218" s="37"/>
      <c r="XBX218" s="37"/>
      <c r="XBY218" s="37"/>
      <c r="XBZ218" s="37"/>
      <c r="XCA218" s="37"/>
      <c r="XCB218" s="37"/>
      <c r="XCC218" s="37"/>
      <c r="XCD218" s="37"/>
      <c r="XCE218" s="37"/>
      <c r="XCF218" s="37"/>
      <c r="XCG218" s="37"/>
      <c r="XCH218" s="37"/>
      <c r="XCI218" s="37"/>
      <c r="XCJ218" s="37"/>
      <c r="XCK218" s="37"/>
      <c r="XCL218" s="37"/>
      <c r="XCM218" s="37"/>
      <c r="XCN218" s="37"/>
      <c r="XCO218" s="37"/>
      <c r="XCP218" s="37"/>
      <c r="XCQ218" s="37"/>
      <c r="XCR218" s="37"/>
      <c r="XCS218" s="37"/>
      <c r="XCT218" s="37"/>
      <c r="XCU218" s="37"/>
      <c r="XCV218" s="37"/>
      <c r="XCW218" s="37"/>
      <c r="XCX218" s="37"/>
      <c r="XCY218" s="37"/>
      <c r="XCZ218" s="37"/>
      <c r="XDA218" s="37"/>
      <c r="XDB218" s="37"/>
      <c r="XDC218" s="37"/>
      <c r="XDD218" s="37"/>
      <c r="XDE218" s="37"/>
      <c r="XDF218" s="37"/>
      <c r="XDG218" s="37"/>
      <c r="XDH218" s="37"/>
      <c r="XDI218" s="37"/>
      <c r="XDJ218" s="37"/>
      <c r="XDK218" s="37"/>
      <c r="XDL218" s="37"/>
      <c r="XDM218" s="37"/>
      <c r="XDN218" s="37"/>
      <c r="XDO218" s="37"/>
      <c r="XDP218" s="37"/>
      <c r="XDQ218" s="37"/>
      <c r="XDR218" s="37"/>
      <c r="XDS218" s="37"/>
      <c r="XDT218" s="37"/>
      <c r="XDU218" s="37"/>
      <c r="XDV218" s="37"/>
      <c r="XDW218" s="37"/>
      <c r="XDX218" s="37"/>
      <c r="XDY218" s="37"/>
      <c r="XDZ218" s="37"/>
      <c r="XEA218" s="37"/>
      <c r="XEB218" s="37"/>
      <c r="XEC218" s="37"/>
      <c r="XED218" s="37"/>
      <c r="XEE218" s="37"/>
      <c r="XEF218" s="37"/>
      <c r="XEG218" s="37"/>
      <c r="XEH218" s="37"/>
      <c r="XEI218" s="37"/>
      <c r="XEJ218" s="37"/>
      <c r="XEK218" s="37"/>
      <c r="XEL218" s="37"/>
      <c r="XEM218" s="37"/>
      <c r="XEN218" s="37"/>
      <c r="XEO218" s="37"/>
      <c r="XEP218" s="37"/>
      <c r="XEQ218" s="37"/>
      <c r="XER218" s="37"/>
      <c r="XES218" s="37"/>
      <c r="XET218" s="37"/>
      <c r="XEU218" s="37"/>
      <c r="XEV218" s="37"/>
      <c r="XEW218" s="37"/>
      <c r="XEX218" s="37"/>
      <c r="XEY218" s="37"/>
      <c r="XEZ218" s="37"/>
      <c r="XFA218" s="37"/>
      <c r="XFB218" s="37"/>
      <c r="XFC218" s="37"/>
      <c r="XFD218" s="37"/>
    </row>
    <row r="219" spans="1:151 16227:16384" s="12" customFormat="1" ht="20.25" customHeight="1" x14ac:dyDescent="0.25">
      <c r="A219" s="86"/>
      <c r="B219" s="87"/>
      <c r="C219" s="90">
        <v>4</v>
      </c>
      <c r="D219" s="90"/>
      <c r="E219" s="59" t="s">
        <v>212</v>
      </c>
      <c r="F219" s="79">
        <f>(38.952)*(10.764)</f>
        <v>419.27932799999996</v>
      </c>
      <c r="G219" s="80"/>
      <c r="H219" s="59">
        <v>0</v>
      </c>
      <c r="I219" s="59">
        <f t="shared" si="30"/>
        <v>670.84692480000001</v>
      </c>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WZC219" s="37"/>
      <c r="WZD219" s="37"/>
      <c r="WZE219" s="37"/>
      <c r="WZF219" s="37"/>
      <c r="WZG219" s="37"/>
      <c r="WZH219" s="37"/>
      <c r="WZI219" s="37"/>
      <c r="WZJ219" s="37"/>
      <c r="WZK219" s="37"/>
      <c r="WZL219" s="37"/>
      <c r="WZM219" s="37"/>
      <c r="WZN219" s="37"/>
      <c r="WZO219" s="37"/>
      <c r="WZP219" s="37"/>
      <c r="WZQ219" s="37"/>
      <c r="WZR219" s="37"/>
      <c r="WZS219" s="37"/>
      <c r="WZT219" s="37"/>
      <c r="WZU219" s="37"/>
      <c r="WZV219" s="37"/>
      <c r="WZW219" s="37"/>
      <c r="WZX219" s="37"/>
      <c r="WZY219" s="37"/>
      <c r="WZZ219" s="37"/>
      <c r="XAA219" s="37"/>
      <c r="XAB219" s="37"/>
      <c r="XAC219" s="37"/>
      <c r="XAD219" s="37"/>
      <c r="XAE219" s="37"/>
      <c r="XAF219" s="37"/>
      <c r="XAG219" s="37"/>
      <c r="XAH219" s="37"/>
      <c r="XAI219" s="37"/>
      <c r="XAJ219" s="37"/>
      <c r="XAK219" s="37"/>
      <c r="XAL219" s="37"/>
      <c r="XAM219" s="37"/>
      <c r="XAN219" s="37"/>
      <c r="XAO219" s="37"/>
      <c r="XAP219" s="37"/>
      <c r="XAQ219" s="37"/>
      <c r="XAR219" s="37"/>
      <c r="XAS219" s="37"/>
      <c r="XAT219" s="37"/>
      <c r="XAU219" s="37"/>
      <c r="XAV219" s="37"/>
      <c r="XAW219" s="37"/>
      <c r="XAX219" s="37"/>
      <c r="XAY219" s="37"/>
      <c r="XAZ219" s="37"/>
      <c r="XBA219" s="37"/>
      <c r="XBB219" s="37"/>
      <c r="XBC219" s="37"/>
      <c r="XBD219" s="37"/>
      <c r="XBE219" s="37"/>
      <c r="XBF219" s="37"/>
      <c r="XBG219" s="37"/>
      <c r="XBH219" s="37"/>
      <c r="XBI219" s="37"/>
      <c r="XBJ219" s="37"/>
      <c r="XBK219" s="37"/>
      <c r="XBL219" s="37"/>
      <c r="XBM219" s="37"/>
      <c r="XBN219" s="37"/>
      <c r="XBO219" s="37"/>
      <c r="XBP219" s="37"/>
      <c r="XBQ219" s="37"/>
      <c r="XBR219" s="37"/>
      <c r="XBS219" s="37"/>
      <c r="XBT219" s="37"/>
      <c r="XBU219" s="37"/>
      <c r="XBV219" s="37"/>
      <c r="XBW219" s="37"/>
      <c r="XBX219" s="37"/>
      <c r="XBY219" s="37"/>
      <c r="XBZ219" s="37"/>
      <c r="XCA219" s="37"/>
      <c r="XCB219" s="37"/>
      <c r="XCC219" s="37"/>
      <c r="XCD219" s="37"/>
      <c r="XCE219" s="37"/>
      <c r="XCF219" s="37"/>
      <c r="XCG219" s="37"/>
      <c r="XCH219" s="37"/>
      <c r="XCI219" s="37"/>
      <c r="XCJ219" s="37"/>
      <c r="XCK219" s="37"/>
      <c r="XCL219" s="37"/>
      <c r="XCM219" s="37"/>
      <c r="XCN219" s="37"/>
      <c r="XCO219" s="37"/>
      <c r="XCP219" s="37"/>
      <c r="XCQ219" s="37"/>
      <c r="XCR219" s="37"/>
      <c r="XCS219" s="37"/>
      <c r="XCT219" s="37"/>
      <c r="XCU219" s="37"/>
      <c r="XCV219" s="37"/>
      <c r="XCW219" s="37"/>
      <c r="XCX219" s="37"/>
      <c r="XCY219" s="37"/>
      <c r="XCZ219" s="37"/>
      <c r="XDA219" s="37"/>
      <c r="XDB219" s="37"/>
      <c r="XDC219" s="37"/>
      <c r="XDD219" s="37"/>
      <c r="XDE219" s="37"/>
      <c r="XDF219" s="37"/>
      <c r="XDG219" s="37"/>
      <c r="XDH219" s="37"/>
      <c r="XDI219" s="37"/>
      <c r="XDJ219" s="37"/>
      <c r="XDK219" s="37"/>
      <c r="XDL219" s="37"/>
      <c r="XDM219" s="37"/>
      <c r="XDN219" s="37"/>
      <c r="XDO219" s="37"/>
      <c r="XDP219" s="37"/>
      <c r="XDQ219" s="37"/>
      <c r="XDR219" s="37"/>
      <c r="XDS219" s="37"/>
      <c r="XDT219" s="37"/>
      <c r="XDU219" s="37"/>
      <c r="XDV219" s="37"/>
      <c r="XDW219" s="37"/>
      <c r="XDX219" s="37"/>
      <c r="XDY219" s="37"/>
      <c r="XDZ219" s="37"/>
      <c r="XEA219" s="37"/>
      <c r="XEB219" s="37"/>
      <c r="XEC219" s="37"/>
      <c r="XED219" s="37"/>
      <c r="XEE219" s="37"/>
      <c r="XEF219" s="37"/>
      <c r="XEG219" s="37"/>
      <c r="XEH219" s="37"/>
      <c r="XEI219" s="37"/>
      <c r="XEJ219" s="37"/>
      <c r="XEK219" s="37"/>
      <c r="XEL219" s="37"/>
      <c r="XEM219" s="37"/>
      <c r="XEN219" s="37"/>
      <c r="XEO219" s="37"/>
      <c r="XEP219" s="37"/>
      <c r="XEQ219" s="37"/>
      <c r="XER219" s="37"/>
      <c r="XES219" s="37"/>
      <c r="XET219" s="37"/>
      <c r="XEU219" s="37"/>
      <c r="XEV219" s="37"/>
      <c r="XEW219" s="37"/>
      <c r="XEX219" s="37"/>
      <c r="XEY219" s="37"/>
      <c r="XEZ219" s="37"/>
      <c r="XFA219" s="37"/>
      <c r="XFB219" s="37"/>
      <c r="XFC219" s="37"/>
      <c r="XFD219" s="37"/>
    </row>
    <row r="220" spans="1:151 16227:16384" s="12" customFormat="1" ht="20.25" customHeight="1" x14ac:dyDescent="0.25">
      <c r="A220" s="86"/>
      <c r="B220" s="87"/>
      <c r="C220" s="90">
        <v>5</v>
      </c>
      <c r="D220" s="90"/>
      <c r="E220" s="59" t="s">
        <v>214</v>
      </c>
      <c r="F220" s="79">
        <f>(59.291)*(10.764)</f>
        <v>638.20832399999995</v>
      </c>
      <c r="G220" s="80"/>
      <c r="H220" s="59">
        <v>0</v>
      </c>
      <c r="I220" s="59">
        <f t="shared" si="30"/>
        <v>1021.1333184</v>
      </c>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WZC220" s="37"/>
      <c r="WZD220" s="37"/>
      <c r="WZE220" s="37"/>
      <c r="WZF220" s="37"/>
      <c r="WZG220" s="37"/>
      <c r="WZH220" s="37"/>
      <c r="WZI220" s="37"/>
      <c r="WZJ220" s="37"/>
      <c r="WZK220" s="37"/>
      <c r="WZL220" s="37"/>
      <c r="WZM220" s="37"/>
      <c r="WZN220" s="37"/>
      <c r="WZO220" s="37"/>
      <c r="WZP220" s="37"/>
      <c r="WZQ220" s="37"/>
      <c r="WZR220" s="37"/>
      <c r="WZS220" s="37"/>
      <c r="WZT220" s="37"/>
      <c r="WZU220" s="37"/>
      <c r="WZV220" s="37"/>
      <c r="WZW220" s="37"/>
      <c r="WZX220" s="37"/>
      <c r="WZY220" s="37"/>
      <c r="WZZ220" s="37"/>
      <c r="XAA220" s="37"/>
      <c r="XAB220" s="37"/>
      <c r="XAC220" s="37"/>
      <c r="XAD220" s="37"/>
      <c r="XAE220" s="37"/>
      <c r="XAF220" s="37"/>
      <c r="XAG220" s="37"/>
      <c r="XAH220" s="37"/>
      <c r="XAI220" s="37"/>
      <c r="XAJ220" s="37"/>
      <c r="XAK220" s="37"/>
      <c r="XAL220" s="37"/>
      <c r="XAM220" s="37"/>
      <c r="XAN220" s="37"/>
      <c r="XAO220" s="37"/>
      <c r="XAP220" s="37"/>
      <c r="XAQ220" s="37"/>
      <c r="XAR220" s="37"/>
      <c r="XAS220" s="37"/>
      <c r="XAT220" s="37"/>
      <c r="XAU220" s="37"/>
      <c r="XAV220" s="37"/>
      <c r="XAW220" s="37"/>
      <c r="XAX220" s="37"/>
      <c r="XAY220" s="37"/>
      <c r="XAZ220" s="37"/>
      <c r="XBA220" s="37"/>
      <c r="XBB220" s="37"/>
      <c r="XBC220" s="37"/>
      <c r="XBD220" s="37"/>
      <c r="XBE220" s="37"/>
      <c r="XBF220" s="37"/>
      <c r="XBG220" s="37"/>
      <c r="XBH220" s="37"/>
      <c r="XBI220" s="37"/>
      <c r="XBJ220" s="37"/>
      <c r="XBK220" s="37"/>
      <c r="XBL220" s="37"/>
      <c r="XBM220" s="37"/>
      <c r="XBN220" s="37"/>
      <c r="XBO220" s="37"/>
      <c r="XBP220" s="37"/>
      <c r="XBQ220" s="37"/>
      <c r="XBR220" s="37"/>
      <c r="XBS220" s="37"/>
      <c r="XBT220" s="37"/>
      <c r="XBU220" s="37"/>
      <c r="XBV220" s="37"/>
      <c r="XBW220" s="37"/>
      <c r="XBX220" s="37"/>
      <c r="XBY220" s="37"/>
      <c r="XBZ220" s="37"/>
      <c r="XCA220" s="37"/>
      <c r="XCB220" s="37"/>
      <c r="XCC220" s="37"/>
      <c r="XCD220" s="37"/>
      <c r="XCE220" s="37"/>
      <c r="XCF220" s="37"/>
      <c r="XCG220" s="37"/>
      <c r="XCH220" s="37"/>
      <c r="XCI220" s="37"/>
      <c r="XCJ220" s="37"/>
      <c r="XCK220" s="37"/>
      <c r="XCL220" s="37"/>
      <c r="XCM220" s="37"/>
      <c r="XCN220" s="37"/>
      <c r="XCO220" s="37"/>
      <c r="XCP220" s="37"/>
      <c r="XCQ220" s="37"/>
      <c r="XCR220" s="37"/>
      <c r="XCS220" s="37"/>
      <c r="XCT220" s="37"/>
      <c r="XCU220" s="37"/>
      <c r="XCV220" s="37"/>
      <c r="XCW220" s="37"/>
      <c r="XCX220" s="37"/>
      <c r="XCY220" s="37"/>
      <c r="XCZ220" s="37"/>
      <c r="XDA220" s="37"/>
      <c r="XDB220" s="37"/>
      <c r="XDC220" s="37"/>
      <c r="XDD220" s="37"/>
      <c r="XDE220" s="37"/>
      <c r="XDF220" s="37"/>
      <c r="XDG220" s="37"/>
      <c r="XDH220" s="37"/>
      <c r="XDI220" s="37"/>
      <c r="XDJ220" s="37"/>
      <c r="XDK220" s="37"/>
      <c r="XDL220" s="37"/>
      <c r="XDM220" s="37"/>
      <c r="XDN220" s="37"/>
      <c r="XDO220" s="37"/>
      <c r="XDP220" s="37"/>
      <c r="XDQ220" s="37"/>
      <c r="XDR220" s="37"/>
      <c r="XDS220" s="37"/>
      <c r="XDT220" s="37"/>
      <c r="XDU220" s="37"/>
      <c r="XDV220" s="37"/>
      <c r="XDW220" s="37"/>
      <c r="XDX220" s="37"/>
      <c r="XDY220" s="37"/>
      <c r="XDZ220" s="37"/>
      <c r="XEA220" s="37"/>
      <c r="XEB220" s="37"/>
      <c r="XEC220" s="37"/>
      <c r="XED220" s="37"/>
      <c r="XEE220" s="37"/>
      <c r="XEF220" s="37"/>
      <c r="XEG220" s="37"/>
      <c r="XEH220" s="37"/>
      <c r="XEI220" s="37"/>
      <c r="XEJ220" s="37"/>
      <c r="XEK220" s="37"/>
      <c r="XEL220" s="37"/>
      <c r="XEM220" s="37"/>
      <c r="XEN220" s="37"/>
      <c r="XEO220" s="37"/>
      <c r="XEP220" s="37"/>
      <c r="XEQ220" s="37"/>
      <c r="XER220" s="37"/>
      <c r="XES220" s="37"/>
      <c r="XET220" s="37"/>
      <c r="XEU220" s="37"/>
      <c r="XEV220" s="37"/>
      <c r="XEW220" s="37"/>
      <c r="XEX220" s="37"/>
      <c r="XEY220" s="37"/>
      <c r="XEZ220" s="37"/>
      <c r="XFA220" s="37"/>
      <c r="XFB220" s="37"/>
      <c r="XFC220" s="37"/>
      <c r="XFD220" s="37"/>
    </row>
    <row r="221" spans="1:151 16227:16384" s="12" customFormat="1" ht="20.25" customHeight="1" x14ac:dyDescent="0.25">
      <c r="A221" s="86"/>
      <c r="B221" s="87"/>
      <c r="C221" s="90">
        <v>6</v>
      </c>
      <c r="D221" s="90"/>
      <c r="E221" s="59" t="s">
        <v>212</v>
      </c>
      <c r="F221" s="79">
        <f>(42.771)*(10.764)</f>
        <v>460.387044</v>
      </c>
      <c r="G221" s="80"/>
      <c r="H221" s="59">
        <v>0</v>
      </c>
      <c r="I221" s="59">
        <f t="shared" si="30"/>
        <v>736.6192704</v>
      </c>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WZC221" s="37"/>
      <c r="WZD221" s="37"/>
      <c r="WZE221" s="37"/>
      <c r="WZF221" s="37"/>
      <c r="WZG221" s="37"/>
      <c r="WZH221" s="37"/>
      <c r="WZI221" s="37"/>
      <c r="WZJ221" s="37"/>
      <c r="WZK221" s="37"/>
      <c r="WZL221" s="37"/>
      <c r="WZM221" s="37"/>
      <c r="WZN221" s="37"/>
      <c r="WZO221" s="37"/>
      <c r="WZP221" s="37"/>
      <c r="WZQ221" s="37"/>
      <c r="WZR221" s="37"/>
      <c r="WZS221" s="37"/>
      <c r="WZT221" s="37"/>
      <c r="WZU221" s="37"/>
      <c r="WZV221" s="37"/>
      <c r="WZW221" s="37"/>
      <c r="WZX221" s="37"/>
      <c r="WZY221" s="37"/>
      <c r="WZZ221" s="37"/>
      <c r="XAA221" s="37"/>
      <c r="XAB221" s="37"/>
      <c r="XAC221" s="37"/>
      <c r="XAD221" s="37"/>
      <c r="XAE221" s="37"/>
      <c r="XAF221" s="37"/>
      <c r="XAG221" s="37"/>
      <c r="XAH221" s="37"/>
      <c r="XAI221" s="37"/>
      <c r="XAJ221" s="37"/>
      <c r="XAK221" s="37"/>
      <c r="XAL221" s="37"/>
      <c r="XAM221" s="37"/>
      <c r="XAN221" s="37"/>
      <c r="XAO221" s="37"/>
      <c r="XAP221" s="37"/>
      <c r="XAQ221" s="37"/>
      <c r="XAR221" s="37"/>
      <c r="XAS221" s="37"/>
      <c r="XAT221" s="37"/>
      <c r="XAU221" s="37"/>
      <c r="XAV221" s="37"/>
      <c r="XAW221" s="37"/>
      <c r="XAX221" s="37"/>
      <c r="XAY221" s="37"/>
      <c r="XAZ221" s="37"/>
      <c r="XBA221" s="37"/>
      <c r="XBB221" s="37"/>
      <c r="XBC221" s="37"/>
      <c r="XBD221" s="37"/>
      <c r="XBE221" s="37"/>
      <c r="XBF221" s="37"/>
      <c r="XBG221" s="37"/>
      <c r="XBH221" s="37"/>
      <c r="XBI221" s="37"/>
      <c r="XBJ221" s="37"/>
      <c r="XBK221" s="37"/>
      <c r="XBL221" s="37"/>
      <c r="XBM221" s="37"/>
      <c r="XBN221" s="37"/>
      <c r="XBO221" s="37"/>
      <c r="XBP221" s="37"/>
      <c r="XBQ221" s="37"/>
      <c r="XBR221" s="37"/>
      <c r="XBS221" s="37"/>
      <c r="XBT221" s="37"/>
      <c r="XBU221" s="37"/>
      <c r="XBV221" s="37"/>
      <c r="XBW221" s="37"/>
      <c r="XBX221" s="37"/>
      <c r="XBY221" s="37"/>
      <c r="XBZ221" s="37"/>
      <c r="XCA221" s="37"/>
      <c r="XCB221" s="37"/>
      <c r="XCC221" s="37"/>
      <c r="XCD221" s="37"/>
      <c r="XCE221" s="37"/>
      <c r="XCF221" s="37"/>
      <c r="XCG221" s="37"/>
      <c r="XCH221" s="37"/>
      <c r="XCI221" s="37"/>
      <c r="XCJ221" s="37"/>
      <c r="XCK221" s="37"/>
      <c r="XCL221" s="37"/>
      <c r="XCM221" s="37"/>
      <c r="XCN221" s="37"/>
      <c r="XCO221" s="37"/>
      <c r="XCP221" s="37"/>
      <c r="XCQ221" s="37"/>
      <c r="XCR221" s="37"/>
      <c r="XCS221" s="37"/>
      <c r="XCT221" s="37"/>
      <c r="XCU221" s="37"/>
      <c r="XCV221" s="37"/>
      <c r="XCW221" s="37"/>
      <c r="XCX221" s="37"/>
      <c r="XCY221" s="37"/>
      <c r="XCZ221" s="37"/>
      <c r="XDA221" s="37"/>
      <c r="XDB221" s="37"/>
      <c r="XDC221" s="37"/>
      <c r="XDD221" s="37"/>
      <c r="XDE221" s="37"/>
      <c r="XDF221" s="37"/>
      <c r="XDG221" s="37"/>
      <c r="XDH221" s="37"/>
      <c r="XDI221" s="37"/>
      <c r="XDJ221" s="37"/>
      <c r="XDK221" s="37"/>
      <c r="XDL221" s="37"/>
      <c r="XDM221" s="37"/>
      <c r="XDN221" s="37"/>
      <c r="XDO221" s="37"/>
      <c r="XDP221" s="37"/>
      <c r="XDQ221" s="37"/>
      <c r="XDR221" s="37"/>
      <c r="XDS221" s="37"/>
      <c r="XDT221" s="37"/>
      <c r="XDU221" s="37"/>
      <c r="XDV221" s="37"/>
      <c r="XDW221" s="37"/>
      <c r="XDX221" s="37"/>
      <c r="XDY221" s="37"/>
      <c r="XDZ221" s="37"/>
      <c r="XEA221" s="37"/>
      <c r="XEB221" s="37"/>
      <c r="XEC221" s="37"/>
      <c r="XED221" s="37"/>
      <c r="XEE221" s="37"/>
      <c r="XEF221" s="37"/>
      <c r="XEG221" s="37"/>
      <c r="XEH221" s="37"/>
      <c r="XEI221" s="37"/>
      <c r="XEJ221" s="37"/>
      <c r="XEK221" s="37"/>
      <c r="XEL221" s="37"/>
      <c r="XEM221" s="37"/>
      <c r="XEN221" s="37"/>
      <c r="XEO221" s="37"/>
      <c r="XEP221" s="37"/>
      <c r="XEQ221" s="37"/>
      <c r="XER221" s="37"/>
      <c r="XES221" s="37"/>
      <c r="XET221" s="37"/>
      <c r="XEU221" s="37"/>
      <c r="XEV221" s="37"/>
      <c r="XEW221" s="37"/>
      <c r="XEX221" s="37"/>
      <c r="XEY221" s="37"/>
      <c r="XEZ221" s="37"/>
      <c r="XFA221" s="37"/>
      <c r="XFB221" s="37"/>
      <c r="XFC221" s="37"/>
      <c r="XFD221" s="37"/>
    </row>
    <row r="222" spans="1:151 16227:16384" s="12" customFormat="1" ht="20.25" customHeight="1" x14ac:dyDescent="0.25">
      <c r="A222" s="88"/>
      <c r="B222" s="89"/>
      <c r="C222" s="90">
        <v>7</v>
      </c>
      <c r="D222" s="90"/>
      <c r="E222" s="59" t="s">
        <v>215</v>
      </c>
      <c r="F222" s="79">
        <f>(89.872)*(10.764)</f>
        <v>967.38220799999999</v>
      </c>
      <c r="G222" s="80"/>
      <c r="H222" s="59">
        <v>0</v>
      </c>
      <c r="I222" s="59">
        <f t="shared" si="30"/>
        <v>1547.8115328000001</v>
      </c>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WZC222" s="37"/>
      <c r="WZD222" s="37"/>
      <c r="WZE222" s="37"/>
      <c r="WZF222" s="37"/>
      <c r="WZG222" s="37"/>
      <c r="WZH222" s="37"/>
      <c r="WZI222" s="37"/>
      <c r="WZJ222" s="37"/>
      <c r="WZK222" s="37"/>
      <c r="WZL222" s="37"/>
      <c r="WZM222" s="37"/>
      <c r="WZN222" s="37"/>
      <c r="WZO222" s="37"/>
      <c r="WZP222" s="37"/>
      <c r="WZQ222" s="37"/>
      <c r="WZR222" s="37"/>
      <c r="WZS222" s="37"/>
      <c r="WZT222" s="37"/>
      <c r="WZU222" s="37"/>
      <c r="WZV222" s="37"/>
      <c r="WZW222" s="37"/>
      <c r="WZX222" s="37"/>
      <c r="WZY222" s="37"/>
      <c r="WZZ222" s="37"/>
      <c r="XAA222" s="37"/>
      <c r="XAB222" s="37"/>
      <c r="XAC222" s="37"/>
      <c r="XAD222" s="37"/>
      <c r="XAE222" s="37"/>
      <c r="XAF222" s="37"/>
      <c r="XAG222" s="37"/>
      <c r="XAH222" s="37"/>
      <c r="XAI222" s="37"/>
      <c r="XAJ222" s="37"/>
      <c r="XAK222" s="37"/>
      <c r="XAL222" s="37"/>
      <c r="XAM222" s="37"/>
      <c r="XAN222" s="37"/>
      <c r="XAO222" s="37"/>
      <c r="XAP222" s="37"/>
      <c r="XAQ222" s="37"/>
      <c r="XAR222" s="37"/>
      <c r="XAS222" s="37"/>
      <c r="XAT222" s="37"/>
      <c r="XAU222" s="37"/>
      <c r="XAV222" s="37"/>
      <c r="XAW222" s="37"/>
      <c r="XAX222" s="37"/>
      <c r="XAY222" s="37"/>
      <c r="XAZ222" s="37"/>
      <c r="XBA222" s="37"/>
      <c r="XBB222" s="37"/>
      <c r="XBC222" s="37"/>
      <c r="XBD222" s="37"/>
      <c r="XBE222" s="37"/>
      <c r="XBF222" s="37"/>
      <c r="XBG222" s="37"/>
      <c r="XBH222" s="37"/>
      <c r="XBI222" s="37"/>
      <c r="XBJ222" s="37"/>
      <c r="XBK222" s="37"/>
      <c r="XBL222" s="37"/>
      <c r="XBM222" s="37"/>
      <c r="XBN222" s="37"/>
      <c r="XBO222" s="37"/>
      <c r="XBP222" s="37"/>
      <c r="XBQ222" s="37"/>
      <c r="XBR222" s="37"/>
      <c r="XBS222" s="37"/>
      <c r="XBT222" s="37"/>
      <c r="XBU222" s="37"/>
      <c r="XBV222" s="37"/>
      <c r="XBW222" s="37"/>
      <c r="XBX222" s="37"/>
      <c r="XBY222" s="37"/>
      <c r="XBZ222" s="37"/>
      <c r="XCA222" s="37"/>
      <c r="XCB222" s="37"/>
      <c r="XCC222" s="37"/>
      <c r="XCD222" s="37"/>
      <c r="XCE222" s="37"/>
      <c r="XCF222" s="37"/>
      <c r="XCG222" s="37"/>
      <c r="XCH222" s="37"/>
      <c r="XCI222" s="37"/>
      <c r="XCJ222" s="37"/>
      <c r="XCK222" s="37"/>
      <c r="XCL222" s="37"/>
      <c r="XCM222" s="37"/>
      <c r="XCN222" s="37"/>
      <c r="XCO222" s="37"/>
      <c r="XCP222" s="37"/>
      <c r="XCQ222" s="37"/>
      <c r="XCR222" s="37"/>
      <c r="XCS222" s="37"/>
      <c r="XCT222" s="37"/>
      <c r="XCU222" s="37"/>
      <c r="XCV222" s="37"/>
      <c r="XCW222" s="37"/>
      <c r="XCX222" s="37"/>
      <c r="XCY222" s="37"/>
      <c r="XCZ222" s="37"/>
      <c r="XDA222" s="37"/>
      <c r="XDB222" s="37"/>
      <c r="XDC222" s="37"/>
      <c r="XDD222" s="37"/>
      <c r="XDE222" s="37"/>
      <c r="XDF222" s="37"/>
      <c r="XDG222" s="37"/>
      <c r="XDH222" s="37"/>
      <c r="XDI222" s="37"/>
      <c r="XDJ222" s="37"/>
      <c r="XDK222" s="37"/>
      <c r="XDL222" s="37"/>
      <c r="XDM222" s="37"/>
      <c r="XDN222" s="37"/>
      <c r="XDO222" s="37"/>
      <c r="XDP222" s="37"/>
      <c r="XDQ222" s="37"/>
      <c r="XDR222" s="37"/>
      <c r="XDS222" s="37"/>
      <c r="XDT222" s="37"/>
      <c r="XDU222" s="37"/>
      <c r="XDV222" s="37"/>
      <c r="XDW222" s="37"/>
      <c r="XDX222" s="37"/>
      <c r="XDY222" s="37"/>
      <c r="XDZ222" s="37"/>
      <c r="XEA222" s="37"/>
      <c r="XEB222" s="37"/>
      <c r="XEC222" s="37"/>
      <c r="XED222" s="37"/>
      <c r="XEE222" s="37"/>
      <c r="XEF222" s="37"/>
      <c r="XEG222" s="37"/>
      <c r="XEH222" s="37"/>
      <c r="XEI222" s="37"/>
      <c r="XEJ222" s="37"/>
      <c r="XEK222" s="37"/>
      <c r="XEL222" s="37"/>
      <c r="XEM222" s="37"/>
      <c r="XEN222" s="37"/>
      <c r="XEO222" s="37"/>
      <c r="XEP222" s="37"/>
      <c r="XEQ222" s="37"/>
      <c r="XER222" s="37"/>
      <c r="XES222" s="37"/>
      <c r="XET222" s="37"/>
      <c r="XEU222" s="37"/>
      <c r="XEV222" s="37"/>
      <c r="XEW222" s="37"/>
      <c r="XEX222" s="37"/>
      <c r="XEY222" s="37"/>
      <c r="XEZ222" s="37"/>
      <c r="XFA222" s="37"/>
      <c r="XFB222" s="37"/>
      <c r="XFC222" s="37"/>
      <c r="XFD222" s="37"/>
    </row>
    <row r="223" spans="1:151 16227:16384" s="12" customFormat="1" ht="20.25" x14ac:dyDescent="0.25">
      <c r="A223" s="93" t="s">
        <v>250</v>
      </c>
      <c r="B223" s="93"/>
      <c r="C223" s="93"/>
      <c r="D223" s="93"/>
      <c r="E223" s="93"/>
      <c r="F223" s="93"/>
      <c r="G223" s="93"/>
      <c r="H223" s="93"/>
      <c r="I223" s="93"/>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WZC223" s="37"/>
      <c r="WZD223" s="37"/>
      <c r="WZE223" s="37"/>
      <c r="WZF223" s="37"/>
      <c r="WZG223" s="37"/>
      <c r="WZH223" s="37"/>
      <c r="WZI223" s="37"/>
      <c r="WZJ223" s="37"/>
      <c r="WZK223" s="37"/>
      <c r="WZL223" s="37"/>
      <c r="WZM223" s="37"/>
      <c r="WZN223" s="37"/>
      <c r="WZO223" s="37"/>
      <c r="WZP223" s="37"/>
      <c r="WZQ223" s="37"/>
      <c r="WZR223" s="37"/>
      <c r="WZS223" s="37"/>
      <c r="WZT223" s="37"/>
      <c r="WZU223" s="37"/>
      <c r="WZV223" s="37"/>
      <c r="WZW223" s="37"/>
      <c r="WZX223" s="37"/>
      <c r="WZY223" s="37"/>
      <c r="WZZ223" s="37"/>
      <c r="XAA223" s="37"/>
      <c r="XAB223" s="37"/>
      <c r="XAC223" s="37"/>
      <c r="XAD223" s="37"/>
      <c r="XAE223" s="37"/>
      <c r="XAF223" s="37"/>
      <c r="XAG223" s="37"/>
      <c r="XAH223" s="37"/>
      <c r="XAI223" s="37"/>
      <c r="XAJ223" s="37"/>
      <c r="XAK223" s="37"/>
      <c r="XAL223" s="37"/>
      <c r="XAM223" s="37"/>
      <c r="XAN223" s="37"/>
      <c r="XAO223" s="37"/>
      <c r="XAP223" s="37"/>
      <c r="XAQ223" s="37"/>
      <c r="XAR223" s="37"/>
      <c r="XAS223" s="37"/>
      <c r="XAT223" s="37"/>
      <c r="XAU223" s="37"/>
      <c r="XAV223" s="37"/>
      <c r="XAW223" s="37"/>
      <c r="XAX223" s="37"/>
      <c r="XAY223" s="37"/>
      <c r="XAZ223" s="37"/>
      <c r="XBA223" s="37"/>
      <c r="XBB223" s="37"/>
      <c r="XBC223" s="37"/>
      <c r="XBD223" s="37"/>
      <c r="XBE223" s="37"/>
      <c r="XBF223" s="37"/>
      <c r="XBG223" s="37"/>
      <c r="XBH223" s="37"/>
      <c r="XBI223" s="37"/>
      <c r="XBJ223" s="37"/>
      <c r="XBK223" s="37"/>
      <c r="XBL223" s="37"/>
      <c r="XBM223" s="37"/>
      <c r="XBN223" s="37"/>
      <c r="XBO223" s="37"/>
      <c r="XBP223" s="37"/>
      <c r="XBQ223" s="37"/>
      <c r="XBR223" s="37"/>
      <c r="XBS223" s="37"/>
      <c r="XBT223" s="37"/>
      <c r="XBU223" s="37"/>
      <c r="XBV223" s="37"/>
      <c r="XBW223" s="37"/>
      <c r="XBX223" s="37"/>
      <c r="XBY223" s="37"/>
      <c r="XBZ223" s="37"/>
      <c r="XCA223" s="37"/>
      <c r="XCB223" s="37"/>
      <c r="XCC223" s="37"/>
      <c r="XCD223" s="37"/>
      <c r="XCE223" s="37"/>
      <c r="XCF223" s="37"/>
      <c r="XCG223" s="37"/>
      <c r="XCH223" s="37"/>
      <c r="XCI223" s="37"/>
      <c r="XCJ223" s="37"/>
      <c r="XCK223" s="37"/>
      <c r="XCL223" s="37"/>
      <c r="XCM223" s="37"/>
      <c r="XCN223" s="37"/>
      <c r="XCO223" s="37"/>
      <c r="XCP223" s="37"/>
      <c r="XCQ223" s="37"/>
      <c r="XCR223" s="37"/>
      <c r="XCS223" s="37"/>
      <c r="XCT223" s="37"/>
      <c r="XCU223" s="37"/>
      <c r="XCV223" s="37"/>
      <c r="XCW223" s="37"/>
      <c r="XCX223" s="37"/>
      <c r="XCY223" s="37"/>
      <c r="XCZ223" s="37"/>
      <c r="XDA223" s="37"/>
      <c r="XDB223" s="37"/>
      <c r="XDC223" s="37"/>
      <c r="XDD223" s="37"/>
      <c r="XDE223" s="37"/>
      <c r="XDF223" s="37"/>
      <c r="XDG223" s="37"/>
      <c r="XDH223" s="37"/>
      <c r="XDI223" s="37"/>
      <c r="XDJ223" s="37"/>
      <c r="XDK223" s="37"/>
      <c r="XDL223" s="37"/>
      <c r="XDM223" s="37"/>
      <c r="XDN223" s="37"/>
      <c r="XDO223" s="37"/>
      <c r="XDP223" s="37"/>
      <c r="XDQ223" s="37"/>
      <c r="XDR223" s="37"/>
      <c r="XDS223" s="37"/>
      <c r="XDT223" s="37"/>
      <c r="XDU223" s="37"/>
      <c r="XDV223" s="37"/>
      <c r="XDW223" s="37"/>
      <c r="XDX223" s="37"/>
      <c r="XDY223" s="37"/>
      <c r="XDZ223" s="37"/>
      <c r="XEA223" s="37"/>
      <c r="XEB223" s="37"/>
      <c r="XEC223" s="37"/>
      <c r="XED223" s="37"/>
      <c r="XEE223" s="37"/>
      <c r="XEF223" s="37"/>
      <c r="XEG223" s="37"/>
      <c r="XEH223" s="37"/>
      <c r="XEI223" s="37"/>
      <c r="XEJ223" s="37"/>
      <c r="XEK223" s="37"/>
      <c r="XEL223" s="37"/>
      <c r="XEM223" s="37"/>
      <c r="XEN223" s="37"/>
      <c r="XEO223" s="37"/>
      <c r="XEP223" s="37"/>
      <c r="XEQ223" s="37"/>
      <c r="XER223" s="37"/>
      <c r="XES223" s="37"/>
      <c r="XET223" s="37"/>
      <c r="XEU223" s="37"/>
      <c r="XEV223" s="37"/>
      <c r="XEW223" s="37"/>
      <c r="XEX223" s="37"/>
      <c r="XEY223" s="37"/>
      <c r="XEZ223" s="37"/>
      <c r="XFA223" s="37"/>
      <c r="XFB223" s="37"/>
      <c r="XFC223" s="37"/>
      <c r="XFD223" s="37"/>
    </row>
    <row r="224" spans="1:151 16227:16384" s="12" customFormat="1" ht="20.25" customHeight="1" x14ac:dyDescent="0.25">
      <c r="A224" s="90" t="str">
        <f t="shared" ref="A224" si="31">A223</f>
        <v>20th, 21st, 23rd to 28th Floor</v>
      </c>
      <c r="B224" s="90"/>
      <c r="C224" s="90">
        <v>1</v>
      </c>
      <c r="D224" s="90"/>
      <c r="E224" s="70" t="s">
        <v>214</v>
      </c>
      <c r="F224" s="90">
        <f>(59.379)*(10.764)</f>
        <v>639.15555599999993</v>
      </c>
      <c r="G224" s="90"/>
      <c r="H224" s="70">
        <v>0</v>
      </c>
      <c r="I224" s="70">
        <f t="shared" ref="I224:I230" si="32">F224*(($I$105)+1)+H224</f>
        <v>1022.6488896</v>
      </c>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WZC224" s="37"/>
      <c r="WZD224" s="37"/>
      <c r="WZE224" s="37"/>
      <c r="WZF224" s="37"/>
      <c r="WZG224" s="37"/>
      <c r="WZH224" s="37"/>
      <c r="WZI224" s="37"/>
      <c r="WZJ224" s="37"/>
      <c r="WZK224" s="37"/>
      <c r="WZL224" s="37"/>
      <c r="WZM224" s="37"/>
      <c r="WZN224" s="37"/>
      <c r="WZO224" s="37"/>
      <c r="WZP224" s="37"/>
      <c r="WZQ224" s="37"/>
      <c r="WZR224" s="37"/>
      <c r="WZS224" s="37"/>
      <c r="WZT224" s="37"/>
      <c r="WZU224" s="37"/>
      <c r="WZV224" s="37"/>
      <c r="WZW224" s="37"/>
      <c r="WZX224" s="37"/>
      <c r="WZY224" s="37"/>
      <c r="WZZ224" s="37"/>
      <c r="XAA224" s="37"/>
      <c r="XAB224" s="37"/>
      <c r="XAC224" s="37"/>
      <c r="XAD224" s="37"/>
      <c r="XAE224" s="37"/>
      <c r="XAF224" s="37"/>
      <c r="XAG224" s="37"/>
      <c r="XAH224" s="37"/>
      <c r="XAI224" s="37"/>
      <c r="XAJ224" s="37"/>
      <c r="XAK224" s="37"/>
      <c r="XAL224" s="37"/>
      <c r="XAM224" s="37"/>
      <c r="XAN224" s="37"/>
      <c r="XAO224" s="37"/>
      <c r="XAP224" s="37"/>
      <c r="XAQ224" s="37"/>
      <c r="XAR224" s="37"/>
      <c r="XAS224" s="37"/>
      <c r="XAT224" s="37"/>
      <c r="XAU224" s="37"/>
      <c r="XAV224" s="37"/>
      <c r="XAW224" s="37"/>
      <c r="XAX224" s="37"/>
      <c r="XAY224" s="37"/>
      <c r="XAZ224" s="37"/>
      <c r="XBA224" s="37"/>
      <c r="XBB224" s="37"/>
      <c r="XBC224" s="37"/>
      <c r="XBD224" s="37"/>
      <c r="XBE224" s="37"/>
      <c r="XBF224" s="37"/>
      <c r="XBG224" s="37"/>
      <c r="XBH224" s="37"/>
      <c r="XBI224" s="37"/>
      <c r="XBJ224" s="37"/>
      <c r="XBK224" s="37"/>
      <c r="XBL224" s="37"/>
      <c r="XBM224" s="37"/>
      <c r="XBN224" s="37"/>
      <c r="XBO224" s="37"/>
      <c r="XBP224" s="37"/>
      <c r="XBQ224" s="37"/>
      <c r="XBR224" s="37"/>
      <c r="XBS224" s="37"/>
      <c r="XBT224" s="37"/>
      <c r="XBU224" s="37"/>
      <c r="XBV224" s="37"/>
      <c r="XBW224" s="37"/>
      <c r="XBX224" s="37"/>
      <c r="XBY224" s="37"/>
      <c r="XBZ224" s="37"/>
      <c r="XCA224" s="37"/>
      <c r="XCB224" s="37"/>
      <c r="XCC224" s="37"/>
      <c r="XCD224" s="37"/>
      <c r="XCE224" s="37"/>
      <c r="XCF224" s="37"/>
      <c r="XCG224" s="37"/>
      <c r="XCH224" s="37"/>
      <c r="XCI224" s="37"/>
      <c r="XCJ224" s="37"/>
      <c r="XCK224" s="37"/>
      <c r="XCL224" s="37"/>
      <c r="XCM224" s="37"/>
      <c r="XCN224" s="37"/>
      <c r="XCO224" s="37"/>
      <c r="XCP224" s="37"/>
      <c r="XCQ224" s="37"/>
      <c r="XCR224" s="37"/>
      <c r="XCS224" s="37"/>
      <c r="XCT224" s="37"/>
      <c r="XCU224" s="37"/>
      <c r="XCV224" s="37"/>
      <c r="XCW224" s="37"/>
      <c r="XCX224" s="37"/>
      <c r="XCY224" s="37"/>
      <c r="XCZ224" s="37"/>
      <c r="XDA224" s="37"/>
      <c r="XDB224" s="37"/>
      <c r="XDC224" s="37"/>
      <c r="XDD224" s="37"/>
      <c r="XDE224" s="37"/>
      <c r="XDF224" s="37"/>
      <c r="XDG224" s="37"/>
      <c r="XDH224" s="37"/>
      <c r="XDI224" s="37"/>
      <c r="XDJ224" s="37"/>
      <c r="XDK224" s="37"/>
      <c r="XDL224" s="37"/>
      <c r="XDM224" s="37"/>
      <c r="XDN224" s="37"/>
      <c r="XDO224" s="37"/>
      <c r="XDP224" s="37"/>
      <c r="XDQ224" s="37"/>
      <c r="XDR224" s="37"/>
      <c r="XDS224" s="37"/>
      <c r="XDT224" s="37"/>
      <c r="XDU224" s="37"/>
      <c r="XDV224" s="37"/>
      <c r="XDW224" s="37"/>
      <c r="XDX224" s="37"/>
      <c r="XDY224" s="37"/>
      <c r="XDZ224" s="37"/>
      <c r="XEA224" s="37"/>
      <c r="XEB224" s="37"/>
      <c r="XEC224" s="37"/>
      <c r="XED224" s="37"/>
      <c r="XEE224" s="37"/>
      <c r="XEF224" s="37"/>
      <c r="XEG224" s="37"/>
      <c r="XEH224" s="37"/>
      <c r="XEI224" s="37"/>
      <c r="XEJ224" s="37"/>
      <c r="XEK224" s="37"/>
      <c r="XEL224" s="37"/>
      <c r="XEM224" s="37"/>
      <c r="XEN224" s="37"/>
      <c r="XEO224" s="37"/>
      <c r="XEP224" s="37"/>
      <c r="XEQ224" s="37"/>
      <c r="XER224" s="37"/>
      <c r="XES224" s="37"/>
      <c r="XET224" s="37"/>
      <c r="XEU224" s="37"/>
      <c r="XEV224" s="37"/>
      <c r="XEW224" s="37"/>
      <c r="XEX224" s="37"/>
      <c r="XEY224" s="37"/>
      <c r="XEZ224" s="37"/>
      <c r="XFA224" s="37"/>
      <c r="XFB224" s="37"/>
      <c r="XFC224" s="37"/>
      <c r="XFD224" s="37"/>
    </row>
    <row r="225" spans="1:151 16227:16384" s="12" customFormat="1" ht="20.25" customHeight="1" x14ac:dyDescent="0.25">
      <c r="A225" s="90"/>
      <c r="B225" s="90"/>
      <c r="C225" s="90">
        <v>2</v>
      </c>
      <c r="D225" s="90"/>
      <c r="E225" s="70" t="s">
        <v>214</v>
      </c>
      <c r="F225" s="90">
        <f>(59.379)*(10.764)</f>
        <v>639.15555599999993</v>
      </c>
      <c r="G225" s="90"/>
      <c r="H225" s="70">
        <v>0</v>
      </c>
      <c r="I225" s="70">
        <f t="shared" si="32"/>
        <v>1022.6488896</v>
      </c>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WZC225" s="37"/>
      <c r="WZD225" s="37"/>
      <c r="WZE225" s="37"/>
      <c r="WZF225" s="37"/>
      <c r="WZG225" s="37"/>
      <c r="WZH225" s="37"/>
      <c r="WZI225" s="37"/>
      <c r="WZJ225" s="37"/>
      <c r="WZK225" s="37"/>
      <c r="WZL225" s="37"/>
      <c r="WZM225" s="37"/>
      <c r="WZN225" s="37"/>
      <c r="WZO225" s="37"/>
      <c r="WZP225" s="37"/>
      <c r="WZQ225" s="37"/>
      <c r="WZR225" s="37"/>
      <c r="WZS225" s="37"/>
      <c r="WZT225" s="37"/>
      <c r="WZU225" s="37"/>
      <c r="WZV225" s="37"/>
      <c r="WZW225" s="37"/>
      <c r="WZX225" s="37"/>
      <c r="WZY225" s="37"/>
      <c r="WZZ225" s="37"/>
      <c r="XAA225" s="37"/>
      <c r="XAB225" s="37"/>
      <c r="XAC225" s="37"/>
      <c r="XAD225" s="37"/>
      <c r="XAE225" s="37"/>
      <c r="XAF225" s="37"/>
      <c r="XAG225" s="37"/>
      <c r="XAH225" s="37"/>
      <c r="XAI225" s="37"/>
      <c r="XAJ225" s="37"/>
      <c r="XAK225" s="37"/>
      <c r="XAL225" s="37"/>
      <c r="XAM225" s="37"/>
      <c r="XAN225" s="37"/>
      <c r="XAO225" s="37"/>
      <c r="XAP225" s="37"/>
      <c r="XAQ225" s="37"/>
      <c r="XAR225" s="37"/>
      <c r="XAS225" s="37"/>
      <c r="XAT225" s="37"/>
      <c r="XAU225" s="37"/>
      <c r="XAV225" s="37"/>
      <c r="XAW225" s="37"/>
      <c r="XAX225" s="37"/>
      <c r="XAY225" s="37"/>
      <c r="XAZ225" s="37"/>
      <c r="XBA225" s="37"/>
      <c r="XBB225" s="37"/>
      <c r="XBC225" s="37"/>
      <c r="XBD225" s="37"/>
      <c r="XBE225" s="37"/>
      <c r="XBF225" s="37"/>
      <c r="XBG225" s="37"/>
      <c r="XBH225" s="37"/>
      <c r="XBI225" s="37"/>
      <c r="XBJ225" s="37"/>
      <c r="XBK225" s="37"/>
      <c r="XBL225" s="37"/>
      <c r="XBM225" s="37"/>
      <c r="XBN225" s="37"/>
      <c r="XBO225" s="37"/>
      <c r="XBP225" s="37"/>
      <c r="XBQ225" s="37"/>
      <c r="XBR225" s="37"/>
      <c r="XBS225" s="37"/>
      <c r="XBT225" s="37"/>
      <c r="XBU225" s="37"/>
      <c r="XBV225" s="37"/>
      <c r="XBW225" s="37"/>
      <c r="XBX225" s="37"/>
      <c r="XBY225" s="37"/>
      <c r="XBZ225" s="37"/>
      <c r="XCA225" s="37"/>
      <c r="XCB225" s="37"/>
      <c r="XCC225" s="37"/>
      <c r="XCD225" s="37"/>
      <c r="XCE225" s="37"/>
      <c r="XCF225" s="37"/>
      <c r="XCG225" s="37"/>
      <c r="XCH225" s="37"/>
      <c r="XCI225" s="37"/>
      <c r="XCJ225" s="37"/>
      <c r="XCK225" s="37"/>
      <c r="XCL225" s="37"/>
      <c r="XCM225" s="37"/>
      <c r="XCN225" s="37"/>
      <c r="XCO225" s="37"/>
      <c r="XCP225" s="37"/>
      <c r="XCQ225" s="37"/>
      <c r="XCR225" s="37"/>
      <c r="XCS225" s="37"/>
      <c r="XCT225" s="37"/>
      <c r="XCU225" s="37"/>
      <c r="XCV225" s="37"/>
      <c r="XCW225" s="37"/>
      <c r="XCX225" s="37"/>
      <c r="XCY225" s="37"/>
      <c r="XCZ225" s="37"/>
      <c r="XDA225" s="37"/>
      <c r="XDB225" s="37"/>
      <c r="XDC225" s="37"/>
      <c r="XDD225" s="37"/>
      <c r="XDE225" s="37"/>
      <c r="XDF225" s="37"/>
      <c r="XDG225" s="37"/>
      <c r="XDH225" s="37"/>
      <c r="XDI225" s="37"/>
      <c r="XDJ225" s="37"/>
      <c r="XDK225" s="37"/>
      <c r="XDL225" s="37"/>
      <c r="XDM225" s="37"/>
      <c r="XDN225" s="37"/>
      <c r="XDO225" s="37"/>
      <c r="XDP225" s="37"/>
      <c r="XDQ225" s="37"/>
      <c r="XDR225" s="37"/>
      <c r="XDS225" s="37"/>
      <c r="XDT225" s="37"/>
      <c r="XDU225" s="37"/>
      <c r="XDV225" s="37"/>
      <c r="XDW225" s="37"/>
      <c r="XDX225" s="37"/>
      <c r="XDY225" s="37"/>
      <c r="XDZ225" s="37"/>
      <c r="XEA225" s="37"/>
      <c r="XEB225" s="37"/>
      <c r="XEC225" s="37"/>
      <c r="XED225" s="37"/>
      <c r="XEE225" s="37"/>
      <c r="XEF225" s="37"/>
      <c r="XEG225" s="37"/>
      <c r="XEH225" s="37"/>
      <c r="XEI225" s="37"/>
      <c r="XEJ225" s="37"/>
      <c r="XEK225" s="37"/>
      <c r="XEL225" s="37"/>
      <c r="XEM225" s="37"/>
      <c r="XEN225" s="37"/>
      <c r="XEO225" s="37"/>
      <c r="XEP225" s="37"/>
      <c r="XEQ225" s="37"/>
      <c r="XER225" s="37"/>
      <c r="XES225" s="37"/>
      <c r="XET225" s="37"/>
      <c r="XEU225" s="37"/>
      <c r="XEV225" s="37"/>
      <c r="XEW225" s="37"/>
      <c r="XEX225" s="37"/>
      <c r="XEY225" s="37"/>
      <c r="XEZ225" s="37"/>
      <c r="XFA225" s="37"/>
      <c r="XFB225" s="37"/>
      <c r="XFC225" s="37"/>
      <c r="XFD225" s="37"/>
    </row>
    <row r="226" spans="1:151 16227:16384" s="12" customFormat="1" ht="20.25" customHeight="1" x14ac:dyDescent="0.25">
      <c r="A226" s="90"/>
      <c r="B226" s="90"/>
      <c r="C226" s="90">
        <v>3</v>
      </c>
      <c r="D226" s="90"/>
      <c r="E226" s="70" t="s">
        <v>212</v>
      </c>
      <c r="F226" s="90">
        <f>(39.137)*(10.764)</f>
        <v>421.270668</v>
      </c>
      <c r="G226" s="90"/>
      <c r="H226" s="70">
        <v>0</v>
      </c>
      <c r="I226" s="70">
        <f t="shared" si="32"/>
        <v>674.03306880000002</v>
      </c>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WZC226" s="37"/>
      <c r="WZD226" s="37"/>
      <c r="WZE226" s="37"/>
      <c r="WZF226" s="37"/>
      <c r="WZG226" s="37"/>
      <c r="WZH226" s="37"/>
      <c r="WZI226" s="37"/>
      <c r="WZJ226" s="37"/>
      <c r="WZK226" s="37"/>
      <c r="WZL226" s="37"/>
      <c r="WZM226" s="37"/>
      <c r="WZN226" s="37"/>
      <c r="WZO226" s="37"/>
      <c r="WZP226" s="37"/>
      <c r="WZQ226" s="37"/>
      <c r="WZR226" s="37"/>
      <c r="WZS226" s="37"/>
      <c r="WZT226" s="37"/>
      <c r="WZU226" s="37"/>
      <c r="WZV226" s="37"/>
      <c r="WZW226" s="37"/>
      <c r="WZX226" s="37"/>
      <c r="WZY226" s="37"/>
      <c r="WZZ226" s="37"/>
      <c r="XAA226" s="37"/>
      <c r="XAB226" s="37"/>
      <c r="XAC226" s="37"/>
      <c r="XAD226" s="37"/>
      <c r="XAE226" s="37"/>
      <c r="XAF226" s="37"/>
      <c r="XAG226" s="37"/>
      <c r="XAH226" s="37"/>
      <c r="XAI226" s="37"/>
      <c r="XAJ226" s="37"/>
      <c r="XAK226" s="37"/>
      <c r="XAL226" s="37"/>
      <c r="XAM226" s="37"/>
      <c r="XAN226" s="37"/>
      <c r="XAO226" s="37"/>
      <c r="XAP226" s="37"/>
      <c r="XAQ226" s="37"/>
      <c r="XAR226" s="37"/>
      <c r="XAS226" s="37"/>
      <c r="XAT226" s="37"/>
      <c r="XAU226" s="37"/>
      <c r="XAV226" s="37"/>
      <c r="XAW226" s="37"/>
      <c r="XAX226" s="37"/>
      <c r="XAY226" s="37"/>
      <c r="XAZ226" s="37"/>
      <c r="XBA226" s="37"/>
      <c r="XBB226" s="37"/>
      <c r="XBC226" s="37"/>
      <c r="XBD226" s="37"/>
      <c r="XBE226" s="37"/>
      <c r="XBF226" s="37"/>
      <c r="XBG226" s="37"/>
      <c r="XBH226" s="37"/>
      <c r="XBI226" s="37"/>
      <c r="XBJ226" s="37"/>
      <c r="XBK226" s="37"/>
      <c r="XBL226" s="37"/>
      <c r="XBM226" s="37"/>
      <c r="XBN226" s="37"/>
      <c r="XBO226" s="37"/>
      <c r="XBP226" s="37"/>
      <c r="XBQ226" s="37"/>
      <c r="XBR226" s="37"/>
      <c r="XBS226" s="37"/>
      <c r="XBT226" s="37"/>
      <c r="XBU226" s="37"/>
      <c r="XBV226" s="37"/>
      <c r="XBW226" s="37"/>
      <c r="XBX226" s="37"/>
      <c r="XBY226" s="37"/>
      <c r="XBZ226" s="37"/>
      <c r="XCA226" s="37"/>
      <c r="XCB226" s="37"/>
      <c r="XCC226" s="37"/>
      <c r="XCD226" s="37"/>
      <c r="XCE226" s="37"/>
      <c r="XCF226" s="37"/>
      <c r="XCG226" s="37"/>
      <c r="XCH226" s="37"/>
      <c r="XCI226" s="37"/>
      <c r="XCJ226" s="37"/>
      <c r="XCK226" s="37"/>
      <c r="XCL226" s="37"/>
      <c r="XCM226" s="37"/>
      <c r="XCN226" s="37"/>
      <c r="XCO226" s="37"/>
      <c r="XCP226" s="37"/>
      <c r="XCQ226" s="37"/>
      <c r="XCR226" s="37"/>
      <c r="XCS226" s="37"/>
      <c r="XCT226" s="37"/>
      <c r="XCU226" s="37"/>
      <c r="XCV226" s="37"/>
      <c r="XCW226" s="37"/>
      <c r="XCX226" s="37"/>
      <c r="XCY226" s="37"/>
      <c r="XCZ226" s="37"/>
      <c r="XDA226" s="37"/>
      <c r="XDB226" s="37"/>
      <c r="XDC226" s="37"/>
      <c r="XDD226" s="37"/>
      <c r="XDE226" s="37"/>
      <c r="XDF226" s="37"/>
      <c r="XDG226" s="37"/>
      <c r="XDH226" s="37"/>
      <c r="XDI226" s="37"/>
      <c r="XDJ226" s="37"/>
      <c r="XDK226" s="37"/>
      <c r="XDL226" s="37"/>
      <c r="XDM226" s="37"/>
      <c r="XDN226" s="37"/>
      <c r="XDO226" s="37"/>
      <c r="XDP226" s="37"/>
      <c r="XDQ226" s="37"/>
      <c r="XDR226" s="37"/>
      <c r="XDS226" s="37"/>
      <c r="XDT226" s="37"/>
      <c r="XDU226" s="37"/>
      <c r="XDV226" s="37"/>
      <c r="XDW226" s="37"/>
      <c r="XDX226" s="37"/>
      <c r="XDY226" s="37"/>
      <c r="XDZ226" s="37"/>
      <c r="XEA226" s="37"/>
      <c r="XEB226" s="37"/>
      <c r="XEC226" s="37"/>
      <c r="XED226" s="37"/>
      <c r="XEE226" s="37"/>
      <c r="XEF226" s="37"/>
      <c r="XEG226" s="37"/>
      <c r="XEH226" s="37"/>
      <c r="XEI226" s="37"/>
      <c r="XEJ226" s="37"/>
      <c r="XEK226" s="37"/>
      <c r="XEL226" s="37"/>
      <c r="XEM226" s="37"/>
      <c r="XEN226" s="37"/>
      <c r="XEO226" s="37"/>
      <c r="XEP226" s="37"/>
      <c r="XEQ226" s="37"/>
      <c r="XER226" s="37"/>
      <c r="XES226" s="37"/>
      <c r="XET226" s="37"/>
      <c r="XEU226" s="37"/>
      <c r="XEV226" s="37"/>
      <c r="XEW226" s="37"/>
      <c r="XEX226" s="37"/>
      <c r="XEY226" s="37"/>
      <c r="XEZ226" s="37"/>
      <c r="XFA226" s="37"/>
      <c r="XFB226" s="37"/>
      <c r="XFC226" s="37"/>
      <c r="XFD226" s="37"/>
    </row>
    <row r="227" spans="1:151 16227:16384" s="12" customFormat="1" ht="20.25" customHeight="1" x14ac:dyDescent="0.25">
      <c r="A227" s="90"/>
      <c r="B227" s="90"/>
      <c r="C227" s="90">
        <v>4</v>
      </c>
      <c r="D227" s="90"/>
      <c r="E227" s="70" t="s">
        <v>212</v>
      </c>
      <c r="F227" s="90">
        <f>(39.137)*(10.764)</f>
        <v>421.270668</v>
      </c>
      <c r="G227" s="90"/>
      <c r="H227" s="70">
        <v>0</v>
      </c>
      <c r="I227" s="70">
        <f t="shared" si="32"/>
        <v>674.03306880000002</v>
      </c>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WZC227" s="37"/>
      <c r="WZD227" s="37"/>
      <c r="WZE227" s="37"/>
      <c r="WZF227" s="37"/>
      <c r="WZG227" s="37"/>
      <c r="WZH227" s="37"/>
      <c r="WZI227" s="37"/>
      <c r="WZJ227" s="37"/>
      <c r="WZK227" s="37"/>
      <c r="WZL227" s="37"/>
      <c r="WZM227" s="37"/>
      <c r="WZN227" s="37"/>
      <c r="WZO227" s="37"/>
      <c r="WZP227" s="37"/>
      <c r="WZQ227" s="37"/>
      <c r="WZR227" s="37"/>
      <c r="WZS227" s="37"/>
      <c r="WZT227" s="37"/>
      <c r="WZU227" s="37"/>
      <c r="WZV227" s="37"/>
      <c r="WZW227" s="37"/>
      <c r="WZX227" s="37"/>
      <c r="WZY227" s="37"/>
      <c r="WZZ227" s="37"/>
      <c r="XAA227" s="37"/>
      <c r="XAB227" s="37"/>
      <c r="XAC227" s="37"/>
      <c r="XAD227" s="37"/>
      <c r="XAE227" s="37"/>
      <c r="XAF227" s="37"/>
      <c r="XAG227" s="37"/>
      <c r="XAH227" s="37"/>
      <c r="XAI227" s="37"/>
      <c r="XAJ227" s="37"/>
      <c r="XAK227" s="37"/>
      <c r="XAL227" s="37"/>
      <c r="XAM227" s="37"/>
      <c r="XAN227" s="37"/>
      <c r="XAO227" s="37"/>
      <c r="XAP227" s="37"/>
      <c r="XAQ227" s="37"/>
      <c r="XAR227" s="37"/>
      <c r="XAS227" s="37"/>
      <c r="XAT227" s="37"/>
      <c r="XAU227" s="37"/>
      <c r="XAV227" s="37"/>
      <c r="XAW227" s="37"/>
      <c r="XAX227" s="37"/>
      <c r="XAY227" s="37"/>
      <c r="XAZ227" s="37"/>
      <c r="XBA227" s="37"/>
      <c r="XBB227" s="37"/>
      <c r="XBC227" s="37"/>
      <c r="XBD227" s="37"/>
      <c r="XBE227" s="37"/>
      <c r="XBF227" s="37"/>
      <c r="XBG227" s="37"/>
      <c r="XBH227" s="37"/>
      <c r="XBI227" s="37"/>
      <c r="XBJ227" s="37"/>
      <c r="XBK227" s="37"/>
      <c r="XBL227" s="37"/>
      <c r="XBM227" s="37"/>
      <c r="XBN227" s="37"/>
      <c r="XBO227" s="37"/>
      <c r="XBP227" s="37"/>
      <c r="XBQ227" s="37"/>
      <c r="XBR227" s="37"/>
      <c r="XBS227" s="37"/>
      <c r="XBT227" s="37"/>
      <c r="XBU227" s="37"/>
      <c r="XBV227" s="37"/>
      <c r="XBW227" s="37"/>
      <c r="XBX227" s="37"/>
      <c r="XBY227" s="37"/>
      <c r="XBZ227" s="37"/>
      <c r="XCA227" s="37"/>
      <c r="XCB227" s="37"/>
      <c r="XCC227" s="37"/>
      <c r="XCD227" s="37"/>
      <c r="XCE227" s="37"/>
      <c r="XCF227" s="37"/>
      <c r="XCG227" s="37"/>
      <c r="XCH227" s="37"/>
      <c r="XCI227" s="37"/>
      <c r="XCJ227" s="37"/>
      <c r="XCK227" s="37"/>
      <c r="XCL227" s="37"/>
      <c r="XCM227" s="37"/>
      <c r="XCN227" s="37"/>
      <c r="XCO227" s="37"/>
      <c r="XCP227" s="37"/>
      <c r="XCQ227" s="37"/>
      <c r="XCR227" s="37"/>
      <c r="XCS227" s="37"/>
      <c r="XCT227" s="37"/>
      <c r="XCU227" s="37"/>
      <c r="XCV227" s="37"/>
      <c r="XCW227" s="37"/>
      <c r="XCX227" s="37"/>
      <c r="XCY227" s="37"/>
      <c r="XCZ227" s="37"/>
      <c r="XDA227" s="37"/>
      <c r="XDB227" s="37"/>
      <c r="XDC227" s="37"/>
      <c r="XDD227" s="37"/>
      <c r="XDE227" s="37"/>
      <c r="XDF227" s="37"/>
      <c r="XDG227" s="37"/>
      <c r="XDH227" s="37"/>
      <c r="XDI227" s="37"/>
      <c r="XDJ227" s="37"/>
      <c r="XDK227" s="37"/>
      <c r="XDL227" s="37"/>
      <c r="XDM227" s="37"/>
      <c r="XDN227" s="37"/>
      <c r="XDO227" s="37"/>
      <c r="XDP227" s="37"/>
      <c r="XDQ227" s="37"/>
      <c r="XDR227" s="37"/>
      <c r="XDS227" s="37"/>
      <c r="XDT227" s="37"/>
      <c r="XDU227" s="37"/>
      <c r="XDV227" s="37"/>
      <c r="XDW227" s="37"/>
      <c r="XDX227" s="37"/>
      <c r="XDY227" s="37"/>
      <c r="XDZ227" s="37"/>
      <c r="XEA227" s="37"/>
      <c r="XEB227" s="37"/>
      <c r="XEC227" s="37"/>
      <c r="XED227" s="37"/>
      <c r="XEE227" s="37"/>
      <c r="XEF227" s="37"/>
      <c r="XEG227" s="37"/>
      <c r="XEH227" s="37"/>
      <c r="XEI227" s="37"/>
      <c r="XEJ227" s="37"/>
      <c r="XEK227" s="37"/>
      <c r="XEL227" s="37"/>
      <c r="XEM227" s="37"/>
      <c r="XEN227" s="37"/>
      <c r="XEO227" s="37"/>
      <c r="XEP227" s="37"/>
      <c r="XEQ227" s="37"/>
      <c r="XER227" s="37"/>
      <c r="XES227" s="37"/>
      <c r="XET227" s="37"/>
      <c r="XEU227" s="37"/>
      <c r="XEV227" s="37"/>
      <c r="XEW227" s="37"/>
      <c r="XEX227" s="37"/>
      <c r="XEY227" s="37"/>
      <c r="XEZ227" s="37"/>
      <c r="XFA227" s="37"/>
      <c r="XFB227" s="37"/>
      <c r="XFC227" s="37"/>
      <c r="XFD227" s="37"/>
    </row>
    <row r="228" spans="1:151 16227:16384" s="12" customFormat="1" ht="20.25" customHeight="1" x14ac:dyDescent="0.25">
      <c r="A228" s="90"/>
      <c r="B228" s="90"/>
      <c r="C228" s="90">
        <v>5</v>
      </c>
      <c r="D228" s="90"/>
      <c r="E228" s="70" t="s">
        <v>214</v>
      </c>
      <c r="F228" s="90">
        <f>(59.291)*(10.764)</f>
        <v>638.20832399999995</v>
      </c>
      <c r="G228" s="90"/>
      <c r="H228" s="70">
        <v>0</v>
      </c>
      <c r="I228" s="70">
        <f t="shared" si="32"/>
        <v>1021.1333184</v>
      </c>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WZC228" s="37"/>
      <c r="WZD228" s="37"/>
      <c r="WZE228" s="37"/>
      <c r="WZF228" s="37"/>
      <c r="WZG228" s="37"/>
      <c r="WZH228" s="37"/>
      <c r="WZI228" s="37"/>
      <c r="WZJ228" s="37"/>
      <c r="WZK228" s="37"/>
      <c r="WZL228" s="37"/>
      <c r="WZM228" s="37"/>
      <c r="WZN228" s="37"/>
      <c r="WZO228" s="37"/>
      <c r="WZP228" s="37"/>
      <c r="WZQ228" s="37"/>
      <c r="WZR228" s="37"/>
      <c r="WZS228" s="37"/>
      <c r="WZT228" s="37"/>
      <c r="WZU228" s="37"/>
      <c r="WZV228" s="37"/>
      <c r="WZW228" s="37"/>
      <c r="WZX228" s="37"/>
      <c r="WZY228" s="37"/>
      <c r="WZZ228" s="37"/>
      <c r="XAA228" s="37"/>
      <c r="XAB228" s="37"/>
      <c r="XAC228" s="37"/>
      <c r="XAD228" s="37"/>
      <c r="XAE228" s="37"/>
      <c r="XAF228" s="37"/>
      <c r="XAG228" s="37"/>
      <c r="XAH228" s="37"/>
      <c r="XAI228" s="37"/>
      <c r="XAJ228" s="37"/>
      <c r="XAK228" s="37"/>
      <c r="XAL228" s="37"/>
      <c r="XAM228" s="37"/>
      <c r="XAN228" s="37"/>
      <c r="XAO228" s="37"/>
      <c r="XAP228" s="37"/>
      <c r="XAQ228" s="37"/>
      <c r="XAR228" s="37"/>
      <c r="XAS228" s="37"/>
      <c r="XAT228" s="37"/>
      <c r="XAU228" s="37"/>
      <c r="XAV228" s="37"/>
      <c r="XAW228" s="37"/>
      <c r="XAX228" s="37"/>
      <c r="XAY228" s="37"/>
      <c r="XAZ228" s="37"/>
      <c r="XBA228" s="37"/>
      <c r="XBB228" s="37"/>
      <c r="XBC228" s="37"/>
      <c r="XBD228" s="37"/>
      <c r="XBE228" s="37"/>
      <c r="XBF228" s="37"/>
      <c r="XBG228" s="37"/>
      <c r="XBH228" s="37"/>
      <c r="XBI228" s="37"/>
      <c r="XBJ228" s="37"/>
      <c r="XBK228" s="37"/>
      <c r="XBL228" s="37"/>
      <c r="XBM228" s="37"/>
      <c r="XBN228" s="37"/>
      <c r="XBO228" s="37"/>
      <c r="XBP228" s="37"/>
      <c r="XBQ228" s="37"/>
      <c r="XBR228" s="37"/>
      <c r="XBS228" s="37"/>
      <c r="XBT228" s="37"/>
      <c r="XBU228" s="37"/>
      <c r="XBV228" s="37"/>
      <c r="XBW228" s="37"/>
      <c r="XBX228" s="37"/>
      <c r="XBY228" s="37"/>
      <c r="XBZ228" s="37"/>
      <c r="XCA228" s="37"/>
      <c r="XCB228" s="37"/>
      <c r="XCC228" s="37"/>
      <c r="XCD228" s="37"/>
      <c r="XCE228" s="37"/>
      <c r="XCF228" s="37"/>
      <c r="XCG228" s="37"/>
      <c r="XCH228" s="37"/>
      <c r="XCI228" s="37"/>
      <c r="XCJ228" s="37"/>
      <c r="XCK228" s="37"/>
      <c r="XCL228" s="37"/>
      <c r="XCM228" s="37"/>
      <c r="XCN228" s="37"/>
      <c r="XCO228" s="37"/>
      <c r="XCP228" s="37"/>
      <c r="XCQ228" s="37"/>
      <c r="XCR228" s="37"/>
      <c r="XCS228" s="37"/>
      <c r="XCT228" s="37"/>
      <c r="XCU228" s="37"/>
      <c r="XCV228" s="37"/>
      <c r="XCW228" s="37"/>
      <c r="XCX228" s="37"/>
      <c r="XCY228" s="37"/>
      <c r="XCZ228" s="37"/>
      <c r="XDA228" s="37"/>
      <c r="XDB228" s="37"/>
      <c r="XDC228" s="37"/>
      <c r="XDD228" s="37"/>
      <c r="XDE228" s="37"/>
      <c r="XDF228" s="37"/>
      <c r="XDG228" s="37"/>
      <c r="XDH228" s="37"/>
      <c r="XDI228" s="37"/>
      <c r="XDJ228" s="37"/>
      <c r="XDK228" s="37"/>
      <c r="XDL228" s="37"/>
      <c r="XDM228" s="37"/>
      <c r="XDN228" s="37"/>
      <c r="XDO228" s="37"/>
      <c r="XDP228" s="37"/>
      <c r="XDQ228" s="37"/>
      <c r="XDR228" s="37"/>
      <c r="XDS228" s="37"/>
      <c r="XDT228" s="37"/>
      <c r="XDU228" s="37"/>
      <c r="XDV228" s="37"/>
      <c r="XDW228" s="37"/>
      <c r="XDX228" s="37"/>
      <c r="XDY228" s="37"/>
      <c r="XDZ228" s="37"/>
      <c r="XEA228" s="37"/>
      <c r="XEB228" s="37"/>
      <c r="XEC228" s="37"/>
      <c r="XED228" s="37"/>
      <c r="XEE228" s="37"/>
      <c r="XEF228" s="37"/>
      <c r="XEG228" s="37"/>
      <c r="XEH228" s="37"/>
      <c r="XEI228" s="37"/>
      <c r="XEJ228" s="37"/>
      <c r="XEK228" s="37"/>
      <c r="XEL228" s="37"/>
      <c r="XEM228" s="37"/>
      <c r="XEN228" s="37"/>
      <c r="XEO228" s="37"/>
      <c r="XEP228" s="37"/>
      <c r="XEQ228" s="37"/>
      <c r="XER228" s="37"/>
      <c r="XES228" s="37"/>
      <c r="XET228" s="37"/>
      <c r="XEU228" s="37"/>
      <c r="XEV228" s="37"/>
      <c r="XEW228" s="37"/>
      <c r="XEX228" s="37"/>
      <c r="XEY228" s="37"/>
      <c r="XEZ228" s="37"/>
      <c r="XFA228" s="37"/>
      <c r="XFB228" s="37"/>
      <c r="XFC228" s="37"/>
      <c r="XFD228" s="37"/>
    </row>
    <row r="229" spans="1:151 16227:16384" s="12" customFormat="1" ht="20.25" customHeight="1" x14ac:dyDescent="0.25">
      <c r="A229" s="90"/>
      <c r="B229" s="90"/>
      <c r="C229" s="90">
        <v>6</v>
      </c>
      <c r="D229" s="90"/>
      <c r="E229" s="70" t="s">
        <v>212</v>
      </c>
      <c r="F229" s="90">
        <f>(42.865)*(10.764)</f>
        <v>461.39886000000001</v>
      </c>
      <c r="G229" s="90"/>
      <c r="H229" s="70">
        <v>0</v>
      </c>
      <c r="I229" s="70">
        <f t="shared" si="32"/>
        <v>738.23817600000007</v>
      </c>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WZC229" s="37"/>
      <c r="WZD229" s="37"/>
      <c r="WZE229" s="37"/>
      <c r="WZF229" s="37"/>
      <c r="WZG229" s="37"/>
      <c r="WZH229" s="37"/>
      <c r="WZI229" s="37"/>
      <c r="WZJ229" s="37"/>
      <c r="WZK229" s="37"/>
      <c r="WZL229" s="37"/>
      <c r="WZM229" s="37"/>
      <c r="WZN229" s="37"/>
      <c r="WZO229" s="37"/>
      <c r="WZP229" s="37"/>
      <c r="WZQ229" s="37"/>
      <c r="WZR229" s="37"/>
      <c r="WZS229" s="37"/>
      <c r="WZT229" s="37"/>
      <c r="WZU229" s="37"/>
      <c r="WZV229" s="37"/>
      <c r="WZW229" s="37"/>
      <c r="WZX229" s="37"/>
      <c r="WZY229" s="37"/>
      <c r="WZZ229" s="37"/>
      <c r="XAA229" s="37"/>
      <c r="XAB229" s="37"/>
      <c r="XAC229" s="37"/>
      <c r="XAD229" s="37"/>
      <c r="XAE229" s="37"/>
      <c r="XAF229" s="37"/>
      <c r="XAG229" s="37"/>
      <c r="XAH229" s="37"/>
      <c r="XAI229" s="37"/>
      <c r="XAJ229" s="37"/>
      <c r="XAK229" s="37"/>
      <c r="XAL229" s="37"/>
      <c r="XAM229" s="37"/>
      <c r="XAN229" s="37"/>
      <c r="XAO229" s="37"/>
      <c r="XAP229" s="37"/>
      <c r="XAQ229" s="37"/>
      <c r="XAR229" s="37"/>
      <c r="XAS229" s="37"/>
      <c r="XAT229" s="37"/>
      <c r="XAU229" s="37"/>
      <c r="XAV229" s="37"/>
      <c r="XAW229" s="37"/>
      <c r="XAX229" s="37"/>
      <c r="XAY229" s="37"/>
      <c r="XAZ229" s="37"/>
      <c r="XBA229" s="37"/>
      <c r="XBB229" s="37"/>
      <c r="XBC229" s="37"/>
      <c r="XBD229" s="37"/>
      <c r="XBE229" s="37"/>
      <c r="XBF229" s="37"/>
      <c r="XBG229" s="37"/>
      <c r="XBH229" s="37"/>
      <c r="XBI229" s="37"/>
      <c r="XBJ229" s="37"/>
      <c r="XBK229" s="37"/>
      <c r="XBL229" s="37"/>
      <c r="XBM229" s="37"/>
      <c r="XBN229" s="37"/>
      <c r="XBO229" s="37"/>
      <c r="XBP229" s="37"/>
      <c r="XBQ229" s="37"/>
      <c r="XBR229" s="37"/>
      <c r="XBS229" s="37"/>
      <c r="XBT229" s="37"/>
      <c r="XBU229" s="37"/>
      <c r="XBV229" s="37"/>
      <c r="XBW229" s="37"/>
      <c r="XBX229" s="37"/>
      <c r="XBY229" s="37"/>
      <c r="XBZ229" s="37"/>
      <c r="XCA229" s="37"/>
      <c r="XCB229" s="37"/>
      <c r="XCC229" s="37"/>
      <c r="XCD229" s="37"/>
      <c r="XCE229" s="37"/>
      <c r="XCF229" s="37"/>
      <c r="XCG229" s="37"/>
      <c r="XCH229" s="37"/>
      <c r="XCI229" s="37"/>
      <c r="XCJ229" s="37"/>
      <c r="XCK229" s="37"/>
      <c r="XCL229" s="37"/>
      <c r="XCM229" s="37"/>
      <c r="XCN229" s="37"/>
      <c r="XCO229" s="37"/>
      <c r="XCP229" s="37"/>
      <c r="XCQ229" s="37"/>
      <c r="XCR229" s="37"/>
      <c r="XCS229" s="37"/>
      <c r="XCT229" s="37"/>
      <c r="XCU229" s="37"/>
      <c r="XCV229" s="37"/>
      <c r="XCW229" s="37"/>
      <c r="XCX229" s="37"/>
      <c r="XCY229" s="37"/>
      <c r="XCZ229" s="37"/>
      <c r="XDA229" s="37"/>
      <c r="XDB229" s="37"/>
      <c r="XDC229" s="37"/>
      <c r="XDD229" s="37"/>
      <c r="XDE229" s="37"/>
      <c r="XDF229" s="37"/>
      <c r="XDG229" s="37"/>
      <c r="XDH229" s="37"/>
      <c r="XDI229" s="37"/>
      <c r="XDJ229" s="37"/>
      <c r="XDK229" s="37"/>
      <c r="XDL229" s="37"/>
      <c r="XDM229" s="37"/>
      <c r="XDN229" s="37"/>
      <c r="XDO229" s="37"/>
      <c r="XDP229" s="37"/>
      <c r="XDQ229" s="37"/>
      <c r="XDR229" s="37"/>
      <c r="XDS229" s="37"/>
      <c r="XDT229" s="37"/>
      <c r="XDU229" s="37"/>
      <c r="XDV229" s="37"/>
      <c r="XDW229" s="37"/>
      <c r="XDX229" s="37"/>
      <c r="XDY229" s="37"/>
      <c r="XDZ229" s="37"/>
      <c r="XEA229" s="37"/>
      <c r="XEB229" s="37"/>
      <c r="XEC229" s="37"/>
      <c r="XED229" s="37"/>
      <c r="XEE229" s="37"/>
      <c r="XEF229" s="37"/>
      <c r="XEG229" s="37"/>
      <c r="XEH229" s="37"/>
      <c r="XEI229" s="37"/>
      <c r="XEJ229" s="37"/>
      <c r="XEK229" s="37"/>
      <c r="XEL229" s="37"/>
      <c r="XEM229" s="37"/>
      <c r="XEN229" s="37"/>
      <c r="XEO229" s="37"/>
      <c r="XEP229" s="37"/>
      <c r="XEQ229" s="37"/>
      <c r="XER229" s="37"/>
      <c r="XES229" s="37"/>
      <c r="XET229" s="37"/>
      <c r="XEU229" s="37"/>
      <c r="XEV229" s="37"/>
      <c r="XEW229" s="37"/>
      <c r="XEX229" s="37"/>
      <c r="XEY229" s="37"/>
      <c r="XEZ229" s="37"/>
      <c r="XFA229" s="37"/>
      <c r="XFB229" s="37"/>
      <c r="XFC229" s="37"/>
      <c r="XFD229" s="37"/>
    </row>
    <row r="230" spans="1:151 16227:16384" s="12" customFormat="1" ht="20.25" customHeight="1" x14ac:dyDescent="0.25">
      <c r="A230" s="90"/>
      <c r="B230" s="90"/>
      <c r="C230" s="90">
        <v>7</v>
      </c>
      <c r="D230" s="90"/>
      <c r="E230" s="70" t="s">
        <v>215</v>
      </c>
      <c r="F230" s="90">
        <f>(89.872)*(10.764)</f>
        <v>967.38220799999999</v>
      </c>
      <c r="G230" s="90"/>
      <c r="H230" s="70">
        <v>0</v>
      </c>
      <c r="I230" s="70">
        <f t="shared" si="32"/>
        <v>1547.8115328000001</v>
      </c>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WZC230" s="37"/>
      <c r="WZD230" s="37"/>
      <c r="WZE230" s="37"/>
      <c r="WZF230" s="37"/>
      <c r="WZG230" s="37"/>
      <c r="WZH230" s="37"/>
      <c r="WZI230" s="37"/>
      <c r="WZJ230" s="37"/>
      <c r="WZK230" s="37"/>
      <c r="WZL230" s="37"/>
      <c r="WZM230" s="37"/>
      <c r="WZN230" s="37"/>
      <c r="WZO230" s="37"/>
      <c r="WZP230" s="37"/>
      <c r="WZQ230" s="37"/>
      <c r="WZR230" s="37"/>
      <c r="WZS230" s="37"/>
      <c r="WZT230" s="37"/>
      <c r="WZU230" s="37"/>
      <c r="WZV230" s="37"/>
      <c r="WZW230" s="37"/>
      <c r="WZX230" s="37"/>
      <c r="WZY230" s="37"/>
      <c r="WZZ230" s="37"/>
      <c r="XAA230" s="37"/>
      <c r="XAB230" s="37"/>
      <c r="XAC230" s="37"/>
      <c r="XAD230" s="37"/>
      <c r="XAE230" s="37"/>
      <c r="XAF230" s="37"/>
      <c r="XAG230" s="37"/>
      <c r="XAH230" s="37"/>
      <c r="XAI230" s="37"/>
      <c r="XAJ230" s="37"/>
      <c r="XAK230" s="37"/>
      <c r="XAL230" s="37"/>
      <c r="XAM230" s="37"/>
      <c r="XAN230" s="37"/>
      <c r="XAO230" s="37"/>
      <c r="XAP230" s="37"/>
      <c r="XAQ230" s="37"/>
      <c r="XAR230" s="37"/>
      <c r="XAS230" s="37"/>
      <c r="XAT230" s="37"/>
      <c r="XAU230" s="37"/>
      <c r="XAV230" s="37"/>
      <c r="XAW230" s="37"/>
      <c r="XAX230" s="37"/>
      <c r="XAY230" s="37"/>
      <c r="XAZ230" s="37"/>
      <c r="XBA230" s="37"/>
      <c r="XBB230" s="37"/>
      <c r="XBC230" s="37"/>
      <c r="XBD230" s="37"/>
      <c r="XBE230" s="37"/>
      <c r="XBF230" s="37"/>
      <c r="XBG230" s="37"/>
      <c r="XBH230" s="37"/>
      <c r="XBI230" s="37"/>
      <c r="XBJ230" s="37"/>
      <c r="XBK230" s="37"/>
      <c r="XBL230" s="37"/>
      <c r="XBM230" s="37"/>
      <c r="XBN230" s="37"/>
      <c r="XBO230" s="37"/>
      <c r="XBP230" s="37"/>
      <c r="XBQ230" s="37"/>
      <c r="XBR230" s="37"/>
      <c r="XBS230" s="37"/>
      <c r="XBT230" s="37"/>
      <c r="XBU230" s="37"/>
      <c r="XBV230" s="37"/>
      <c r="XBW230" s="37"/>
      <c r="XBX230" s="37"/>
      <c r="XBY230" s="37"/>
      <c r="XBZ230" s="37"/>
      <c r="XCA230" s="37"/>
      <c r="XCB230" s="37"/>
      <c r="XCC230" s="37"/>
      <c r="XCD230" s="37"/>
      <c r="XCE230" s="37"/>
      <c r="XCF230" s="37"/>
      <c r="XCG230" s="37"/>
      <c r="XCH230" s="37"/>
      <c r="XCI230" s="37"/>
      <c r="XCJ230" s="37"/>
      <c r="XCK230" s="37"/>
      <c r="XCL230" s="37"/>
      <c r="XCM230" s="37"/>
      <c r="XCN230" s="37"/>
      <c r="XCO230" s="37"/>
      <c r="XCP230" s="37"/>
      <c r="XCQ230" s="37"/>
      <c r="XCR230" s="37"/>
      <c r="XCS230" s="37"/>
      <c r="XCT230" s="37"/>
      <c r="XCU230" s="37"/>
      <c r="XCV230" s="37"/>
      <c r="XCW230" s="37"/>
      <c r="XCX230" s="37"/>
      <c r="XCY230" s="37"/>
      <c r="XCZ230" s="37"/>
      <c r="XDA230" s="37"/>
      <c r="XDB230" s="37"/>
      <c r="XDC230" s="37"/>
      <c r="XDD230" s="37"/>
      <c r="XDE230" s="37"/>
      <c r="XDF230" s="37"/>
      <c r="XDG230" s="37"/>
      <c r="XDH230" s="37"/>
      <c r="XDI230" s="37"/>
      <c r="XDJ230" s="37"/>
      <c r="XDK230" s="37"/>
      <c r="XDL230" s="37"/>
      <c r="XDM230" s="37"/>
      <c r="XDN230" s="37"/>
      <c r="XDO230" s="37"/>
      <c r="XDP230" s="37"/>
      <c r="XDQ230" s="37"/>
      <c r="XDR230" s="37"/>
      <c r="XDS230" s="37"/>
      <c r="XDT230" s="37"/>
      <c r="XDU230" s="37"/>
      <c r="XDV230" s="37"/>
      <c r="XDW230" s="37"/>
      <c r="XDX230" s="37"/>
      <c r="XDY230" s="37"/>
      <c r="XDZ230" s="37"/>
      <c r="XEA230" s="37"/>
      <c r="XEB230" s="37"/>
      <c r="XEC230" s="37"/>
      <c r="XED230" s="37"/>
      <c r="XEE230" s="37"/>
      <c r="XEF230" s="37"/>
      <c r="XEG230" s="37"/>
      <c r="XEH230" s="37"/>
      <c r="XEI230" s="37"/>
      <c r="XEJ230" s="37"/>
      <c r="XEK230" s="37"/>
      <c r="XEL230" s="37"/>
      <c r="XEM230" s="37"/>
      <c r="XEN230" s="37"/>
      <c r="XEO230" s="37"/>
      <c r="XEP230" s="37"/>
      <c r="XEQ230" s="37"/>
      <c r="XER230" s="37"/>
      <c r="XES230" s="37"/>
      <c r="XET230" s="37"/>
      <c r="XEU230" s="37"/>
      <c r="XEV230" s="37"/>
      <c r="XEW230" s="37"/>
      <c r="XEX230" s="37"/>
      <c r="XEY230" s="37"/>
      <c r="XEZ230" s="37"/>
      <c r="XFA230" s="37"/>
      <c r="XFB230" s="37"/>
      <c r="XFC230" s="37"/>
      <c r="XFD230" s="37"/>
    </row>
    <row r="231" spans="1:151 16227:16384" s="12" customFormat="1" ht="20.25" x14ac:dyDescent="0.25">
      <c r="A231" s="81" t="s">
        <v>233</v>
      </c>
      <c r="B231" s="82"/>
      <c r="C231" s="82"/>
      <c r="D231" s="82"/>
      <c r="E231" s="82"/>
      <c r="F231" s="82"/>
      <c r="G231" s="82"/>
      <c r="H231" s="82"/>
      <c r="I231" s="83"/>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WZC231" s="37"/>
      <c r="WZD231" s="37"/>
      <c r="WZE231" s="37"/>
      <c r="WZF231" s="37"/>
      <c r="WZG231" s="37"/>
      <c r="WZH231" s="37"/>
      <c r="WZI231" s="37"/>
      <c r="WZJ231" s="37"/>
      <c r="WZK231" s="37"/>
      <c r="WZL231" s="37"/>
      <c r="WZM231" s="37"/>
      <c r="WZN231" s="37"/>
      <c r="WZO231" s="37"/>
      <c r="WZP231" s="37"/>
      <c r="WZQ231" s="37"/>
      <c r="WZR231" s="37"/>
      <c r="WZS231" s="37"/>
      <c r="WZT231" s="37"/>
      <c r="WZU231" s="37"/>
      <c r="WZV231" s="37"/>
      <c r="WZW231" s="37"/>
      <c r="WZX231" s="37"/>
      <c r="WZY231" s="37"/>
      <c r="WZZ231" s="37"/>
      <c r="XAA231" s="37"/>
      <c r="XAB231" s="37"/>
      <c r="XAC231" s="37"/>
      <c r="XAD231" s="37"/>
      <c r="XAE231" s="37"/>
      <c r="XAF231" s="37"/>
      <c r="XAG231" s="37"/>
      <c r="XAH231" s="37"/>
      <c r="XAI231" s="37"/>
      <c r="XAJ231" s="37"/>
      <c r="XAK231" s="37"/>
      <c r="XAL231" s="37"/>
      <c r="XAM231" s="37"/>
      <c r="XAN231" s="37"/>
      <c r="XAO231" s="37"/>
      <c r="XAP231" s="37"/>
      <c r="XAQ231" s="37"/>
      <c r="XAR231" s="37"/>
      <c r="XAS231" s="37"/>
      <c r="XAT231" s="37"/>
      <c r="XAU231" s="37"/>
      <c r="XAV231" s="37"/>
      <c r="XAW231" s="37"/>
      <c r="XAX231" s="37"/>
      <c r="XAY231" s="37"/>
      <c r="XAZ231" s="37"/>
      <c r="XBA231" s="37"/>
      <c r="XBB231" s="37"/>
      <c r="XBC231" s="37"/>
      <c r="XBD231" s="37"/>
      <c r="XBE231" s="37"/>
      <c r="XBF231" s="37"/>
      <c r="XBG231" s="37"/>
      <c r="XBH231" s="37"/>
      <c r="XBI231" s="37"/>
      <c r="XBJ231" s="37"/>
      <c r="XBK231" s="37"/>
      <c r="XBL231" s="37"/>
      <c r="XBM231" s="37"/>
      <c r="XBN231" s="37"/>
      <c r="XBO231" s="37"/>
      <c r="XBP231" s="37"/>
      <c r="XBQ231" s="37"/>
      <c r="XBR231" s="37"/>
      <c r="XBS231" s="37"/>
      <c r="XBT231" s="37"/>
      <c r="XBU231" s="37"/>
      <c r="XBV231" s="37"/>
      <c r="XBW231" s="37"/>
      <c r="XBX231" s="37"/>
      <c r="XBY231" s="37"/>
      <c r="XBZ231" s="37"/>
      <c r="XCA231" s="37"/>
      <c r="XCB231" s="37"/>
      <c r="XCC231" s="37"/>
      <c r="XCD231" s="37"/>
      <c r="XCE231" s="37"/>
      <c r="XCF231" s="37"/>
      <c r="XCG231" s="37"/>
      <c r="XCH231" s="37"/>
      <c r="XCI231" s="37"/>
      <c r="XCJ231" s="37"/>
      <c r="XCK231" s="37"/>
      <c r="XCL231" s="37"/>
      <c r="XCM231" s="37"/>
      <c r="XCN231" s="37"/>
      <c r="XCO231" s="37"/>
      <c r="XCP231" s="37"/>
      <c r="XCQ231" s="37"/>
      <c r="XCR231" s="37"/>
      <c r="XCS231" s="37"/>
      <c r="XCT231" s="37"/>
      <c r="XCU231" s="37"/>
      <c r="XCV231" s="37"/>
      <c r="XCW231" s="37"/>
      <c r="XCX231" s="37"/>
      <c r="XCY231" s="37"/>
      <c r="XCZ231" s="37"/>
      <c r="XDA231" s="37"/>
      <c r="XDB231" s="37"/>
      <c r="XDC231" s="37"/>
      <c r="XDD231" s="37"/>
      <c r="XDE231" s="37"/>
      <c r="XDF231" s="37"/>
      <c r="XDG231" s="37"/>
      <c r="XDH231" s="37"/>
      <c r="XDI231" s="37"/>
      <c r="XDJ231" s="37"/>
      <c r="XDK231" s="37"/>
      <c r="XDL231" s="37"/>
      <c r="XDM231" s="37"/>
      <c r="XDN231" s="37"/>
      <c r="XDO231" s="37"/>
      <c r="XDP231" s="37"/>
      <c r="XDQ231" s="37"/>
      <c r="XDR231" s="37"/>
      <c r="XDS231" s="37"/>
      <c r="XDT231" s="37"/>
      <c r="XDU231" s="37"/>
      <c r="XDV231" s="37"/>
      <c r="XDW231" s="37"/>
      <c r="XDX231" s="37"/>
      <c r="XDY231" s="37"/>
      <c r="XDZ231" s="37"/>
      <c r="XEA231" s="37"/>
      <c r="XEB231" s="37"/>
      <c r="XEC231" s="37"/>
      <c r="XED231" s="37"/>
      <c r="XEE231" s="37"/>
      <c r="XEF231" s="37"/>
      <c r="XEG231" s="37"/>
      <c r="XEH231" s="37"/>
      <c r="XEI231" s="37"/>
      <c r="XEJ231" s="37"/>
      <c r="XEK231" s="37"/>
      <c r="XEL231" s="37"/>
      <c r="XEM231" s="37"/>
      <c r="XEN231" s="37"/>
      <c r="XEO231" s="37"/>
      <c r="XEP231" s="37"/>
      <c r="XEQ231" s="37"/>
      <c r="XER231" s="37"/>
      <c r="XES231" s="37"/>
      <c r="XET231" s="37"/>
      <c r="XEU231" s="37"/>
      <c r="XEV231" s="37"/>
      <c r="XEW231" s="37"/>
      <c r="XEX231" s="37"/>
      <c r="XEY231" s="37"/>
      <c r="XEZ231" s="37"/>
      <c r="XFA231" s="37"/>
      <c r="XFB231" s="37"/>
      <c r="XFC231" s="37"/>
      <c r="XFD231" s="37"/>
    </row>
    <row r="232" spans="1:151 16227:16384" s="12" customFormat="1" ht="20.25" customHeight="1" x14ac:dyDescent="0.25">
      <c r="A232" s="84" t="str">
        <f t="shared" ref="A232" si="33">A231</f>
        <v>22nd &amp; 29th Floor ( Part Refuge Area)</v>
      </c>
      <c r="B232" s="85"/>
      <c r="C232" s="90">
        <v>1</v>
      </c>
      <c r="D232" s="90"/>
      <c r="E232" s="84" t="s">
        <v>216</v>
      </c>
      <c r="F232" s="91"/>
      <c r="G232" s="91"/>
      <c r="H232" s="91"/>
      <c r="I232" s="85"/>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WZC232" s="37"/>
      <c r="WZD232" s="37"/>
      <c r="WZE232" s="37"/>
      <c r="WZF232" s="37"/>
      <c r="WZG232" s="37"/>
      <c r="WZH232" s="37"/>
      <c r="WZI232" s="37"/>
      <c r="WZJ232" s="37"/>
      <c r="WZK232" s="37"/>
      <c r="WZL232" s="37"/>
      <c r="WZM232" s="37"/>
      <c r="WZN232" s="37"/>
      <c r="WZO232" s="37"/>
      <c r="WZP232" s="37"/>
      <c r="WZQ232" s="37"/>
      <c r="WZR232" s="37"/>
      <c r="WZS232" s="37"/>
      <c r="WZT232" s="37"/>
      <c r="WZU232" s="37"/>
      <c r="WZV232" s="37"/>
      <c r="WZW232" s="37"/>
      <c r="WZX232" s="37"/>
      <c r="WZY232" s="37"/>
      <c r="WZZ232" s="37"/>
      <c r="XAA232" s="37"/>
      <c r="XAB232" s="37"/>
      <c r="XAC232" s="37"/>
      <c r="XAD232" s="37"/>
      <c r="XAE232" s="37"/>
      <c r="XAF232" s="37"/>
      <c r="XAG232" s="37"/>
      <c r="XAH232" s="37"/>
      <c r="XAI232" s="37"/>
      <c r="XAJ232" s="37"/>
      <c r="XAK232" s="37"/>
      <c r="XAL232" s="37"/>
      <c r="XAM232" s="37"/>
      <c r="XAN232" s="37"/>
      <c r="XAO232" s="37"/>
      <c r="XAP232" s="37"/>
      <c r="XAQ232" s="37"/>
      <c r="XAR232" s="37"/>
      <c r="XAS232" s="37"/>
      <c r="XAT232" s="37"/>
      <c r="XAU232" s="37"/>
      <c r="XAV232" s="37"/>
      <c r="XAW232" s="37"/>
      <c r="XAX232" s="37"/>
      <c r="XAY232" s="37"/>
      <c r="XAZ232" s="37"/>
      <c r="XBA232" s="37"/>
      <c r="XBB232" s="37"/>
      <c r="XBC232" s="37"/>
      <c r="XBD232" s="37"/>
      <c r="XBE232" s="37"/>
      <c r="XBF232" s="37"/>
      <c r="XBG232" s="37"/>
      <c r="XBH232" s="37"/>
      <c r="XBI232" s="37"/>
      <c r="XBJ232" s="37"/>
      <c r="XBK232" s="37"/>
      <c r="XBL232" s="37"/>
      <c r="XBM232" s="37"/>
      <c r="XBN232" s="37"/>
      <c r="XBO232" s="37"/>
      <c r="XBP232" s="37"/>
      <c r="XBQ232" s="37"/>
      <c r="XBR232" s="37"/>
      <c r="XBS232" s="37"/>
      <c r="XBT232" s="37"/>
      <c r="XBU232" s="37"/>
      <c r="XBV232" s="37"/>
      <c r="XBW232" s="37"/>
      <c r="XBX232" s="37"/>
      <c r="XBY232" s="37"/>
      <c r="XBZ232" s="37"/>
      <c r="XCA232" s="37"/>
      <c r="XCB232" s="37"/>
      <c r="XCC232" s="37"/>
      <c r="XCD232" s="37"/>
      <c r="XCE232" s="37"/>
      <c r="XCF232" s="37"/>
      <c r="XCG232" s="37"/>
      <c r="XCH232" s="37"/>
      <c r="XCI232" s="37"/>
      <c r="XCJ232" s="37"/>
      <c r="XCK232" s="37"/>
      <c r="XCL232" s="37"/>
      <c r="XCM232" s="37"/>
      <c r="XCN232" s="37"/>
      <c r="XCO232" s="37"/>
      <c r="XCP232" s="37"/>
      <c r="XCQ232" s="37"/>
      <c r="XCR232" s="37"/>
      <c r="XCS232" s="37"/>
      <c r="XCT232" s="37"/>
      <c r="XCU232" s="37"/>
      <c r="XCV232" s="37"/>
      <c r="XCW232" s="37"/>
      <c r="XCX232" s="37"/>
      <c r="XCY232" s="37"/>
      <c r="XCZ232" s="37"/>
      <c r="XDA232" s="37"/>
      <c r="XDB232" s="37"/>
      <c r="XDC232" s="37"/>
      <c r="XDD232" s="37"/>
      <c r="XDE232" s="37"/>
      <c r="XDF232" s="37"/>
      <c r="XDG232" s="37"/>
      <c r="XDH232" s="37"/>
      <c r="XDI232" s="37"/>
      <c r="XDJ232" s="37"/>
      <c r="XDK232" s="37"/>
      <c r="XDL232" s="37"/>
      <c r="XDM232" s="37"/>
      <c r="XDN232" s="37"/>
      <c r="XDO232" s="37"/>
      <c r="XDP232" s="37"/>
      <c r="XDQ232" s="37"/>
      <c r="XDR232" s="37"/>
      <c r="XDS232" s="37"/>
      <c r="XDT232" s="37"/>
      <c r="XDU232" s="37"/>
      <c r="XDV232" s="37"/>
      <c r="XDW232" s="37"/>
      <c r="XDX232" s="37"/>
      <c r="XDY232" s="37"/>
      <c r="XDZ232" s="37"/>
      <c r="XEA232" s="37"/>
      <c r="XEB232" s="37"/>
      <c r="XEC232" s="37"/>
      <c r="XED232" s="37"/>
      <c r="XEE232" s="37"/>
      <c r="XEF232" s="37"/>
      <c r="XEG232" s="37"/>
      <c r="XEH232" s="37"/>
      <c r="XEI232" s="37"/>
      <c r="XEJ232" s="37"/>
      <c r="XEK232" s="37"/>
      <c r="XEL232" s="37"/>
      <c r="XEM232" s="37"/>
      <c r="XEN232" s="37"/>
      <c r="XEO232" s="37"/>
      <c r="XEP232" s="37"/>
      <c r="XEQ232" s="37"/>
      <c r="XER232" s="37"/>
      <c r="XES232" s="37"/>
      <c r="XET232" s="37"/>
      <c r="XEU232" s="37"/>
      <c r="XEV232" s="37"/>
      <c r="XEW232" s="37"/>
      <c r="XEX232" s="37"/>
      <c r="XEY232" s="37"/>
      <c r="XEZ232" s="37"/>
      <c r="XFA232" s="37"/>
      <c r="XFB232" s="37"/>
      <c r="XFC232" s="37"/>
      <c r="XFD232" s="37"/>
    </row>
    <row r="233" spans="1:151 16227:16384" s="12" customFormat="1" ht="20.25" customHeight="1" x14ac:dyDescent="0.25">
      <c r="A233" s="86"/>
      <c r="B233" s="87"/>
      <c r="C233" s="90">
        <v>2</v>
      </c>
      <c r="D233" s="90"/>
      <c r="E233" s="88"/>
      <c r="F233" s="92"/>
      <c r="G233" s="92"/>
      <c r="H233" s="92"/>
      <c r="I233" s="89"/>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WZC233" s="37"/>
      <c r="WZD233" s="37"/>
      <c r="WZE233" s="37"/>
      <c r="WZF233" s="37"/>
      <c r="WZG233" s="37"/>
      <c r="WZH233" s="37"/>
      <c r="WZI233" s="37"/>
      <c r="WZJ233" s="37"/>
      <c r="WZK233" s="37"/>
      <c r="WZL233" s="37"/>
      <c r="WZM233" s="37"/>
      <c r="WZN233" s="37"/>
      <c r="WZO233" s="37"/>
      <c r="WZP233" s="37"/>
      <c r="WZQ233" s="37"/>
      <c r="WZR233" s="37"/>
      <c r="WZS233" s="37"/>
      <c r="WZT233" s="37"/>
      <c r="WZU233" s="37"/>
      <c r="WZV233" s="37"/>
      <c r="WZW233" s="37"/>
      <c r="WZX233" s="37"/>
      <c r="WZY233" s="37"/>
      <c r="WZZ233" s="37"/>
      <c r="XAA233" s="37"/>
      <c r="XAB233" s="37"/>
      <c r="XAC233" s="37"/>
      <c r="XAD233" s="37"/>
      <c r="XAE233" s="37"/>
      <c r="XAF233" s="37"/>
      <c r="XAG233" s="37"/>
      <c r="XAH233" s="37"/>
      <c r="XAI233" s="37"/>
      <c r="XAJ233" s="37"/>
      <c r="XAK233" s="37"/>
      <c r="XAL233" s="37"/>
      <c r="XAM233" s="37"/>
      <c r="XAN233" s="37"/>
      <c r="XAO233" s="37"/>
      <c r="XAP233" s="37"/>
      <c r="XAQ233" s="37"/>
      <c r="XAR233" s="37"/>
      <c r="XAS233" s="37"/>
      <c r="XAT233" s="37"/>
      <c r="XAU233" s="37"/>
      <c r="XAV233" s="37"/>
      <c r="XAW233" s="37"/>
      <c r="XAX233" s="37"/>
      <c r="XAY233" s="37"/>
      <c r="XAZ233" s="37"/>
      <c r="XBA233" s="37"/>
      <c r="XBB233" s="37"/>
      <c r="XBC233" s="37"/>
      <c r="XBD233" s="37"/>
      <c r="XBE233" s="37"/>
      <c r="XBF233" s="37"/>
      <c r="XBG233" s="37"/>
      <c r="XBH233" s="37"/>
      <c r="XBI233" s="37"/>
      <c r="XBJ233" s="37"/>
      <c r="XBK233" s="37"/>
      <c r="XBL233" s="37"/>
      <c r="XBM233" s="37"/>
      <c r="XBN233" s="37"/>
      <c r="XBO233" s="37"/>
      <c r="XBP233" s="37"/>
      <c r="XBQ233" s="37"/>
      <c r="XBR233" s="37"/>
      <c r="XBS233" s="37"/>
      <c r="XBT233" s="37"/>
      <c r="XBU233" s="37"/>
      <c r="XBV233" s="37"/>
      <c r="XBW233" s="37"/>
      <c r="XBX233" s="37"/>
      <c r="XBY233" s="37"/>
      <c r="XBZ233" s="37"/>
      <c r="XCA233" s="37"/>
      <c r="XCB233" s="37"/>
      <c r="XCC233" s="37"/>
      <c r="XCD233" s="37"/>
      <c r="XCE233" s="37"/>
      <c r="XCF233" s="37"/>
      <c r="XCG233" s="37"/>
      <c r="XCH233" s="37"/>
      <c r="XCI233" s="37"/>
      <c r="XCJ233" s="37"/>
      <c r="XCK233" s="37"/>
      <c r="XCL233" s="37"/>
      <c r="XCM233" s="37"/>
      <c r="XCN233" s="37"/>
      <c r="XCO233" s="37"/>
      <c r="XCP233" s="37"/>
      <c r="XCQ233" s="37"/>
      <c r="XCR233" s="37"/>
      <c r="XCS233" s="37"/>
      <c r="XCT233" s="37"/>
      <c r="XCU233" s="37"/>
      <c r="XCV233" s="37"/>
      <c r="XCW233" s="37"/>
      <c r="XCX233" s="37"/>
      <c r="XCY233" s="37"/>
      <c r="XCZ233" s="37"/>
      <c r="XDA233" s="37"/>
      <c r="XDB233" s="37"/>
      <c r="XDC233" s="37"/>
      <c r="XDD233" s="37"/>
      <c r="XDE233" s="37"/>
      <c r="XDF233" s="37"/>
      <c r="XDG233" s="37"/>
      <c r="XDH233" s="37"/>
      <c r="XDI233" s="37"/>
      <c r="XDJ233" s="37"/>
      <c r="XDK233" s="37"/>
      <c r="XDL233" s="37"/>
      <c r="XDM233" s="37"/>
      <c r="XDN233" s="37"/>
      <c r="XDO233" s="37"/>
      <c r="XDP233" s="37"/>
      <c r="XDQ233" s="37"/>
      <c r="XDR233" s="37"/>
      <c r="XDS233" s="37"/>
      <c r="XDT233" s="37"/>
      <c r="XDU233" s="37"/>
      <c r="XDV233" s="37"/>
      <c r="XDW233" s="37"/>
      <c r="XDX233" s="37"/>
      <c r="XDY233" s="37"/>
      <c r="XDZ233" s="37"/>
      <c r="XEA233" s="37"/>
      <c r="XEB233" s="37"/>
      <c r="XEC233" s="37"/>
      <c r="XED233" s="37"/>
      <c r="XEE233" s="37"/>
      <c r="XEF233" s="37"/>
      <c r="XEG233" s="37"/>
      <c r="XEH233" s="37"/>
      <c r="XEI233" s="37"/>
      <c r="XEJ233" s="37"/>
      <c r="XEK233" s="37"/>
      <c r="XEL233" s="37"/>
      <c r="XEM233" s="37"/>
      <c r="XEN233" s="37"/>
      <c r="XEO233" s="37"/>
      <c r="XEP233" s="37"/>
      <c r="XEQ233" s="37"/>
      <c r="XER233" s="37"/>
      <c r="XES233" s="37"/>
      <c r="XET233" s="37"/>
      <c r="XEU233" s="37"/>
      <c r="XEV233" s="37"/>
      <c r="XEW233" s="37"/>
      <c r="XEX233" s="37"/>
      <c r="XEY233" s="37"/>
      <c r="XEZ233" s="37"/>
      <c r="XFA233" s="37"/>
      <c r="XFB233" s="37"/>
      <c r="XFC233" s="37"/>
      <c r="XFD233" s="37"/>
    </row>
    <row r="234" spans="1:151 16227:16384" s="12" customFormat="1" ht="20.25" customHeight="1" x14ac:dyDescent="0.25">
      <c r="A234" s="86"/>
      <c r="B234" s="87"/>
      <c r="C234" s="90">
        <v>3</v>
      </c>
      <c r="D234" s="90"/>
      <c r="E234" s="59" t="s">
        <v>212</v>
      </c>
      <c r="F234" s="79">
        <f>(39.137)*(10.764)</f>
        <v>421.270668</v>
      </c>
      <c r="G234" s="80"/>
      <c r="H234" s="59">
        <v>0</v>
      </c>
      <c r="I234" s="59">
        <f t="shared" ref="I234:I238" si="34">F234*(($I$105)+1)+H234</f>
        <v>674.03306880000002</v>
      </c>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WZC234" s="37"/>
      <c r="WZD234" s="37"/>
      <c r="WZE234" s="37"/>
      <c r="WZF234" s="37"/>
      <c r="WZG234" s="37"/>
      <c r="WZH234" s="37"/>
      <c r="WZI234" s="37"/>
      <c r="WZJ234" s="37"/>
      <c r="WZK234" s="37"/>
      <c r="WZL234" s="37"/>
      <c r="WZM234" s="37"/>
      <c r="WZN234" s="37"/>
      <c r="WZO234" s="37"/>
      <c r="WZP234" s="37"/>
      <c r="WZQ234" s="37"/>
      <c r="WZR234" s="37"/>
      <c r="WZS234" s="37"/>
      <c r="WZT234" s="37"/>
      <c r="WZU234" s="37"/>
      <c r="WZV234" s="37"/>
      <c r="WZW234" s="37"/>
      <c r="WZX234" s="37"/>
      <c r="WZY234" s="37"/>
      <c r="WZZ234" s="37"/>
      <c r="XAA234" s="37"/>
      <c r="XAB234" s="37"/>
      <c r="XAC234" s="37"/>
      <c r="XAD234" s="37"/>
      <c r="XAE234" s="37"/>
      <c r="XAF234" s="37"/>
      <c r="XAG234" s="37"/>
      <c r="XAH234" s="37"/>
      <c r="XAI234" s="37"/>
      <c r="XAJ234" s="37"/>
      <c r="XAK234" s="37"/>
      <c r="XAL234" s="37"/>
      <c r="XAM234" s="37"/>
      <c r="XAN234" s="37"/>
      <c r="XAO234" s="37"/>
      <c r="XAP234" s="37"/>
      <c r="XAQ234" s="37"/>
      <c r="XAR234" s="37"/>
      <c r="XAS234" s="37"/>
      <c r="XAT234" s="37"/>
      <c r="XAU234" s="37"/>
      <c r="XAV234" s="37"/>
      <c r="XAW234" s="37"/>
      <c r="XAX234" s="37"/>
      <c r="XAY234" s="37"/>
      <c r="XAZ234" s="37"/>
      <c r="XBA234" s="37"/>
      <c r="XBB234" s="37"/>
      <c r="XBC234" s="37"/>
      <c r="XBD234" s="37"/>
      <c r="XBE234" s="37"/>
      <c r="XBF234" s="37"/>
      <c r="XBG234" s="37"/>
      <c r="XBH234" s="37"/>
      <c r="XBI234" s="37"/>
      <c r="XBJ234" s="37"/>
      <c r="XBK234" s="37"/>
      <c r="XBL234" s="37"/>
      <c r="XBM234" s="37"/>
      <c r="XBN234" s="37"/>
      <c r="XBO234" s="37"/>
      <c r="XBP234" s="37"/>
      <c r="XBQ234" s="37"/>
      <c r="XBR234" s="37"/>
      <c r="XBS234" s="37"/>
      <c r="XBT234" s="37"/>
      <c r="XBU234" s="37"/>
      <c r="XBV234" s="37"/>
      <c r="XBW234" s="37"/>
      <c r="XBX234" s="37"/>
      <c r="XBY234" s="37"/>
      <c r="XBZ234" s="37"/>
      <c r="XCA234" s="37"/>
      <c r="XCB234" s="37"/>
      <c r="XCC234" s="37"/>
      <c r="XCD234" s="37"/>
      <c r="XCE234" s="37"/>
      <c r="XCF234" s="37"/>
      <c r="XCG234" s="37"/>
      <c r="XCH234" s="37"/>
      <c r="XCI234" s="37"/>
      <c r="XCJ234" s="37"/>
      <c r="XCK234" s="37"/>
      <c r="XCL234" s="37"/>
      <c r="XCM234" s="37"/>
      <c r="XCN234" s="37"/>
      <c r="XCO234" s="37"/>
      <c r="XCP234" s="37"/>
      <c r="XCQ234" s="37"/>
      <c r="XCR234" s="37"/>
      <c r="XCS234" s="37"/>
      <c r="XCT234" s="37"/>
      <c r="XCU234" s="37"/>
      <c r="XCV234" s="37"/>
      <c r="XCW234" s="37"/>
      <c r="XCX234" s="37"/>
      <c r="XCY234" s="37"/>
      <c r="XCZ234" s="37"/>
      <c r="XDA234" s="37"/>
      <c r="XDB234" s="37"/>
      <c r="XDC234" s="37"/>
      <c r="XDD234" s="37"/>
      <c r="XDE234" s="37"/>
      <c r="XDF234" s="37"/>
      <c r="XDG234" s="37"/>
      <c r="XDH234" s="37"/>
      <c r="XDI234" s="37"/>
      <c r="XDJ234" s="37"/>
      <c r="XDK234" s="37"/>
      <c r="XDL234" s="37"/>
      <c r="XDM234" s="37"/>
      <c r="XDN234" s="37"/>
      <c r="XDO234" s="37"/>
      <c r="XDP234" s="37"/>
      <c r="XDQ234" s="37"/>
      <c r="XDR234" s="37"/>
      <c r="XDS234" s="37"/>
      <c r="XDT234" s="37"/>
      <c r="XDU234" s="37"/>
      <c r="XDV234" s="37"/>
      <c r="XDW234" s="37"/>
      <c r="XDX234" s="37"/>
      <c r="XDY234" s="37"/>
      <c r="XDZ234" s="37"/>
      <c r="XEA234" s="37"/>
      <c r="XEB234" s="37"/>
      <c r="XEC234" s="37"/>
      <c r="XED234" s="37"/>
      <c r="XEE234" s="37"/>
      <c r="XEF234" s="37"/>
      <c r="XEG234" s="37"/>
      <c r="XEH234" s="37"/>
      <c r="XEI234" s="37"/>
      <c r="XEJ234" s="37"/>
      <c r="XEK234" s="37"/>
      <c r="XEL234" s="37"/>
      <c r="XEM234" s="37"/>
      <c r="XEN234" s="37"/>
      <c r="XEO234" s="37"/>
      <c r="XEP234" s="37"/>
      <c r="XEQ234" s="37"/>
      <c r="XER234" s="37"/>
      <c r="XES234" s="37"/>
      <c r="XET234" s="37"/>
      <c r="XEU234" s="37"/>
      <c r="XEV234" s="37"/>
      <c r="XEW234" s="37"/>
      <c r="XEX234" s="37"/>
      <c r="XEY234" s="37"/>
      <c r="XEZ234" s="37"/>
      <c r="XFA234" s="37"/>
      <c r="XFB234" s="37"/>
      <c r="XFC234" s="37"/>
      <c r="XFD234" s="37"/>
    </row>
    <row r="235" spans="1:151 16227:16384" s="12" customFormat="1" ht="20.25" customHeight="1" x14ac:dyDescent="0.25">
      <c r="A235" s="86"/>
      <c r="B235" s="87"/>
      <c r="C235" s="90">
        <v>4</v>
      </c>
      <c r="D235" s="90"/>
      <c r="E235" s="59" t="s">
        <v>212</v>
      </c>
      <c r="F235" s="79">
        <f>(39.137)*(10.764)</f>
        <v>421.270668</v>
      </c>
      <c r="G235" s="80"/>
      <c r="H235" s="59">
        <v>0</v>
      </c>
      <c r="I235" s="59">
        <f t="shared" si="34"/>
        <v>674.03306880000002</v>
      </c>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WZC235" s="37"/>
      <c r="WZD235" s="37"/>
      <c r="WZE235" s="37"/>
      <c r="WZF235" s="37"/>
      <c r="WZG235" s="37"/>
      <c r="WZH235" s="37"/>
      <c r="WZI235" s="37"/>
      <c r="WZJ235" s="37"/>
      <c r="WZK235" s="37"/>
      <c r="WZL235" s="37"/>
      <c r="WZM235" s="37"/>
      <c r="WZN235" s="37"/>
      <c r="WZO235" s="37"/>
      <c r="WZP235" s="37"/>
      <c r="WZQ235" s="37"/>
      <c r="WZR235" s="37"/>
      <c r="WZS235" s="37"/>
      <c r="WZT235" s="37"/>
      <c r="WZU235" s="37"/>
      <c r="WZV235" s="37"/>
      <c r="WZW235" s="37"/>
      <c r="WZX235" s="37"/>
      <c r="WZY235" s="37"/>
      <c r="WZZ235" s="37"/>
      <c r="XAA235" s="37"/>
      <c r="XAB235" s="37"/>
      <c r="XAC235" s="37"/>
      <c r="XAD235" s="37"/>
      <c r="XAE235" s="37"/>
      <c r="XAF235" s="37"/>
      <c r="XAG235" s="37"/>
      <c r="XAH235" s="37"/>
      <c r="XAI235" s="37"/>
      <c r="XAJ235" s="37"/>
      <c r="XAK235" s="37"/>
      <c r="XAL235" s="37"/>
      <c r="XAM235" s="37"/>
      <c r="XAN235" s="37"/>
      <c r="XAO235" s="37"/>
      <c r="XAP235" s="37"/>
      <c r="XAQ235" s="37"/>
      <c r="XAR235" s="37"/>
      <c r="XAS235" s="37"/>
      <c r="XAT235" s="37"/>
      <c r="XAU235" s="37"/>
      <c r="XAV235" s="37"/>
      <c r="XAW235" s="37"/>
      <c r="XAX235" s="37"/>
      <c r="XAY235" s="37"/>
      <c r="XAZ235" s="37"/>
      <c r="XBA235" s="37"/>
      <c r="XBB235" s="37"/>
      <c r="XBC235" s="37"/>
      <c r="XBD235" s="37"/>
      <c r="XBE235" s="37"/>
      <c r="XBF235" s="37"/>
      <c r="XBG235" s="37"/>
      <c r="XBH235" s="37"/>
      <c r="XBI235" s="37"/>
      <c r="XBJ235" s="37"/>
      <c r="XBK235" s="37"/>
      <c r="XBL235" s="37"/>
      <c r="XBM235" s="37"/>
      <c r="XBN235" s="37"/>
      <c r="XBO235" s="37"/>
      <c r="XBP235" s="37"/>
      <c r="XBQ235" s="37"/>
      <c r="XBR235" s="37"/>
      <c r="XBS235" s="37"/>
      <c r="XBT235" s="37"/>
      <c r="XBU235" s="37"/>
      <c r="XBV235" s="37"/>
      <c r="XBW235" s="37"/>
      <c r="XBX235" s="37"/>
      <c r="XBY235" s="37"/>
      <c r="XBZ235" s="37"/>
      <c r="XCA235" s="37"/>
      <c r="XCB235" s="37"/>
      <c r="XCC235" s="37"/>
      <c r="XCD235" s="37"/>
      <c r="XCE235" s="37"/>
      <c r="XCF235" s="37"/>
      <c r="XCG235" s="37"/>
      <c r="XCH235" s="37"/>
      <c r="XCI235" s="37"/>
      <c r="XCJ235" s="37"/>
      <c r="XCK235" s="37"/>
      <c r="XCL235" s="37"/>
      <c r="XCM235" s="37"/>
      <c r="XCN235" s="37"/>
      <c r="XCO235" s="37"/>
      <c r="XCP235" s="37"/>
      <c r="XCQ235" s="37"/>
      <c r="XCR235" s="37"/>
      <c r="XCS235" s="37"/>
      <c r="XCT235" s="37"/>
      <c r="XCU235" s="37"/>
      <c r="XCV235" s="37"/>
      <c r="XCW235" s="37"/>
      <c r="XCX235" s="37"/>
      <c r="XCY235" s="37"/>
      <c r="XCZ235" s="37"/>
      <c r="XDA235" s="37"/>
      <c r="XDB235" s="37"/>
      <c r="XDC235" s="37"/>
      <c r="XDD235" s="37"/>
      <c r="XDE235" s="37"/>
      <c r="XDF235" s="37"/>
      <c r="XDG235" s="37"/>
      <c r="XDH235" s="37"/>
      <c r="XDI235" s="37"/>
      <c r="XDJ235" s="37"/>
      <c r="XDK235" s="37"/>
      <c r="XDL235" s="37"/>
      <c r="XDM235" s="37"/>
      <c r="XDN235" s="37"/>
      <c r="XDO235" s="37"/>
      <c r="XDP235" s="37"/>
      <c r="XDQ235" s="37"/>
      <c r="XDR235" s="37"/>
      <c r="XDS235" s="37"/>
      <c r="XDT235" s="37"/>
      <c r="XDU235" s="37"/>
      <c r="XDV235" s="37"/>
      <c r="XDW235" s="37"/>
      <c r="XDX235" s="37"/>
      <c r="XDY235" s="37"/>
      <c r="XDZ235" s="37"/>
      <c r="XEA235" s="37"/>
      <c r="XEB235" s="37"/>
      <c r="XEC235" s="37"/>
      <c r="XED235" s="37"/>
      <c r="XEE235" s="37"/>
      <c r="XEF235" s="37"/>
      <c r="XEG235" s="37"/>
      <c r="XEH235" s="37"/>
      <c r="XEI235" s="37"/>
      <c r="XEJ235" s="37"/>
      <c r="XEK235" s="37"/>
      <c r="XEL235" s="37"/>
      <c r="XEM235" s="37"/>
      <c r="XEN235" s="37"/>
      <c r="XEO235" s="37"/>
      <c r="XEP235" s="37"/>
      <c r="XEQ235" s="37"/>
      <c r="XER235" s="37"/>
      <c r="XES235" s="37"/>
      <c r="XET235" s="37"/>
      <c r="XEU235" s="37"/>
      <c r="XEV235" s="37"/>
      <c r="XEW235" s="37"/>
      <c r="XEX235" s="37"/>
      <c r="XEY235" s="37"/>
      <c r="XEZ235" s="37"/>
      <c r="XFA235" s="37"/>
      <c r="XFB235" s="37"/>
      <c r="XFC235" s="37"/>
      <c r="XFD235" s="37"/>
    </row>
    <row r="236" spans="1:151 16227:16384" s="12" customFormat="1" ht="20.25" customHeight="1" x14ac:dyDescent="0.25">
      <c r="A236" s="86"/>
      <c r="B236" s="87"/>
      <c r="C236" s="90">
        <v>5</v>
      </c>
      <c r="D236" s="90"/>
      <c r="E236" s="59" t="s">
        <v>214</v>
      </c>
      <c r="F236" s="79">
        <f>(59.291)*(10.764)</f>
        <v>638.20832399999995</v>
      </c>
      <c r="G236" s="80"/>
      <c r="H236" s="59">
        <v>0</v>
      </c>
      <c r="I236" s="59">
        <f t="shared" si="34"/>
        <v>1021.1333184</v>
      </c>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WZC236" s="37"/>
      <c r="WZD236" s="37"/>
      <c r="WZE236" s="37"/>
      <c r="WZF236" s="37"/>
      <c r="WZG236" s="37"/>
      <c r="WZH236" s="37"/>
      <c r="WZI236" s="37"/>
      <c r="WZJ236" s="37"/>
      <c r="WZK236" s="37"/>
      <c r="WZL236" s="37"/>
      <c r="WZM236" s="37"/>
      <c r="WZN236" s="37"/>
      <c r="WZO236" s="37"/>
      <c r="WZP236" s="37"/>
      <c r="WZQ236" s="37"/>
      <c r="WZR236" s="37"/>
      <c r="WZS236" s="37"/>
      <c r="WZT236" s="37"/>
      <c r="WZU236" s="37"/>
      <c r="WZV236" s="37"/>
      <c r="WZW236" s="37"/>
      <c r="WZX236" s="37"/>
      <c r="WZY236" s="37"/>
      <c r="WZZ236" s="37"/>
      <c r="XAA236" s="37"/>
      <c r="XAB236" s="37"/>
      <c r="XAC236" s="37"/>
      <c r="XAD236" s="37"/>
      <c r="XAE236" s="37"/>
      <c r="XAF236" s="37"/>
      <c r="XAG236" s="37"/>
      <c r="XAH236" s="37"/>
      <c r="XAI236" s="37"/>
      <c r="XAJ236" s="37"/>
      <c r="XAK236" s="37"/>
      <c r="XAL236" s="37"/>
      <c r="XAM236" s="37"/>
      <c r="XAN236" s="37"/>
      <c r="XAO236" s="37"/>
      <c r="XAP236" s="37"/>
      <c r="XAQ236" s="37"/>
      <c r="XAR236" s="37"/>
      <c r="XAS236" s="37"/>
      <c r="XAT236" s="37"/>
      <c r="XAU236" s="37"/>
      <c r="XAV236" s="37"/>
      <c r="XAW236" s="37"/>
      <c r="XAX236" s="37"/>
      <c r="XAY236" s="37"/>
      <c r="XAZ236" s="37"/>
      <c r="XBA236" s="37"/>
      <c r="XBB236" s="37"/>
      <c r="XBC236" s="37"/>
      <c r="XBD236" s="37"/>
      <c r="XBE236" s="37"/>
      <c r="XBF236" s="37"/>
      <c r="XBG236" s="37"/>
      <c r="XBH236" s="37"/>
      <c r="XBI236" s="37"/>
      <c r="XBJ236" s="37"/>
      <c r="XBK236" s="37"/>
      <c r="XBL236" s="37"/>
      <c r="XBM236" s="37"/>
      <c r="XBN236" s="37"/>
      <c r="XBO236" s="37"/>
      <c r="XBP236" s="37"/>
      <c r="XBQ236" s="37"/>
      <c r="XBR236" s="37"/>
      <c r="XBS236" s="37"/>
      <c r="XBT236" s="37"/>
      <c r="XBU236" s="37"/>
      <c r="XBV236" s="37"/>
      <c r="XBW236" s="37"/>
      <c r="XBX236" s="37"/>
      <c r="XBY236" s="37"/>
      <c r="XBZ236" s="37"/>
      <c r="XCA236" s="37"/>
      <c r="XCB236" s="37"/>
      <c r="XCC236" s="37"/>
      <c r="XCD236" s="37"/>
      <c r="XCE236" s="37"/>
      <c r="XCF236" s="37"/>
      <c r="XCG236" s="37"/>
      <c r="XCH236" s="37"/>
      <c r="XCI236" s="37"/>
      <c r="XCJ236" s="37"/>
      <c r="XCK236" s="37"/>
      <c r="XCL236" s="37"/>
      <c r="XCM236" s="37"/>
      <c r="XCN236" s="37"/>
      <c r="XCO236" s="37"/>
      <c r="XCP236" s="37"/>
      <c r="XCQ236" s="37"/>
      <c r="XCR236" s="37"/>
      <c r="XCS236" s="37"/>
      <c r="XCT236" s="37"/>
      <c r="XCU236" s="37"/>
      <c r="XCV236" s="37"/>
      <c r="XCW236" s="37"/>
      <c r="XCX236" s="37"/>
      <c r="XCY236" s="37"/>
      <c r="XCZ236" s="37"/>
      <c r="XDA236" s="37"/>
      <c r="XDB236" s="37"/>
      <c r="XDC236" s="37"/>
      <c r="XDD236" s="37"/>
      <c r="XDE236" s="37"/>
      <c r="XDF236" s="37"/>
      <c r="XDG236" s="37"/>
      <c r="XDH236" s="37"/>
      <c r="XDI236" s="37"/>
      <c r="XDJ236" s="37"/>
      <c r="XDK236" s="37"/>
      <c r="XDL236" s="37"/>
      <c r="XDM236" s="37"/>
      <c r="XDN236" s="37"/>
      <c r="XDO236" s="37"/>
      <c r="XDP236" s="37"/>
      <c r="XDQ236" s="37"/>
      <c r="XDR236" s="37"/>
      <c r="XDS236" s="37"/>
      <c r="XDT236" s="37"/>
      <c r="XDU236" s="37"/>
      <c r="XDV236" s="37"/>
      <c r="XDW236" s="37"/>
      <c r="XDX236" s="37"/>
      <c r="XDY236" s="37"/>
      <c r="XDZ236" s="37"/>
      <c r="XEA236" s="37"/>
      <c r="XEB236" s="37"/>
      <c r="XEC236" s="37"/>
      <c r="XED236" s="37"/>
      <c r="XEE236" s="37"/>
      <c r="XEF236" s="37"/>
      <c r="XEG236" s="37"/>
      <c r="XEH236" s="37"/>
      <c r="XEI236" s="37"/>
      <c r="XEJ236" s="37"/>
      <c r="XEK236" s="37"/>
      <c r="XEL236" s="37"/>
      <c r="XEM236" s="37"/>
      <c r="XEN236" s="37"/>
      <c r="XEO236" s="37"/>
      <c r="XEP236" s="37"/>
      <c r="XEQ236" s="37"/>
      <c r="XER236" s="37"/>
      <c r="XES236" s="37"/>
      <c r="XET236" s="37"/>
      <c r="XEU236" s="37"/>
      <c r="XEV236" s="37"/>
      <c r="XEW236" s="37"/>
      <c r="XEX236" s="37"/>
      <c r="XEY236" s="37"/>
      <c r="XEZ236" s="37"/>
      <c r="XFA236" s="37"/>
      <c r="XFB236" s="37"/>
      <c r="XFC236" s="37"/>
      <c r="XFD236" s="37"/>
    </row>
    <row r="237" spans="1:151 16227:16384" s="12" customFormat="1" ht="20.25" customHeight="1" x14ac:dyDescent="0.25">
      <c r="A237" s="86"/>
      <c r="B237" s="87"/>
      <c r="C237" s="90">
        <v>6</v>
      </c>
      <c r="D237" s="90"/>
      <c r="E237" s="59" t="s">
        <v>212</v>
      </c>
      <c r="F237" s="79">
        <f>(42.865)*(10.764)</f>
        <v>461.39886000000001</v>
      </c>
      <c r="G237" s="80"/>
      <c r="H237" s="59">
        <v>0</v>
      </c>
      <c r="I237" s="59">
        <f t="shared" si="34"/>
        <v>738.23817600000007</v>
      </c>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WZC237" s="37"/>
      <c r="WZD237" s="37"/>
      <c r="WZE237" s="37"/>
      <c r="WZF237" s="37"/>
      <c r="WZG237" s="37"/>
      <c r="WZH237" s="37"/>
      <c r="WZI237" s="37"/>
      <c r="WZJ237" s="37"/>
      <c r="WZK237" s="37"/>
      <c r="WZL237" s="37"/>
      <c r="WZM237" s="37"/>
      <c r="WZN237" s="37"/>
      <c r="WZO237" s="37"/>
      <c r="WZP237" s="37"/>
      <c r="WZQ237" s="37"/>
      <c r="WZR237" s="37"/>
      <c r="WZS237" s="37"/>
      <c r="WZT237" s="37"/>
      <c r="WZU237" s="37"/>
      <c r="WZV237" s="37"/>
      <c r="WZW237" s="37"/>
      <c r="WZX237" s="37"/>
      <c r="WZY237" s="37"/>
      <c r="WZZ237" s="37"/>
      <c r="XAA237" s="37"/>
      <c r="XAB237" s="37"/>
      <c r="XAC237" s="37"/>
      <c r="XAD237" s="37"/>
      <c r="XAE237" s="37"/>
      <c r="XAF237" s="37"/>
      <c r="XAG237" s="37"/>
      <c r="XAH237" s="37"/>
      <c r="XAI237" s="37"/>
      <c r="XAJ237" s="37"/>
      <c r="XAK237" s="37"/>
      <c r="XAL237" s="37"/>
      <c r="XAM237" s="37"/>
      <c r="XAN237" s="37"/>
      <c r="XAO237" s="37"/>
      <c r="XAP237" s="37"/>
      <c r="XAQ237" s="37"/>
      <c r="XAR237" s="37"/>
      <c r="XAS237" s="37"/>
      <c r="XAT237" s="37"/>
      <c r="XAU237" s="37"/>
      <c r="XAV237" s="37"/>
      <c r="XAW237" s="37"/>
      <c r="XAX237" s="37"/>
      <c r="XAY237" s="37"/>
      <c r="XAZ237" s="37"/>
      <c r="XBA237" s="37"/>
      <c r="XBB237" s="37"/>
      <c r="XBC237" s="37"/>
      <c r="XBD237" s="37"/>
      <c r="XBE237" s="37"/>
      <c r="XBF237" s="37"/>
      <c r="XBG237" s="37"/>
      <c r="XBH237" s="37"/>
      <c r="XBI237" s="37"/>
      <c r="XBJ237" s="37"/>
      <c r="XBK237" s="37"/>
      <c r="XBL237" s="37"/>
      <c r="XBM237" s="37"/>
      <c r="XBN237" s="37"/>
      <c r="XBO237" s="37"/>
      <c r="XBP237" s="37"/>
      <c r="XBQ237" s="37"/>
      <c r="XBR237" s="37"/>
      <c r="XBS237" s="37"/>
      <c r="XBT237" s="37"/>
      <c r="XBU237" s="37"/>
      <c r="XBV237" s="37"/>
      <c r="XBW237" s="37"/>
      <c r="XBX237" s="37"/>
      <c r="XBY237" s="37"/>
      <c r="XBZ237" s="37"/>
      <c r="XCA237" s="37"/>
      <c r="XCB237" s="37"/>
      <c r="XCC237" s="37"/>
      <c r="XCD237" s="37"/>
      <c r="XCE237" s="37"/>
      <c r="XCF237" s="37"/>
      <c r="XCG237" s="37"/>
      <c r="XCH237" s="37"/>
      <c r="XCI237" s="37"/>
      <c r="XCJ237" s="37"/>
      <c r="XCK237" s="37"/>
      <c r="XCL237" s="37"/>
      <c r="XCM237" s="37"/>
      <c r="XCN237" s="37"/>
      <c r="XCO237" s="37"/>
      <c r="XCP237" s="37"/>
      <c r="XCQ237" s="37"/>
      <c r="XCR237" s="37"/>
      <c r="XCS237" s="37"/>
      <c r="XCT237" s="37"/>
      <c r="XCU237" s="37"/>
      <c r="XCV237" s="37"/>
      <c r="XCW237" s="37"/>
      <c r="XCX237" s="37"/>
      <c r="XCY237" s="37"/>
      <c r="XCZ237" s="37"/>
      <c r="XDA237" s="37"/>
      <c r="XDB237" s="37"/>
      <c r="XDC237" s="37"/>
      <c r="XDD237" s="37"/>
      <c r="XDE237" s="37"/>
      <c r="XDF237" s="37"/>
      <c r="XDG237" s="37"/>
      <c r="XDH237" s="37"/>
      <c r="XDI237" s="37"/>
      <c r="XDJ237" s="37"/>
      <c r="XDK237" s="37"/>
      <c r="XDL237" s="37"/>
      <c r="XDM237" s="37"/>
      <c r="XDN237" s="37"/>
      <c r="XDO237" s="37"/>
      <c r="XDP237" s="37"/>
      <c r="XDQ237" s="37"/>
      <c r="XDR237" s="37"/>
      <c r="XDS237" s="37"/>
      <c r="XDT237" s="37"/>
      <c r="XDU237" s="37"/>
      <c r="XDV237" s="37"/>
      <c r="XDW237" s="37"/>
      <c r="XDX237" s="37"/>
      <c r="XDY237" s="37"/>
      <c r="XDZ237" s="37"/>
      <c r="XEA237" s="37"/>
      <c r="XEB237" s="37"/>
      <c r="XEC237" s="37"/>
      <c r="XED237" s="37"/>
      <c r="XEE237" s="37"/>
      <c r="XEF237" s="37"/>
      <c r="XEG237" s="37"/>
      <c r="XEH237" s="37"/>
      <c r="XEI237" s="37"/>
      <c r="XEJ237" s="37"/>
      <c r="XEK237" s="37"/>
      <c r="XEL237" s="37"/>
      <c r="XEM237" s="37"/>
      <c r="XEN237" s="37"/>
      <c r="XEO237" s="37"/>
      <c r="XEP237" s="37"/>
      <c r="XEQ237" s="37"/>
      <c r="XER237" s="37"/>
      <c r="XES237" s="37"/>
      <c r="XET237" s="37"/>
      <c r="XEU237" s="37"/>
      <c r="XEV237" s="37"/>
      <c r="XEW237" s="37"/>
      <c r="XEX237" s="37"/>
      <c r="XEY237" s="37"/>
      <c r="XEZ237" s="37"/>
      <c r="XFA237" s="37"/>
      <c r="XFB237" s="37"/>
      <c r="XFC237" s="37"/>
      <c r="XFD237" s="37"/>
    </row>
    <row r="238" spans="1:151 16227:16384" s="12" customFormat="1" ht="20.25" customHeight="1" x14ac:dyDescent="0.25">
      <c r="A238" s="88"/>
      <c r="B238" s="89"/>
      <c r="C238" s="90">
        <v>7</v>
      </c>
      <c r="D238" s="90"/>
      <c r="E238" s="59" t="s">
        <v>215</v>
      </c>
      <c r="F238" s="79">
        <f>(89.872)*(10.764)</f>
        <v>967.38220799999999</v>
      </c>
      <c r="G238" s="80"/>
      <c r="H238" s="59">
        <v>0</v>
      </c>
      <c r="I238" s="59">
        <f t="shared" si="34"/>
        <v>1547.8115328000001</v>
      </c>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WZC238" s="37"/>
      <c r="WZD238" s="37"/>
      <c r="WZE238" s="37"/>
      <c r="WZF238" s="37"/>
      <c r="WZG238" s="37"/>
      <c r="WZH238" s="37"/>
      <c r="WZI238" s="37"/>
      <c r="WZJ238" s="37"/>
      <c r="WZK238" s="37"/>
      <c r="WZL238" s="37"/>
      <c r="WZM238" s="37"/>
      <c r="WZN238" s="37"/>
      <c r="WZO238" s="37"/>
      <c r="WZP238" s="37"/>
      <c r="WZQ238" s="37"/>
      <c r="WZR238" s="37"/>
      <c r="WZS238" s="37"/>
      <c r="WZT238" s="37"/>
      <c r="WZU238" s="37"/>
      <c r="WZV238" s="37"/>
      <c r="WZW238" s="37"/>
      <c r="WZX238" s="37"/>
      <c r="WZY238" s="37"/>
      <c r="WZZ238" s="37"/>
      <c r="XAA238" s="37"/>
      <c r="XAB238" s="37"/>
      <c r="XAC238" s="37"/>
      <c r="XAD238" s="37"/>
      <c r="XAE238" s="37"/>
      <c r="XAF238" s="37"/>
      <c r="XAG238" s="37"/>
      <c r="XAH238" s="37"/>
      <c r="XAI238" s="37"/>
      <c r="XAJ238" s="37"/>
      <c r="XAK238" s="37"/>
      <c r="XAL238" s="37"/>
      <c r="XAM238" s="37"/>
      <c r="XAN238" s="37"/>
      <c r="XAO238" s="37"/>
      <c r="XAP238" s="37"/>
      <c r="XAQ238" s="37"/>
      <c r="XAR238" s="37"/>
      <c r="XAS238" s="37"/>
      <c r="XAT238" s="37"/>
      <c r="XAU238" s="37"/>
      <c r="XAV238" s="37"/>
      <c r="XAW238" s="37"/>
      <c r="XAX238" s="37"/>
      <c r="XAY238" s="37"/>
      <c r="XAZ238" s="37"/>
      <c r="XBA238" s="37"/>
      <c r="XBB238" s="37"/>
      <c r="XBC238" s="37"/>
      <c r="XBD238" s="37"/>
      <c r="XBE238" s="37"/>
      <c r="XBF238" s="37"/>
      <c r="XBG238" s="37"/>
      <c r="XBH238" s="37"/>
      <c r="XBI238" s="37"/>
      <c r="XBJ238" s="37"/>
      <c r="XBK238" s="37"/>
      <c r="XBL238" s="37"/>
      <c r="XBM238" s="37"/>
      <c r="XBN238" s="37"/>
      <c r="XBO238" s="37"/>
      <c r="XBP238" s="37"/>
      <c r="XBQ238" s="37"/>
      <c r="XBR238" s="37"/>
      <c r="XBS238" s="37"/>
      <c r="XBT238" s="37"/>
      <c r="XBU238" s="37"/>
      <c r="XBV238" s="37"/>
      <c r="XBW238" s="37"/>
      <c r="XBX238" s="37"/>
      <c r="XBY238" s="37"/>
      <c r="XBZ238" s="37"/>
      <c r="XCA238" s="37"/>
      <c r="XCB238" s="37"/>
      <c r="XCC238" s="37"/>
      <c r="XCD238" s="37"/>
      <c r="XCE238" s="37"/>
      <c r="XCF238" s="37"/>
      <c r="XCG238" s="37"/>
      <c r="XCH238" s="37"/>
      <c r="XCI238" s="37"/>
      <c r="XCJ238" s="37"/>
      <c r="XCK238" s="37"/>
      <c r="XCL238" s="37"/>
      <c r="XCM238" s="37"/>
      <c r="XCN238" s="37"/>
      <c r="XCO238" s="37"/>
      <c r="XCP238" s="37"/>
      <c r="XCQ238" s="37"/>
      <c r="XCR238" s="37"/>
      <c r="XCS238" s="37"/>
      <c r="XCT238" s="37"/>
      <c r="XCU238" s="37"/>
      <c r="XCV238" s="37"/>
      <c r="XCW238" s="37"/>
      <c r="XCX238" s="37"/>
      <c r="XCY238" s="37"/>
      <c r="XCZ238" s="37"/>
      <c r="XDA238" s="37"/>
      <c r="XDB238" s="37"/>
      <c r="XDC238" s="37"/>
      <c r="XDD238" s="37"/>
      <c r="XDE238" s="37"/>
      <c r="XDF238" s="37"/>
      <c r="XDG238" s="37"/>
      <c r="XDH238" s="37"/>
      <c r="XDI238" s="37"/>
      <c r="XDJ238" s="37"/>
      <c r="XDK238" s="37"/>
      <c r="XDL238" s="37"/>
      <c r="XDM238" s="37"/>
      <c r="XDN238" s="37"/>
      <c r="XDO238" s="37"/>
      <c r="XDP238" s="37"/>
      <c r="XDQ238" s="37"/>
      <c r="XDR238" s="37"/>
      <c r="XDS238" s="37"/>
      <c r="XDT238" s="37"/>
      <c r="XDU238" s="37"/>
      <c r="XDV238" s="37"/>
      <c r="XDW238" s="37"/>
      <c r="XDX238" s="37"/>
      <c r="XDY238" s="37"/>
      <c r="XDZ238" s="37"/>
      <c r="XEA238" s="37"/>
      <c r="XEB238" s="37"/>
      <c r="XEC238" s="37"/>
      <c r="XED238" s="37"/>
      <c r="XEE238" s="37"/>
      <c r="XEF238" s="37"/>
      <c r="XEG238" s="37"/>
      <c r="XEH238" s="37"/>
      <c r="XEI238" s="37"/>
      <c r="XEJ238" s="37"/>
      <c r="XEK238" s="37"/>
      <c r="XEL238" s="37"/>
      <c r="XEM238" s="37"/>
      <c r="XEN238" s="37"/>
      <c r="XEO238" s="37"/>
      <c r="XEP238" s="37"/>
      <c r="XEQ238" s="37"/>
      <c r="XER238" s="37"/>
      <c r="XES238" s="37"/>
      <c r="XET238" s="37"/>
      <c r="XEU238" s="37"/>
      <c r="XEV238" s="37"/>
      <c r="XEW238" s="37"/>
      <c r="XEX238" s="37"/>
      <c r="XEY238" s="37"/>
      <c r="XEZ238" s="37"/>
      <c r="XFA238" s="37"/>
      <c r="XFB238" s="37"/>
      <c r="XFC238" s="37"/>
      <c r="XFD238" s="37"/>
    </row>
    <row r="239" spans="1:151 16227:16384" s="12" customFormat="1" ht="20.25" x14ac:dyDescent="0.25">
      <c r="A239" s="81" t="s">
        <v>251</v>
      </c>
      <c r="B239" s="82"/>
      <c r="C239" s="82"/>
      <c r="D239" s="82"/>
      <c r="E239" s="82"/>
      <c r="F239" s="82"/>
      <c r="G239" s="82"/>
      <c r="H239" s="82"/>
      <c r="I239" s="83"/>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WZC239" s="37"/>
      <c r="WZD239" s="37"/>
      <c r="WZE239" s="37"/>
      <c r="WZF239" s="37"/>
      <c r="WZG239" s="37"/>
      <c r="WZH239" s="37"/>
      <c r="WZI239" s="37"/>
      <c r="WZJ239" s="37"/>
      <c r="WZK239" s="37"/>
      <c r="WZL239" s="37"/>
      <c r="WZM239" s="37"/>
      <c r="WZN239" s="37"/>
      <c r="WZO239" s="37"/>
      <c r="WZP239" s="37"/>
      <c r="WZQ239" s="37"/>
      <c r="WZR239" s="37"/>
      <c r="WZS239" s="37"/>
      <c r="WZT239" s="37"/>
      <c r="WZU239" s="37"/>
      <c r="WZV239" s="37"/>
      <c r="WZW239" s="37"/>
      <c r="WZX239" s="37"/>
      <c r="WZY239" s="37"/>
      <c r="WZZ239" s="37"/>
      <c r="XAA239" s="37"/>
      <c r="XAB239" s="37"/>
      <c r="XAC239" s="37"/>
      <c r="XAD239" s="37"/>
      <c r="XAE239" s="37"/>
      <c r="XAF239" s="37"/>
      <c r="XAG239" s="37"/>
      <c r="XAH239" s="37"/>
      <c r="XAI239" s="37"/>
      <c r="XAJ239" s="37"/>
      <c r="XAK239" s="37"/>
      <c r="XAL239" s="37"/>
      <c r="XAM239" s="37"/>
      <c r="XAN239" s="37"/>
      <c r="XAO239" s="37"/>
      <c r="XAP239" s="37"/>
      <c r="XAQ239" s="37"/>
      <c r="XAR239" s="37"/>
      <c r="XAS239" s="37"/>
      <c r="XAT239" s="37"/>
      <c r="XAU239" s="37"/>
      <c r="XAV239" s="37"/>
      <c r="XAW239" s="37"/>
      <c r="XAX239" s="37"/>
      <c r="XAY239" s="37"/>
      <c r="XAZ239" s="37"/>
      <c r="XBA239" s="37"/>
      <c r="XBB239" s="37"/>
      <c r="XBC239" s="37"/>
      <c r="XBD239" s="37"/>
      <c r="XBE239" s="37"/>
      <c r="XBF239" s="37"/>
      <c r="XBG239" s="37"/>
      <c r="XBH239" s="37"/>
      <c r="XBI239" s="37"/>
      <c r="XBJ239" s="37"/>
      <c r="XBK239" s="37"/>
      <c r="XBL239" s="37"/>
      <c r="XBM239" s="37"/>
      <c r="XBN239" s="37"/>
      <c r="XBO239" s="37"/>
      <c r="XBP239" s="37"/>
      <c r="XBQ239" s="37"/>
      <c r="XBR239" s="37"/>
      <c r="XBS239" s="37"/>
      <c r="XBT239" s="37"/>
      <c r="XBU239" s="37"/>
      <c r="XBV239" s="37"/>
      <c r="XBW239" s="37"/>
      <c r="XBX239" s="37"/>
      <c r="XBY239" s="37"/>
      <c r="XBZ239" s="37"/>
      <c r="XCA239" s="37"/>
      <c r="XCB239" s="37"/>
      <c r="XCC239" s="37"/>
      <c r="XCD239" s="37"/>
      <c r="XCE239" s="37"/>
      <c r="XCF239" s="37"/>
      <c r="XCG239" s="37"/>
      <c r="XCH239" s="37"/>
      <c r="XCI239" s="37"/>
      <c r="XCJ239" s="37"/>
      <c r="XCK239" s="37"/>
      <c r="XCL239" s="37"/>
      <c r="XCM239" s="37"/>
      <c r="XCN239" s="37"/>
      <c r="XCO239" s="37"/>
      <c r="XCP239" s="37"/>
      <c r="XCQ239" s="37"/>
      <c r="XCR239" s="37"/>
      <c r="XCS239" s="37"/>
      <c r="XCT239" s="37"/>
      <c r="XCU239" s="37"/>
      <c r="XCV239" s="37"/>
      <c r="XCW239" s="37"/>
      <c r="XCX239" s="37"/>
      <c r="XCY239" s="37"/>
      <c r="XCZ239" s="37"/>
      <c r="XDA239" s="37"/>
      <c r="XDB239" s="37"/>
      <c r="XDC239" s="37"/>
      <c r="XDD239" s="37"/>
      <c r="XDE239" s="37"/>
      <c r="XDF239" s="37"/>
      <c r="XDG239" s="37"/>
      <c r="XDH239" s="37"/>
      <c r="XDI239" s="37"/>
      <c r="XDJ239" s="37"/>
      <c r="XDK239" s="37"/>
      <c r="XDL239" s="37"/>
      <c r="XDM239" s="37"/>
      <c r="XDN239" s="37"/>
      <c r="XDO239" s="37"/>
      <c r="XDP239" s="37"/>
      <c r="XDQ239" s="37"/>
      <c r="XDR239" s="37"/>
      <c r="XDS239" s="37"/>
      <c r="XDT239" s="37"/>
      <c r="XDU239" s="37"/>
      <c r="XDV239" s="37"/>
      <c r="XDW239" s="37"/>
      <c r="XDX239" s="37"/>
      <c r="XDY239" s="37"/>
      <c r="XDZ239" s="37"/>
      <c r="XEA239" s="37"/>
      <c r="XEB239" s="37"/>
      <c r="XEC239" s="37"/>
      <c r="XED239" s="37"/>
      <c r="XEE239" s="37"/>
      <c r="XEF239" s="37"/>
      <c r="XEG239" s="37"/>
      <c r="XEH239" s="37"/>
      <c r="XEI239" s="37"/>
      <c r="XEJ239" s="37"/>
      <c r="XEK239" s="37"/>
      <c r="XEL239" s="37"/>
      <c r="XEM239" s="37"/>
      <c r="XEN239" s="37"/>
      <c r="XEO239" s="37"/>
      <c r="XEP239" s="37"/>
      <c r="XEQ239" s="37"/>
      <c r="XER239" s="37"/>
      <c r="XES239" s="37"/>
      <c r="XET239" s="37"/>
      <c r="XEU239" s="37"/>
      <c r="XEV239" s="37"/>
      <c r="XEW239" s="37"/>
      <c r="XEX239" s="37"/>
      <c r="XEY239" s="37"/>
      <c r="XEZ239" s="37"/>
      <c r="XFA239" s="37"/>
      <c r="XFB239" s="37"/>
      <c r="XFC239" s="37"/>
      <c r="XFD239" s="37"/>
    </row>
    <row r="240" spans="1:151 16227:16384" s="12" customFormat="1" ht="20.25" customHeight="1" x14ac:dyDescent="0.25">
      <c r="A240" s="84" t="str">
        <f t="shared" ref="A240" si="35">A239</f>
        <v>30th to 35th &amp; 37th Floor</v>
      </c>
      <c r="B240" s="85"/>
      <c r="C240" s="90">
        <v>1</v>
      </c>
      <c r="D240" s="90"/>
      <c r="E240" s="59" t="s">
        <v>214</v>
      </c>
      <c r="F240" s="79">
        <f>(59.379)*(10.764)</f>
        <v>639.15555599999993</v>
      </c>
      <c r="G240" s="80"/>
      <c r="H240" s="59">
        <v>0</v>
      </c>
      <c r="I240" s="59">
        <f t="shared" ref="I240:I246" si="36">F240*(($I$105)+1)+H240</f>
        <v>1022.6488896</v>
      </c>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WZC240" s="37"/>
      <c r="WZD240" s="37"/>
      <c r="WZE240" s="37"/>
      <c r="WZF240" s="37"/>
      <c r="WZG240" s="37"/>
      <c r="WZH240" s="37"/>
      <c r="WZI240" s="37"/>
      <c r="WZJ240" s="37"/>
      <c r="WZK240" s="37"/>
      <c r="WZL240" s="37"/>
      <c r="WZM240" s="37"/>
      <c r="WZN240" s="37"/>
      <c r="WZO240" s="37"/>
      <c r="WZP240" s="37"/>
      <c r="WZQ240" s="37"/>
      <c r="WZR240" s="37"/>
      <c r="WZS240" s="37"/>
      <c r="WZT240" s="37"/>
      <c r="WZU240" s="37"/>
      <c r="WZV240" s="37"/>
      <c r="WZW240" s="37"/>
      <c r="WZX240" s="37"/>
      <c r="WZY240" s="37"/>
      <c r="WZZ240" s="37"/>
      <c r="XAA240" s="37"/>
      <c r="XAB240" s="37"/>
      <c r="XAC240" s="37"/>
      <c r="XAD240" s="37"/>
      <c r="XAE240" s="37"/>
      <c r="XAF240" s="37"/>
      <c r="XAG240" s="37"/>
      <c r="XAH240" s="37"/>
      <c r="XAI240" s="37"/>
      <c r="XAJ240" s="37"/>
      <c r="XAK240" s="37"/>
      <c r="XAL240" s="37"/>
      <c r="XAM240" s="37"/>
      <c r="XAN240" s="37"/>
      <c r="XAO240" s="37"/>
      <c r="XAP240" s="37"/>
      <c r="XAQ240" s="37"/>
      <c r="XAR240" s="37"/>
      <c r="XAS240" s="37"/>
      <c r="XAT240" s="37"/>
      <c r="XAU240" s="37"/>
      <c r="XAV240" s="37"/>
      <c r="XAW240" s="37"/>
      <c r="XAX240" s="37"/>
      <c r="XAY240" s="37"/>
      <c r="XAZ240" s="37"/>
      <c r="XBA240" s="37"/>
      <c r="XBB240" s="37"/>
      <c r="XBC240" s="37"/>
      <c r="XBD240" s="37"/>
      <c r="XBE240" s="37"/>
      <c r="XBF240" s="37"/>
      <c r="XBG240" s="37"/>
      <c r="XBH240" s="37"/>
      <c r="XBI240" s="37"/>
      <c r="XBJ240" s="37"/>
      <c r="XBK240" s="37"/>
      <c r="XBL240" s="37"/>
      <c r="XBM240" s="37"/>
      <c r="XBN240" s="37"/>
      <c r="XBO240" s="37"/>
      <c r="XBP240" s="37"/>
      <c r="XBQ240" s="37"/>
      <c r="XBR240" s="37"/>
      <c r="XBS240" s="37"/>
      <c r="XBT240" s="37"/>
      <c r="XBU240" s="37"/>
      <c r="XBV240" s="37"/>
      <c r="XBW240" s="37"/>
      <c r="XBX240" s="37"/>
      <c r="XBY240" s="37"/>
      <c r="XBZ240" s="37"/>
      <c r="XCA240" s="37"/>
      <c r="XCB240" s="37"/>
      <c r="XCC240" s="37"/>
      <c r="XCD240" s="37"/>
      <c r="XCE240" s="37"/>
      <c r="XCF240" s="37"/>
      <c r="XCG240" s="37"/>
      <c r="XCH240" s="37"/>
      <c r="XCI240" s="37"/>
      <c r="XCJ240" s="37"/>
      <c r="XCK240" s="37"/>
      <c r="XCL240" s="37"/>
      <c r="XCM240" s="37"/>
      <c r="XCN240" s="37"/>
      <c r="XCO240" s="37"/>
      <c r="XCP240" s="37"/>
      <c r="XCQ240" s="37"/>
      <c r="XCR240" s="37"/>
      <c r="XCS240" s="37"/>
      <c r="XCT240" s="37"/>
      <c r="XCU240" s="37"/>
      <c r="XCV240" s="37"/>
      <c r="XCW240" s="37"/>
      <c r="XCX240" s="37"/>
      <c r="XCY240" s="37"/>
      <c r="XCZ240" s="37"/>
      <c r="XDA240" s="37"/>
      <c r="XDB240" s="37"/>
      <c r="XDC240" s="37"/>
      <c r="XDD240" s="37"/>
      <c r="XDE240" s="37"/>
      <c r="XDF240" s="37"/>
      <c r="XDG240" s="37"/>
      <c r="XDH240" s="37"/>
      <c r="XDI240" s="37"/>
      <c r="XDJ240" s="37"/>
      <c r="XDK240" s="37"/>
      <c r="XDL240" s="37"/>
      <c r="XDM240" s="37"/>
      <c r="XDN240" s="37"/>
      <c r="XDO240" s="37"/>
      <c r="XDP240" s="37"/>
      <c r="XDQ240" s="37"/>
      <c r="XDR240" s="37"/>
      <c r="XDS240" s="37"/>
      <c r="XDT240" s="37"/>
      <c r="XDU240" s="37"/>
      <c r="XDV240" s="37"/>
      <c r="XDW240" s="37"/>
      <c r="XDX240" s="37"/>
      <c r="XDY240" s="37"/>
      <c r="XDZ240" s="37"/>
      <c r="XEA240" s="37"/>
      <c r="XEB240" s="37"/>
      <c r="XEC240" s="37"/>
      <c r="XED240" s="37"/>
      <c r="XEE240" s="37"/>
      <c r="XEF240" s="37"/>
      <c r="XEG240" s="37"/>
      <c r="XEH240" s="37"/>
      <c r="XEI240" s="37"/>
      <c r="XEJ240" s="37"/>
      <c r="XEK240" s="37"/>
      <c r="XEL240" s="37"/>
      <c r="XEM240" s="37"/>
      <c r="XEN240" s="37"/>
      <c r="XEO240" s="37"/>
      <c r="XEP240" s="37"/>
      <c r="XEQ240" s="37"/>
      <c r="XER240" s="37"/>
      <c r="XES240" s="37"/>
      <c r="XET240" s="37"/>
      <c r="XEU240" s="37"/>
      <c r="XEV240" s="37"/>
      <c r="XEW240" s="37"/>
      <c r="XEX240" s="37"/>
      <c r="XEY240" s="37"/>
      <c r="XEZ240" s="37"/>
      <c r="XFA240" s="37"/>
      <c r="XFB240" s="37"/>
      <c r="XFC240" s="37"/>
      <c r="XFD240" s="37"/>
    </row>
    <row r="241" spans="1:151 16227:16384" s="12" customFormat="1" ht="20.25" customHeight="1" x14ac:dyDescent="0.25">
      <c r="A241" s="86"/>
      <c r="B241" s="87"/>
      <c r="C241" s="90">
        <v>2</v>
      </c>
      <c r="D241" s="90"/>
      <c r="E241" s="59" t="s">
        <v>214</v>
      </c>
      <c r="F241" s="79">
        <f>(59.379)*(10.764)</f>
        <v>639.15555599999993</v>
      </c>
      <c r="G241" s="80"/>
      <c r="H241" s="59">
        <v>0</v>
      </c>
      <c r="I241" s="59">
        <f t="shared" si="36"/>
        <v>1022.6488896</v>
      </c>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WZC241" s="37"/>
      <c r="WZD241" s="37"/>
      <c r="WZE241" s="37"/>
      <c r="WZF241" s="37"/>
      <c r="WZG241" s="37"/>
      <c r="WZH241" s="37"/>
      <c r="WZI241" s="37"/>
      <c r="WZJ241" s="37"/>
      <c r="WZK241" s="37"/>
      <c r="WZL241" s="37"/>
      <c r="WZM241" s="37"/>
      <c r="WZN241" s="37"/>
      <c r="WZO241" s="37"/>
      <c r="WZP241" s="37"/>
      <c r="WZQ241" s="37"/>
      <c r="WZR241" s="37"/>
      <c r="WZS241" s="37"/>
      <c r="WZT241" s="37"/>
      <c r="WZU241" s="37"/>
      <c r="WZV241" s="37"/>
      <c r="WZW241" s="37"/>
      <c r="WZX241" s="37"/>
      <c r="WZY241" s="37"/>
      <c r="WZZ241" s="37"/>
      <c r="XAA241" s="37"/>
      <c r="XAB241" s="37"/>
      <c r="XAC241" s="37"/>
      <c r="XAD241" s="37"/>
      <c r="XAE241" s="37"/>
      <c r="XAF241" s="37"/>
      <c r="XAG241" s="37"/>
      <c r="XAH241" s="37"/>
      <c r="XAI241" s="37"/>
      <c r="XAJ241" s="37"/>
      <c r="XAK241" s="37"/>
      <c r="XAL241" s="37"/>
      <c r="XAM241" s="37"/>
      <c r="XAN241" s="37"/>
      <c r="XAO241" s="37"/>
      <c r="XAP241" s="37"/>
      <c r="XAQ241" s="37"/>
      <c r="XAR241" s="37"/>
      <c r="XAS241" s="37"/>
      <c r="XAT241" s="37"/>
      <c r="XAU241" s="37"/>
      <c r="XAV241" s="37"/>
      <c r="XAW241" s="37"/>
      <c r="XAX241" s="37"/>
      <c r="XAY241" s="37"/>
      <c r="XAZ241" s="37"/>
      <c r="XBA241" s="37"/>
      <c r="XBB241" s="37"/>
      <c r="XBC241" s="37"/>
      <c r="XBD241" s="37"/>
      <c r="XBE241" s="37"/>
      <c r="XBF241" s="37"/>
      <c r="XBG241" s="37"/>
      <c r="XBH241" s="37"/>
      <c r="XBI241" s="37"/>
      <c r="XBJ241" s="37"/>
      <c r="XBK241" s="37"/>
      <c r="XBL241" s="37"/>
      <c r="XBM241" s="37"/>
      <c r="XBN241" s="37"/>
      <c r="XBO241" s="37"/>
      <c r="XBP241" s="37"/>
      <c r="XBQ241" s="37"/>
      <c r="XBR241" s="37"/>
      <c r="XBS241" s="37"/>
      <c r="XBT241" s="37"/>
      <c r="XBU241" s="37"/>
      <c r="XBV241" s="37"/>
      <c r="XBW241" s="37"/>
      <c r="XBX241" s="37"/>
      <c r="XBY241" s="37"/>
      <c r="XBZ241" s="37"/>
      <c r="XCA241" s="37"/>
      <c r="XCB241" s="37"/>
      <c r="XCC241" s="37"/>
      <c r="XCD241" s="37"/>
      <c r="XCE241" s="37"/>
      <c r="XCF241" s="37"/>
      <c r="XCG241" s="37"/>
      <c r="XCH241" s="37"/>
      <c r="XCI241" s="37"/>
      <c r="XCJ241" s="37"/>
      <c r="XCK241" s="37"/>
      <c r="XCL241" s="37"/>
      <c r="XCM241" s="37"/>
      <c r="XCN241" s="37"/>
      <c r="XCO241" s="37"/>
      <c r="XCP241" s="37"/>
      <c r="XCQ241" s="37"/>
      <c r="XCR241" s="37"/>
      <c r="XCS241" s="37"/>
      <c r="XCT241" s="37"/>
      <c r="XCU241" s="37"/>
      <c r="XCV241" s="37"/>
      <c r="XCW241" s="37"/>
      <c r="XCX241" s="37"/>
      <c r="XCY241" s="37"/>
      <c r="XCZ241" s="37"/>
      <c r="XDA241" s="37"/>
      <c r="XDB241" s="37"/>
      <c r="XDC241" s="37"/>
      <c r="XDD241" s="37"/>
      <c r="XDE241" s="37"/>
      <c r="XDF241" s="37"/>
      <c r="XDG241" s="37"/>
      <c r="XDH241" s="37"/>
      <c r="XDI241" s="37"/>
      <c r="XDJ241" s="37"/>
      <c r="XDK241" s="37"/>
      <c r="XDL241" s="37"/>
      <c r="XDM241" s="37"/>
      <c r="XDN241" s="37"/>
      <c r="XDO241" s="37"/>
      <c r="XDP241" s="37"/>
      <c r="XDQ241" s="37"/>
      <c r="XDR241" s="37"/>
      <c r="XDS241" s="37"/>
      <c r="XDT241" s="37"/>
      <c r="XDU241" s="37"/>
      <c r="XDV241" s="37"/>
      <c r="XDW241" s="37"/>
      <c r="XDX241" s="37"/>
      <c r="XDY241" s="37"/>
      <c r="XDZ241" s="37"/>
      <c r="XEA241" s="37"/>
      <c r="XEB241" s="37"/>
      <c r="XEC241" s="37"/>
      <c r="XED241" s="37"/>
      <c r="XEE241" s="37"/>
      <c r="XEF241" s="37"/>
      <c r="XEG241" s="37"/>
      <c r="XEH241" s="37"/>
      <c r="XEI241" s="37"/>
      <c r="XEJ241" s="37"/>
      <c r="XEK241" s="37"/>
      <c r="XEL241" s="37"/>
      <c r="XEM241" s="37"/>
      <c r="XEN241" s="37"/>
      <c r="XEO241" s="37"/>
      <c r="XEP241" s="37"/>
      <c r="XEQ241" s="37"/>
      <c r="XER241" s="37"/>
      <c r="XES241" s="37"/>
      <c r="XET241" s="37"/>
      <c r="XEU241" s="37"/>
      <c r="XEV241" s="37"/>
      <c r="XEW241" s="37"/>
      <c r="XEX241" s="37"/>
      <c r="XEY241" s="37"/>
      <c r="XEZ241" s="37"/>
      <c r="XFA241" s="37"/>
      <c r="XFB241" s="37"/>
      <c r="XFC241" s="37"/>
      <c r="XFD241" s="37"/>
    </row>
    <row r="242" spans="1:151 16227:16384" s="12" customFormat="1" ht="20.25" customHeight="1" x14ac:dyDescent="0.25">
      <c r="A242" s="86"/>
      <c r="B242" s="87"/>
      <c r="C242" s="90">
        <v>3</v>
      </c>
      <c r="D242" s="90"/>
      <c r="E242" s="59" t="s">
        <v>212</v>
      </c>
      <c r="F242" s="79">
        <f>(39.137)*(10.764)</f>
        <v>421.270668</v>
      </c>
      <c r="G242" s="80"/>
      <c r="H242" s="59">
        <v>0</v>
      </c>
      <c r="I242" s="59">
        <f t="shared" si="36"/>
        <v>674.03306880000002</v>
      </c>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WZC242" s="37"/>
      <c r="WZD242" s="37"/>
      <c r="WZE242" s="37"/>
      <c r="WZF242" s="37"/>
      <c r="WZG242" s="37"/>
      <c r="WZH242" s="37"/>
      <c r="WZI242" s="37"/>
      <c r="WZJ242" s="37"/>
      <c r="WZK242" s="37"/>
      <c r="WZL242" s="37"/>
      <c r="WZM242" s="37"/>
      <c r="WZN242" s="37"/>
      <c r="WZO242" s="37"/>
      <c r="WZP242" s="37"/>
      <c r="WZQ242" s="37"/>
      <c r="WZR242" s="37"/>
      <c r="WZS242" s="37"/>
      <c r="WZT242" s="37"/>
      <c r="WZU242" s="37"/>
      <c r="WZV242" s="37"/>
      <c r="WZW242" s="37"/>
      <c r="WZX242" s="37"/>
      <c r="WZY242" s="37"/>
      <c r="WZZ242" s="37"/>
      <c r="XAA242" s="37"/>
      <c r="XAB242" s="37"/>
      <c r="XAC242" s="37"/>
      <c r="XAD242" s="37"/>
      <c r="XAE242" s="37"/>
      <c r="XAF242" s="37"/>
      <c r="XAG242" s="37"/>
      <c r="XAH242" s="37"/>
      <c r="XAI242" s="37"/>
      <c r="XAJ242" s="37"/>
      <c r="XAK242" s="37"/>
      <c r="XAL242" s="37"/>
      <c r="XAM242" s="37"/>
      <c r="XAN242" s="37"/>
      <c r="XAO242" s="37"/>
      <c r="XAP242" s="37"/>
      <c r="XAQ242" s="37"/>
      <c r="XAR242" s="37"/>
      <c r="XAS242" s="37"/>
      <c r="XAT242" s="37"/>
      <c r="XAU242" s="37"/>
      <c r="XAV242" s="37"/>
      <c r="XAW242" s="37"/>
      <c r="XAX242" s="37"/>
      <c r="XAY242" s="37"/>
      <c r="XAZ242" s="37"/>
      <c r="XBA242" s="37"/>
      <c r="XBB242" s="37"/>
      <c r="XBC242" s="37"/>
      <c r="XBD242" s="37"/>
      <c r="XBE242" s="37"/>
      <c r="XBF242" s="37"/>
      <c r="XBG242" s="37"/>
      <c r="XBH242" s="37"/>
      <c r="XBI242" s="37"/>
      <c r="XBJ242" s="37"/>
      <c r="XBK242" s="37"/>
      <c r="XBL242" s="37"/>
      <c r="XBM242" s="37"/>
      <c r="XBN242" s="37"/>
      <c r="XBO242" s="37"/>
      <c r="XBP242" s="37"/>
      <c r="XBQ242" s="37"/>
      <c r="XBR242" s="37"/>
      <c r="XBS242" s="37"/>
      <c r="XBT242" s="37"/>
      <c r="XBU242" s="37"/>
      <c r="XBV242" s="37"/>
      <c r="XBW242" s="37"/>
      <c r="XBX242" s="37"/>
      <c r="XBY242" s="37"/>
      <c r="XBZ242" s="37"/>
      <c r="XCA242" s="37"/>
      <c r="XCB242" s="37"/>
      <c r="XCC242" s="37"/>
      <c r="XCD242" s="37"/>
      <c r="XCE242" s="37"/>
      <c r="XCF242" s="37"/>
      <c r="XCG242" s="37"/>
      <c r="XCH242" s="37"/>
      <c r="XCI242" s="37"/>
      <c r="XCJ242" s="37"/>
      <c r="XCK242" s="37"/>
      <c r="XCL242" s="37"/>
      <c r="XCM242" s="37"/>
      <c r="XCN242" s="37"/>
      <c r="XCO242" s="37"/>
      <c r="XCP242" s="37"/>
      <c r="XCQ242" s="37"/>
      <c r="XCR242" s="37"/>
      <c r="XCS242" s="37"/>
      <c r="XCT242" s="37"/>
      <c r="XCU242" s="37"/>
      <c r="XCV242" s="37"/>
      <c r="XCW242" s="37"/>
      <c r="XCX242" s="37"/>
      <c r="XCY242" s="37"/>
      <c r="XCZ242" s="37"/>
      <c r="XDA242" s="37"/>
      <c r="XDB242" s="37"/>
      <c r="XDC242" s="37"/>
      <c r="XDD242" s="37"/>
      <c r="XDE242" s="37"/>
      <c r="XDF242" s="37"/>
      <c r="XDG242" s="37"/>
      <c r="XDH242" s="37"/>
      <c r="XDI242" s="37"/>
      <c r="XDJ242" s="37"/>
      <c r="XDK242" s="37"/>
      <c r="XDL242" s="37"/>
      <c r="XDM242" s="37"/>
      <c r="XDN242" s="37"/>
      <c r="XDO242" s="37"/>
      <c r="XDP242" s="37"/>
      <c r="XDQ242" s="37"/>
      <c r="XDR242" s="37"/>
      <c r="XDS242" s="37"/>
      <c r="XDT242" s="37"/>
      <c r="XDU242" s="37"/>
      <c r="XDV242" s="37"/>
      <c r="XDW242" s="37"/>
      <c r="XDX242" s="37"/>
      <c r="XDY242" s="37"/>
      <c r="XDZ242" s="37"/>
      <c r="XEA242" s="37"/>
      <c r="XEB242" s="37"/>
      <c r="XEC242" s="37"/>
      <c r="XED242" s="37"/>
      <c r="XEE242" s="37"/>
      <c r="XEF242" s="37"/>
      <c r="XEG242" s="37"/>
      <c r="XEH242" s="37"/>
      <c r="XEI242" s="37"/>
      <c r="XEJ242" s="37"/>
      <c r="XEK242" s="37"/>
      <c r="XEL242" s="37"/>
      <c r="XEM242" s="37"/>
      <c r="XEN242" s="37"/>
      <c r="XEO242" s="37"/>
      <c r="XEP242" s="37"/>
      <c r="XEQ242" s="37"/>
      <c r="XER242" s="37"/>
      <c r="XES242" s="37"/>
      <c r="XET242" s="37"/>
      <c r="XEU242" s="37"/>
      <c r="XEV242" s="37"/>
      <c r="XEW242" s="37"/>
      <c r="XEX242" s="37"/>
      <c r="XEY242" s="37"/>
      <c r="XEZ242" s="37"/>
      <c r="XFA242" s="37"/>
      <c r="XFB242" s="37"/>
      <c r="XFC242" s="37"/>
      <c r="XFD242" s="37"/>
    </row>
    <row r="243" spans="1:151 16227:16384" s="12" customFormat="1" ht="20.25" customHeight="1" x14ac:dyDescent="0.25">
      <c r="A243" s="86"/>
      <c r="B243" s="87"/>
      <c r="C243" s="90">
        <v>4</v>
      </c>
      <c r="D243" s="90"/>
      <c r="E243" s="59" t="s">
        <v>212</v>
      </c>
      <c r="F243" s="79">
        <f>(39.137)*(10.764)</f>
        <v>421.270668</v>
      </c>
      <c r="G243" s="80"/>
      <c r="H243" s="59">
        <v>0</v>
      </c>
      <c r="I243" s="59">
        <f t="shared" si="36"/>
        <v>674.03306880000002</v>
      </c>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WZC243" s="37"/>
      <c r="WZD243" s="37"/>
      <c r="WZE243" s="37"/>
      <c r="WZF243" s="37"/>
      <c r="WZG243" s="37"/>
      <c r="WZH243" s="37"/>
      <c r="WZI243" s="37"/>
      <c r="WZJ243" s="37"/>
      <c r="WZK243" s="37"/>
      <c r="WZL243" s="37"/>
      <c r="WZM243" s="37"/>
      <c r="WZN243" s="37"/>
      <c r="WZO243" s="37"/>
      <c r="WZP243" s="37"/>
      <c r="WZQ243" s="37"/>
      <c r="WZR243" s="37"/>
      <c r="WZS243" s="37"/>
      <c r="WZT243" s="37"/>
      <c r="WZU243" s="37"/>
      <c r="WZV243" s="37"/>
      <c r="WZW243" s="37"/>
      <c r="WZX243" s="37"/>
      <c r="WZY243" s="37"/>
      <c r="WZZ243" s="37"/>
      <c r="XAA243" s="37"/>
      <c r="XAB243" s="37"/>
      <c r="XAC243" s="37"/>
      <c r="XAD243" s="37"/>
      <c r="XAE243" s="37"/>
      <c r="XAF243" s="37"/>
      <c r="XAG243" s="37"/>
      <c r="XAH243" s="37"/>
      <c r="XAI243" s="37"/>
      <c r="XAJ243" s="37"/>
      <c r="XAK243" s="37"/>
      <c r="XAL243" s="37"/>
      <c r="XAM243" s="37"/>
      <c r="XAN243" s="37"/>
      <c r="XAO243" s="37"/>
      <c r="XAP243" s="37"/>
      <c r="XAQ243" s="37"/>
      <c r="XAR243" s="37"/>
      <c r="XAS243" s="37"/>
      <c r="XAT243" s="37"/>
      <c r="XAU243" s="37"/>
      <c r="XAV243" s="37"/>
      <c r="XAW243" s="37"/>
      <c r="XAX243" s="37"/>
      <c r="XAY243" s="37"/>
      <c r="XAZ243" s="37"/>
      <c r="XBA243" s="37"/>
      <c r="XBB243" s="37"/>
      <c r="XBC243" s="37"/>
      <c r="XBD243" s="37"/>
      <c r="XBE243" s="37"/>
      <c r="XBF243" s="37"/>
      <c r="XBG243" s="37"/>
      <c r="XBH243" s="37"/>
      <c r="XBI243" s="37"/>
      <c r="XBJ243" s="37"/>
      <c r="XBK243" s="37"/>
      <c r="XBL243" s="37"/>
      <c r="XBM243" s="37"/>
      <c r="XBN243" s="37"/>
      <c r="XBO243" s="37"/>
      <c r="XBP243" s="37"/>
      <c r="XBQ243" s="37"/>
      <c r="XBR243" s="37"/>
      <c r="XBS243" s="37"/>
      <c r="XBT243" s="37"/>
      <c r="XBU243" s="37"/>
      <c r="XBV243" s="37"/>
      <c r="XBW243" s="37"/>
      <c r="XBX243" s="37"/>
      <c r="XBY243" s="37"/>
      <c r="XBZ243" s="37"/>
      <c r="XCA243" s="37"/>
      <c r="XCB243" s="37"/>
      <c r="XCC243" s="37"/>
      <c r="XCD243" s="37"/>
      <c r="XCE243" s="37"/>
      <c r="XCF243" s="37"/>
      <c r="XCG243" s="37"/>
      <c r="XCH243" s="37"/>
      <c r="XCI243" s="37"/>
      <c r="XCJ243" s="37"/>
      <c r="XCK243" s="37"/>
      <c r="XCL243" s="37"/>
      <c r="XCM243" s="37"/>
      <c r="XCN243" s="37"/>
      <c r="XCO243" s="37"/>
      <c r="XCP243" s="37"/>
      <c r="XCQ243" s="37"/>
      <c r="XCR243" s="37"/>
      <c r="XCS243" s="37"/>
      <c r="XCT243" s="37"/>
      <c r="XCU243" s="37"/>
      <c r="XCV243" s="37"/>
      <c r="XCW243" s="37"/>
      <c r="XCX243" s="37"/>
      <c r="XCY243" s="37"/>
      <c r="XCZ243" s="37"/>
      <c r="XDA243" s="37"/>
      <c r="XDB243" s="37"/>
      <c r="XDC243" s="37"/>
      <c r="XDD243" s="37"/>
      <c r="XDE243" s="37"/>
      <c r="XDF243" s="37"/>
      <c r="XDG243" s="37"/>
      <c r="XDH243" s="37"/>
      <c r="XDI243" s="37"/>
      <c r="XDJ243" s="37"/>
      <c r="XDK243" s="37"/>
      <c r="XDL243" s="37"/>
      <c r="XDM243" s="37"/>
      <c r="XDN243" s="37"/>
      <c r="XDO243" s="37"/>
      <c r="XDP243" s="37"/>
      <c r="XDQ243" s="37"/>
      <c r="XDR243" s="37"/>
      <c r="XDS243" s="37"/>
      <c r="XDT243" s="37"/>
      <c r="XDU243" s="37"/>
      <c r="XDV243" s="37"/>
      <c r="XDW243" s="37"/>
      <c r="XDX243" s="37"/>
      <c r="XDY243" s="37"/>
      <c r="XDZ243" s="37"/>
      <c r="XEA243" s="37"/>
      <c r="XEB243" s="37"/>
      <c r="XEC243" s="37"/>
      <c r="XED243" s="37"/>
      <c r="XEE243" s="37"/>
      <c r="XEF243" s="37"/>
      <c r="XEG243" s="37"/>
      <c r="XEH243" s="37"/>
      <c r="XEI243" s="37"/>
      <c r="XEJ243" s="37"/>
      <c r="XEK243" s="37"/>
      <c r="XEL243" s="37"/>
      <c r="XEM243" s="37"/>
      <c r="XEN243" s="37"/>
      <c r="XEO243" s="37"/>
      <c r="XEP243" s="37"/>
      <c r="XEQ243" s="37"/>
      <c r="XER243" s="37"/>
      <c r="XES243" s="37"/>
      <c r="XET243" s="37"/>
      <c r="XEU243" s="37"/>
      <c r="XEV243" s="37"/>
      <c r="XEW243" s="37"/>
      <c r="XEX243" s="37"/>
      <c r="XEY243" s="37"/>
      <c r="XEZ243" s="37"/>
      <c r="XFA243" s="37"/>
      <c r="XFB243" s="37"/>
      <c r="XFC243" s="37"/>
      <c r="XFD243" s="37"/>
    </row>
    <row r="244" spans="1:151 16227:16384" s="12" customFormat="1" ht="20.25" customHeight="1" x14ac:dyDescent="0.25">
      <c r="A244" s="86"/>
      <c r="B244" s="87"/>
      <c r="C244" s="90">
        <v>5</v>
      </c>
      <c r="D244" s="90"/>
      <c r="E244" s="59" t="s">
        <v>214</v>
      </c>
      <c r="F244" s="79">
        <f>(59.291)*(10.764)</f>
        <v>638.20832399999995</v>
      </c>
      <c r="G244" s="80"/>
      <c r="H244" s="59">
        <v>0</v>
      </c>
      <c r="I244" s="59">
        <f t="shared" si="36"/>
        <v>1021.1333184</v>
      </c>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WZC244" s="37"/>
      <c r="WZD244" s="37"/>
      <c r="WZE244" s="37"/>
      <c r="WZF244" s="37"/>
      <c r="WZG244" s="37"/>
      <c r="WZH244" s="37"/>
      <c r="WZI244" s="37"/>
      <c r="WZJ244" s="37"/>
      <c r="WZK244" s="37"/>
      <c r="WZL244" s="37"/>
      <c r="WZM244" s="37"/>
      <c r="WZN244" s="37"/>
      <c r="WZO244" s="37"/>
      <c r="WZP244" s="37"/>
      <c r="WZQ244" s="37"/>
      <c r="WZR244" s="37"/>
      <c r="WZS244" s="37"/>
      <c r="WZT244" s="37"/>
      <c r="WZU244" s="37"/>
      <c r="WZV244" s="37"/>
      <c r="WZW244" s="37"/>
      <c r="WZX244" s="37"/>
      <c r="WZY244" s="37"/>
      <c r="WZZ244" s="37"/>
      <c r="XAA244" s="37"/>
      <c r="XAB244" s="37"/>
      <c r="XAC244" s="37"/>
      <c r="XAD244" s="37"/>
      <c r="XAE244" s="37"/>
      <c r="XAF244" s="37"/>
      <c r="XAG244" s="37"/>
      <c r="XAH244" s="37"/>
      <c r="XAI244" s="37"/>
      <c r="XAJ244" s="37"/>
      <c r="XAK244" s="37"/>
      <c r="XAL244" s="37"/>
      <c r="XAM244" s="37"/>
      <c r="XAN244" s="37"/>
      <c r="XAO244" s="37"/>
      <c r="XAP244" s="37"/>
      <c r="XAQ244" s="37"/>
      <c r="XAR244" s="37"/>
      <c r="XAS244" s="37"/>
      <c r="XAT244" s="37"/>
      <c r="XAU244" s="37"/>
      <c r="XAV244" s="37"/>
      <c r="XAW244" s="37"/>
      <c r="XAX244" s="37"/>
      <c r="XAY244" s="37"/>
      <c r="XAZ244" s="37"/>
      <c r="XBA244" s="37"/>
      <c r="XBB244" s="37"/>
      <c r="XBC244" s="37"/>
      <c r="XBD244" s="37"/>
      <c r="XBE244" s="37"/>
      <c r="XBF244" s="37"/>
      <c r="XBG244" s="37"/>
      <c r="XBH244" s="37"/>
      <c r="XBI244" s="37"/>
      <c r="XBJ244" s="37"/>
      <c r="XBK244" s="37"/>
      <c r="XBL244" s="37"/>
      <c r="XBM244" s="37"/>
      <c r="XBN244" s="37"/>
      <c r="XBO244" s="37"/>
      <c r="XBP244" s="37"/>
      <c r="XBQ244" s="37"/>
      <c r="XBR244" s="37"/>
      <c r="XBS244" s="37"/>
      <c r="XBT244" s="37"/>
      <c r="XBU244" s="37"/>
      <c r="XBV244" s="37"/>
      <c r="XBW244" s="37"/>
      <c r="XBX244" s="37"/>
      <c r="XBY244" s="37"/>
      <c r="XBZ244" s="37"/>
      <c r="XCA244" s="37"/>
      <c r="XCB244" s="37"/>
      <c r="XCC244" s="37"/>
      <c r="XCD244" s="37"/>
      <c r="XCE244" s="37"/>
      <c r="XCF244" s="37"/>
      <c r="XCG244" s="37"/>
      <c r="XCH244" s="37"/>
      <c r="XCI244" s="37"/>
      <c r="XCJ244" s="37"/>
      <c r="XCK244" s="37"/>
      <c r="XCL244" s="37"/>
      <c r="XCM244" s="37"/>
      <c r="XCN244" s="37"/>
      <c r="XCO244" s="37"/>
      <c r="XCP244" s="37"/>
      <c r="XCQ244" s="37"/>
      <c r="XCR244" s="37"/>
      <c r="XCS244" s="37"/>
      <c r="XCT244" s="37"/>
      <c r="XCU244" s="37"/>
      <c r="XCV244" s="37"/>
      <c r="XCW244" s="37"/>
      <c r="XCX244" s="37"/>
      <c r="XCY244" s="37"/>
      <c r="XCZ244" s="37"/>
      <c r="XDA244" s="37"/>
      <c r="XDB244" s="37"/>
      <c r="XDC244" s="37"/>
      <c r="XDD244" s="37"/>
      <c r="XDE244" s="37"/>
      <c r="XDF244" s="37"/>
      <c r="XDG244" s="37"/>
      <c r="XDH244" s="37"/>
      <c r="XDI244" s="37"/>
      <c r="XDJ244" s="37"/>
      <c r="XDK244" s="37"/>
      <c r="XDL244" s="37"/>
      <c r="XDM244" s="37"/>
      <c r="XDN244" s="37"/>
      <c r="XDO244" s="37"/>
      <c r="XDP244" s="37"/>
      <c r="XDQ244" s="37"/>
      <c r="XDR244" s="37"/>
      <c r="XDS244" s="37"/>
      <c r="XDT244" s="37"/>
      <c r="XDU244" s="37"/>
      <c r="XDV244" s="37"/>
      <c r="XDW244" s="37"/>
      <c r="XDX244" s="37"/>
      <c r="XDY244" s="37"/>
      <c r="XDZ244" s="37"/>
      <c r="XEA244" s="37"/>
      <c r="XEB244" s="37"/>
      <c r="XEC244" s="37"/>
      <c r="XED244" s="37"/>
      <c r="XEE244" s="37"/>
      <c r="XEF244" s="37"/>
      <c r="XEG244" s="37"/>
      <c r="XEH244" s="37"/>
      <c r="XEI244" s="37"/>
      <c r="XEJ244" s="37"/>
      <c r="XEK244" s="37"/>
      <c r="XEL244" s="37"/>
      <c r="XEM244" s="37"/>
      <c r="XEN244" s="37"/>
      <c r="XEO244" s="37"/>
      <c r="XEP244" s="37"/>
      <c r="XEQ244" s="37"/>
      <c r="XER244" s="37"/>
      <c r="XES244" s="37"/>
      <c r="XET244" s="37"/>
      <c r="XEU244" s="37"/>
      <c r="XEV244" s="37"/>
      <c r="XEW244" s="37"/>
      <c r="XEX244" s="37"/>
      <c r="XEY244" s="37"/>
      <c r="XEZ244" s="37"/>
      <c r="XFA244" s="37"/>
      <c r="XFB244" s="37"/>
      <c r="XFC244" s="37"/>
      <c r="XFD244" s="37"/>
    </row>
    <row r="245" spans="1:151 16227:16384" s="12" customFormat="1" ht="20.25" customHeight="1" x14ac:dyDescent="0.25">
      <c r="A245" s="86"/>
      <c r="B245" s="87"/>
      <c r="C245" s="90">
        <v>6</v>
      </c>
      <c r="D245" s="90"/>
      <c r="E245" s="59" t="s">
        <v>212</v>
      </c>
      <c r="F245" s="79">
        <f>(42.865)*(10.764)</f>
        <v>461.39886000000001</v>
      </c>
      <c r="G245" s="80"/>
      <c r="H245" s="59">
        <v>0</v>
      </c>
      <c r="I245" s="59">
        <f t="shared" si="36"/>
        <v>738.23817600000007</v>
      </c>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WZC245" s="37"/>
      <c r="WZD245" s="37"/>
      <c r="WZE245" s="37"/>
      <c r="WZF245" s="37"/>
      <c r="WZG245" s="37"/>
      <c r="WZH245" s="37"/>
      <c r="WZI245" s="37"/>
      <c r="WZJ245" s="37"/>
      <c r="WZK245" s="37"/>
      <c r="WZL245" s="37"/>
      <c r="WZM245" s="37"/>
      <c r="WZN245" s="37"/>
      <c r="WZO245" s="37"/>
      <c r="WZP245" s="37"/>
      <c r="WZQ245" s="37"/>
      <c r="WZR245" s="37"/>
      <c r="WZS245" s="37"/>
      <c r="WZT245" s="37"/>
      <c r="WZU245" s="37"/>
      <c r="WZV245" s="37"/>
      <c r="WZW245" s="37"/>
      <c r="WZX245" s="37"/>
      <c r="WZY245" s="37"/>
      <c r="WZZ245" s="37"/>
      <c r="XAA245" s="37"/>
      <c r="XAB245" s="37"/>
      <c r="XAC245" s="37"/>
      <c r="XAD245" s="37"/>
      <c r="XAE245" s="37"/>
      <c r="XAF245" s="37"/>
      <c r="XAG245" s="37"/>
      <c r="XAH245" s="37"/>
      <c r="XAI245" s="37"/>
      <c r="XAJ245" s="37"/>
      <c r="XAK245" s="37"/>
      <c r="XAL245" s="37"/>
      <c r="XAM245" s="37"/>
      <c r="XAN245" s="37"/>
      <c r="XAO245" s="37"/>
      <c r="XAP245" s="37"/>
      <c r="XAQ245" s="37"/>
      <c r="XAR245" s="37"/>
      <c r="XAS245" s="37"/>
      <c r="XAT245" s="37"/>
      <c r="XAU245" s="37"/>
      <c r="XAV245" s="37"/>
      <c r="XAW245" s="37"/>
      <c r="XAX245" s="37"/>
      <c r="XAY245" s="37"/>
      <c r="XAZ245" s="37"/>
      <c r="XBA245" s="37"/>
      <c r="XBB245" s="37"/>
      <c r="XBC245" s="37"/>
      <c r="XBD245" s="37"/>
      <c r="XBE245" s="37"/>
      <c r="XBF245" s="37"/>
      <c r="XBG245" s="37"/>
      <c r="XBH245" s="37"/>
      <c r="XBI245" s="37"/>
      <c r="XBJ245" s="37"/>
      <c r="XBK245" s="37"/>
      <c r="XBL245" s="37"/>
      <c r="XBM245" s="37"/>
      <c r="XBN245" s="37"/>
      <c r="XBO245" s="37"/>
      <c r="XBP245" s="37"/>
      <c r="XBQ245" s="37"/>
      <c r="XBR245" s="37"/>
      <c r="XBS245" s="37"/>
      <c r="XBT245" s="37"/>
      <c r="XBU245" s="37"/>
      <c r="XBV245" s="37"/>
      <c r="XBW245" s="37"/>
      <c r="XBX245" s="37"/>
      <c r="XBY245" s="37"/>
      <c r="XBZ245" s="37"/>
      <c r="XCA245" s="37"/>
      <c r="XCB245" s="37"/>
      <c r="XCC245" s="37"/>
      <c r="XCD245" s="37"/>
      <c r="XCE245" s="37"/>
      <c r="XCF245" s="37"/>
      <c r="XCG245" s="37"/>
      <c r="XCH245" s="37"/>
      <c r="XCI245" s="37"/>
      <c r="XCJ245" s="37"/>
      <c r="XCK245" s="37"/>
      <c r="XCL245" s="37"/>
      <c r="XCM245" s="37"/>
      <c r="XCN245" s="37"/>
      <c r="XCO245" s="37"/>
      <c r="XCP245" s="37"/>
      <c r="XCQ245" s="37"/>
      <c r="XCR245" s="37"/>
      <c r="XCS245" s="37"/>
      <c r="XCT245" s="37"/>
      <c r="XCU245" s="37"/>
      <c r="XCV245" s="37"/>
      <c r="XCW245" s="37"/>
      <c r="XCX245" s="37"/>
      <c r="XCY245" s="37"/>
      <c r="XCZ245" s="37"/>
      <c r="XDA245" s="37"/>
      <c r="XDB245" s="37"/>
      <c r="XDC245" s="37"/>
      <c r="XDD245" s="37"/>
      <c r="XDE245" s="37"/>
      <c r="XDF245" s="37"/>
      <c r="XDG245" s="37"/>
      <c r="XDH245" s="37"/>
      <c r="XDI245" s="37"/>
      <c r="XDJ245" s="37"/>
      <c r="XDK245" s="37"/>
      <c r="XDL245" s="37"/>
      <c r="XDM245" s="37"/>
      <c r="XDN245" s="37"/>
      <c r="XDO245" s="37"/>
      <c r="XDP245" s="37"/>
      <c r="XDQ245" s="37"/>
      <c r="XDR245" s="37"/>
      <c r="XDS245" s="37"/>
      <c r="XDT245" s="37"/>
      <c r="XDU245" s="37"/>
      <c r="XDV245" s="37"/>
      <c r="XDW245" s="37"/>
      <c r="XDX245" s="37"/>
      <c r="XDY245" s="37"/>
      <c r="XDZ245" s="37"/>
      <c r="XEA245" s="37"/>
      <c r="XEB245" s="37"/>
      <c r="XEC245" s="37"/>
      <c r="XED245" s="37"/>
      <c r="XEE245" s="37"/>
      <c r="XEF245" s="37"/>
      <c r="XEG245" s="37"/>
      <c r="XEH245" s="37"/>
      <c r="XEI245" s="37"/>
      <c r="XEJ245" s="37"/>
      <c r="XEK245" s="37"/>
      <c r="XEL245" s="37"/>
      <c r="XEM245" s="37"/>
      <c r="XEN245" s="37"/>
      <c r="XEO245" s="37"/>
      <c r="XEP245" s="37"/>
      <c r="XEQ245" s="37"/>
      <c r="XER245" s="37"/>
      <c r="XES245" s="37"/>
      <c r="XET245" s="37"/>
      <c r="XEU245" s="37"/>
      <c r="XEV245" s="37"/>
      <c r="XEW245" s="37"/>
      <c r="XEX245" s="37"/>
      <c r="XEY245" s="37"/>
      <c r="XEZ245" s="37"/>
      <c r="XFA245" s="37"/>
      <c r="XFB245" s="37"/>
      <c r="XFC245" s="37"/>
      <c r="XFD245" s="37"/>
    </row>
    <row r="246" spans="1:151 16227:16384" s="12" customFormat="1" ht="20.25" customHeight="1" x14ac:dyDescent="0.25">
      <c r="A246" s="88"/>
      <c r="B246" s="89"/>
      <c r="C246" s="90">
        <v>7</v>
      </c>
      <c r="D246" s="90"/>
      <c r="E246" s="59" t="s">
        <v>215</v>
      </c>
      <c r="F246" s="79">
        <f>(89.872)*(10.764)</f>
        <v>967.38220799999999</v>
      </c>
      <c r="G246" s="80"/>
      <c r="H246" s="59">
        <v>0</v>
      </c>
      <c r="I246" s="59">
        <f t="shared" si="36"/>
        <v>1547.8115328000001</v>
      </c>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WZC246" s="37"/>
      <c r="WZD246" s="37"/>
      <c r="WZE246" s="37"/>
      <c r="WZF246" s="37"/>
      <c r="WZG246" s="37"/>
      <c r="WZH246" s="37"/>
      <c r="WZI246" s="37"/>
      <c r="WZJ246" s="37"/>
      <c r="WZK246" s="37"/>
      <c r="WZL246" s="37"/>
      <c r="WZM246" s="37"/>
      <c r="WZN246" s="37"/>
      <c r="WZO246" s="37"/>
      <c r="WZP246" s="37"/>
      <c r="WZQ246" s="37"/>
      <c r="WZR246" s="37"/>
      <c r="WZS246" s="37"/>
      <c r="WZT246" s="37"/>
      <c r="WZU246" s="37"/>
      <c r="WZV246" s="37"/>
      <c r="WZW246" s="37"/>
      <c r="WZX246" s="37"/>
      <c r="WZY246" s="37"/>
      <c r="WZZ246" s="37"/>
      <c r="XAA246" s="37"/>
      <c r="XAB246" s="37"/>
      <c r="XAC246" s="37"/>
      <c r="XAD246" s="37"/>
      <c r="XAE246" s="37"/>
      <c r="XAF246" s="37"/>
      <c r="XAG246" s="37"/>
      <c r="XAH246" s="37"/>
      <c r="XAI246" s="37"/>
      <c r="XAJ246" s="37"/>
      <c r="XAK246" s="37"/>
      <c r="XAL246" s="37"/>
      <c r="XAM246" s="37"/>
      <c r="XAN246" s="37"/>
      <c r="XAO246" s="37"/>
      <c r="XAP246" s="37"/>
      <c r="XAQ246" s="37"/>
      <c r="XAR246" s="37"/>
      <c r="XAS246" s="37"/>
      <c r="XAT246" s="37"/>
      <c r="XAU246" s="37"/>
      <c r="XAV246" s="37"/>
      <c r="XAW246" s="37"/>
      <c r="XAX246" s="37"/>
      <c r="XAY246" s="37"/>
      <c r="XAZ246" s="37"/>
      <c r="XBA246" s="37"/>
      <c r="XBB246" s="37"/>
      <c r="XBC246" s="37"/>
      <c r="XBD246" s="37"/>
      <c r="XBE246" s="37"/>
      <c r="XBF246" s="37"/>
      <c r="XBG246" s="37"/>
      <c r="XBH246" s="37"/>
      <c r="XBI246" s="37"/>
      <c r="XBJ246" s="37"/>
      <c r="XBK246" s="37"/>
      <c r="XBL246" s="37"/>
      <c r="XBM246" s="37"/>
      <c r="XBN246" s="37"/>
      <c r="XBO246" s="37"/>
      <c r="XBP246" s="37"/>
      <c r="XBQ246" s="37"/>
      <c r="XBR246" s="37"/>
      <c r="XBS246" s="37"/>
      <c r="XBT246" s="37"/>
      <c r="XBU246" s="37"/>
      <c r="XBV246" s="37"/>
      <c r="XBW246" s="37"/>
      <c r="XBX246" s="37"/>
      <c r="XBY246" s="37"/>
      <c r="XBZ246" s="37"/>
      <c r="XCA246" s="37"/>
      <c r="XCB246" s="37"/>
      <c r="XCC246" s="37"/>
      <c r="XCD246" s="37"/>
      <c r="XCE246" s="37"/>
      <c r="XCF246" s="37"/>
      <c r="XCG246" s="37"/>
      <c r="XCH246" s="37"/>
      <c r="XCI246" s="37"/>
      <c r="XCJ246" s="37"/>
      <c r="XCK246" s="37"/>
      <c r="XCL246" s="37"/>
      <c r="XCM246" s="37"/>
      <c r="XCN246" s="37"/>
      <c r="XCO246" s="37"/>
      <c r="XCP246" s="37"/>
      <c r="XCQ246" s="37"/>
      <c r="XCR246" s="37"/>
      <c r="XCS246" s="37"/>
      <c r="XCT246" s="37"/>
      <c r="XCU246" s="37"/>
      <c r="XCV246" s="37"/>
      <c r="XCW246" s="37"/>
      <c r="XCX246" s="37"/>
      <c r="XCY246" s="37"/>
      <c r="XCZ246" s="37"/>
      <c r="XDA246" s="37"/>
      <c r="XDB246" s="37"/>
      <c r="XDC246" s="37"/>
      <c r="XDD246" s="37"/>
      <c r="XDE246" s="37"/>
      <c r="XDF246" s="37"/>
      <c r="XDG246" s="37"/>
      <c r="XDH246" s="37"/>
      <c r="XDI246" s="37"/>
      <c r="XDJ246" s="37"/>
      <c r="XDK246" s="37"/>
      <c r="XDL246" s="37"/>
      <c r="XDM246" s="37"/>
      <c r="XDN246" s="37"/>
      <c r="XDO246" s="37"/>
      <c r="XDP246" s="37"/>
      <c r="XDQ246" s="37"/>
      <c r="XDR246" s="37"/>
      <c r="XDS246" s="37"/>
      <c r="XDT246" s="37"/>
      <c r="XDU246" s="37"/>
      <c r="XDV246" s="37"/>
      <c r="XDW246" s="37"/>
      <c r="XDX246" s="37"/>
      <c r="XDY246" s="37"/>
      <c r="XDZ246" s="37"/>
      <c r="XEA246" s="37"/>
      <c r="XEB246" s="37"/>
      <c r="XEC246" s="37"/>
      <c r="XED246" s="37"/>
      <c r="XEE246" s="37"/>
      <c r="XEF246" s="37"/>
      <c r="XEG246" s="37"/>
      <c r="XEH246" s="37"/>
      <c r="XEI246" s="37"/>
      <c r="XEJ246" s="37"/>
      <c r="XEK246" s="37"/>
      <c r="XEL246" s="37"/>
      <c r="XEM246" s="37"/>
      <c r="XEN246" s="37"/>
      <c r="XEO246" s="37"/>
      <c r="XEP246" s="37"/>
      <c r="XEQ246" s="37"/>
      <c r="XER246" s="37"/>
      <c r="XES246" s="37"/>
      <c r="XET246" s="37"/>
      <c r="XEU246" s="37"/>
      <c r="XEV246" s="37"/>
      <c r="XEW246" s="37"/>
      <c r="XEX246" s="37"/>
      <c r="XEY246" s="37"/>
      <c r="XEZ246" s="37"/>
      <c r="XFA246" s="37"/>
      <c r="XFB246" s="37"/>
      <c r="XFC246" s="37"/>
      <c r="XFD246" s="37"/>
    </row>
    <row r="247" spans="1:151 16227:16384" s="12" customFormat="1" ht="20.25" x14ac:dyDescent="0.25">
      <c r="A247" s="81" t="s">
        <v>235</v>
      </c>
      <c r="B247" s="82"/>
      <c r="C247" s="82"/>
      <c r="D247" s="82"/>
      <c r="E247" s="82"/>
      <c r="F247" s="82"/>
      <c r="G247" s="82"/>
      <c r="H247" s="82"/>
      <c r="I247" s="83"/>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WZC247" s="37"/>
      <c r="WZD247" s="37"/>
      <c r="WZE247" s="37"/>
      <c r="WZF247" s="37"/>
      <c r="WZG247" s="37"/>
      <c r="WZH247" s="37"/>
      <c r="WZI247" s="37"/>
      <c r="WZJ247" s="37"/>
      <c r="WZK247" s="37"/>
      <c r="WZL247" s="37"/>
      <c r="WZM247" s="37"/>
      <c r="WZN247" s="37"/>
      <c r="WZO247" s="37"/>
      <c r="WZP247" s="37"/>
      <c r="WZQ247" s="37"/>
      <c r="WZR247" s="37"/>
      <c r="WZS247" s="37"/>
      <c r="WZT247" s="37"/>
      <c r="WZU247" s="37"/>
      <c r="WZV247" s="37"/>
      <c r="WZW247" s="37"/>
      <c r="WZX247" s="37"/>
      <c r="WZY247" s="37"/>
      <c r="WZZ247" s="37"/>
      <c r="XAA247" s="37"/>
      <c r="XAB247" s="37"/>
      <c r="XAC247" s="37"/>
      <c r="XAD247" s="37"/>
      <c r="XAE247" s="37"/>
      <c r="XAF247" s="37"/>
      <c r="XAG247" s="37"/>
      <c r="XAH247" s="37"/>
      <c r="XAI247" s="37"/>
      <c r="XAJ247" s="37"/>
      <c r="XAK247" s="37"/>
      <c r="XAL247" s="37"/>
      <c r="XAM247" s="37"/>
      <c r="XAN247" s="37"/>
      <c r="XAO247" s="37"/>
      <c r="XAP247" s="37"/>
      <c r="XAQ247" s="37"/>
      <c r="XAR247" s="37"/>
      <c r="XAS247" s="37"/>
      <c r="XAT247" s="37"/>
      <c r="XAU247" s="37"/>
      <c r="XAV247" s="37"/>
      <c r="XAW247" s="37"/>
      <c r="XAX247" s="37"/>
      <c r="XAY247" s="37"/>
      <c r="XAZ247" s="37"/>
      <c r="XBA247" s="37"/>
      <c r="XBB247" s="37"/>
      <c r="XBC247" s="37"/>
      <c r="XBD247" s="37"/>
      <c r="XBE247" s="37"/>
      <c r="XBF247" s="37"/>
      <c r="XBG247" s="37"/>
      <c r="XBH247" s="37"/>
      <c r="XBI247" s="37"/>
      <c r="XBJ247" s="37"/>
      <c r="XBK247" s="37"/>
      <c r="XBL247" s="37"/>
      <c r="XBM247" s="37"/>
      <c r="XBN247" s="37"/>
      <c r="XBO247" s="37"/>
      <c r="XBP247" s="37"/>
      <c r="XBQ247" s="37"/>
      <c r="XBR247" s="37"/>
      <c r="XBS247" s="37"/>
      <c r="XBT247" s="37"/>
      <c r="XBU247" s="37"/>
      <c r="XBV247" s="37"/>
      <c r="XBW247" s="37"/>
      <c r="XBX247" s="37"/>
      <c r="XBY247" s="37"/>
      <c r="XBZ247" s="37"/>
      <c r="XCA247" s="37"/>
      <c r="XCB247" s="37"/>
      <c r="XCC247" s="37"/>
      <c r="XCD247" s="37"/>
      <c r="XCE247" s="37"/>
      <c r="XCF247" s="37"/>
      <c r="XCG247" s="37"/>
      <c r="XCH247" s="37"/>
      <c r="XCI247" s="37"/>
      <c r="XCJ247" s="37"/>
      <c r="XCK247" s="37"/>
      <c r="XCL247" s="37"/>
      <c r="XCM247" s="37"/>
      <c r="XCN247" s="37"/>
      <c r="XCO247" s="37"/>
      <c r="XCP247" s="37"/>
      <c r="XCQ247" s="37"/>
      <c r="XCR247" s="37"/>
      <c r="XCS247" s="37"/>
      <c r="XCT247" s="37"/>
      <c r="XCU247" s="37"/>
      <c r="XCV247" s="37"/>
      <c r="XCW247" s="37"/>
      <c r="XCX247" s="37"/>
      <c r="XCY247" s="37"/>
      <c r="XCZ247" s="37"/>
      <c r="XDA247" s="37"/>
      <c r="XDB247" s="37"/>
      <c r="XDC247" s="37"/>
      <c r="XDD247" s="37"/>
      <c r="XDE247" s="37"/>
      <c r="XDF247" s="37"/>
      <c r="XDG247" s="37"/>
      <c r="XDH247" s="37"/>
      <c r="XDI247" s="37"/>
      <c r="XDJ247" s="37"/>
      <c r="XDK247" s="37"/>
      <c r="XDL247" s="37"/>
      <c r="XDM247" s="37"/>
      <c r="XDN247" s="37"/>
      <c r="XDO247" s="37"/>
      <c r="XDP247" s="37"/>
      <c r="XDQ247" s="37"/>
      <c r="XDR247" s="37"/>
      <c r="XDS247" s="37"/>
      <c r="XDT247" s="37"/>
      <c r="XDU247" s="37"/>
      <c r="XDV247" s="37"/>
      <c r="XDW247" s="37"/>
      <c r="XDX247" s="37"/>
      <c r="XDY247" s="37"/>
      <c r="XDZ247" s="37"/>
      <c r="XEA247" s="37"/>
      <c r="XEB247" s="37"/>
      <c r="XEC247" s="37"/>
      <c r="XED247" s="37"/>
      <c r="XEE247" s="37"/>
      <c r="XEF247" s="37"/>
      <c r="XEG247" s="37"/>
      <c r="XEH247" s="37"/>
      <c r="XEI247" s="37"/>
      <c r="XEJ247" s="37"/>
      <c r="XEK247" s="37"/>
      <c r="XEL247" s="37"/>
      <c r="XEM247" s="37"/>
      <c r="XEN247" s="37"/>
      <c r="XEO247" s="37"/>
      <c r="XEP247" s="37"/>
      <c r="XEQ247" s="37"/>
      <c r="XER247" s="37"/>
      <c r="XES247" s="37"/>
      <c r="XET247" s="37"/>
      <c r="XEU247" s="37"/>
      <c r="XEV247" s="37"/>
      <c r="XEW247" s="37"/>
      <c r="XEX247" s="37"/>
      <c r="XEY247" s="37"/>
      <c r="XEZ247" s="37"/>
      <c r="XFA247" s="37"/>
      <c r="XFB247" s="37"/>
      <c r="XFC247" s="37"/>
      <c r="XFD247" s="37"/>
    </row>
    <row r="248" spans="1:151 16227:16384" s="12" customFormat="1" ht="20.25" customHeight="1" x14ac:dyDescent="0.25">
      <c r="A248" s="84" t="str">
        <f t="shared" ref="A248" si="37">A247</f>
        <v>36th Floor ( Part Refuge Area)</v>
      </c>
      <c r="B248" s="85"/>
      <c r="C248" s="90">
        <v>1</v>
      </c>
      <c r="D248" s="90"/>
      <c r="E248" s="84" t="s">
        <v>216</v>
      </c>
      <c r="F248" s="91"/>
      <c r="G248" s="91"/>
      <c r="H248" s="91"/>
      <c r="I248" s="85"/>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WZC248" s="37"/>
      <c r="WZD248" s="37"/>
      <c r="WZE248" s="37"/>
      <c r="WZF248" s="37"/>
      <c r="WZG248" s="37"/>
      <c r="WZH248" s="37"/>
      <c r="WZI248" s="37"/>
      <c r="WZJ248" s="37"/>
      <c r="WZK248" s="37"/>
      <c r="WZL248" s="37"/>
      <c r="WZM248" s="37"/>
      <c r="WZN248" s="37"/>
      <c r="WZO248" s="37"/>
      <c r="WZP248" s="37"/>
      <c r="WZQ248" s="37"/>
      <c r="WZR248" s="37"/>
      <c r="WZS248" s="37"/>
      <c r="WZT248" s="37"/>
      <c r="WZU248" s="37"/>
      <c r="WZV248" s="37"/>
      <c r="WZW248" s="37"/>
      <c r="WZX248" s="37"/>
      <c r="WZY248" s="37"/>
      <c r="WZZ248" s="37"/>
      <c r="XAA248" s="37"/>
      <c r="XAB248" s="37"/>
      <c r="XAC248" s="37"/>
      <c r="XAD248" s="37"/>
      <c r="XAE248" s="37"/>
      <c r="XAF248" s="37"/>
      <c r="XAG248" s="37"/>
      <c r="XAH248" s="37"/>
      <c r="XAI248" s="37"/>
      <c r="XAJ248" s="37"/>
      <c r="XAK248" s="37"/>
      <c r="XAL248" s="37"/>
      <c r="XAM248" s="37"/>
      <c r="XAN248" s="37"/>
      <c r="XAO248" s="37"/>
      <c r="XAP248" s="37"/>
      <c r="XAQ248" s="37"/>
      <c r="XAR248" s="37"/>
      <c r="XAS248" s="37"/>
      <c r="XAT248" s="37"/>
      <c r="XAU248" s="37"/>
      <c r="XAV248" s="37"/>
      <c r="XAW248" s="37"/>
      <c r="XAX248" s="37"/>
      <c r="XAY248" s="37"/>
      <c r="XAZ248" s="37"/>
      <c r="XBA248" s="37"/>
      <c r="XBB248" s="37"/>
      <c r="XBC248" s="37"/>
      <c r="XBD248" s="37"/>
      <c r="XBE248" s="37"/>
      <c r="XBF248" s="37"/>
      <c r="XBG248" s="37"/>
      <c r="XBH248" s="37"/>
      <c r="XBI248" s="37"/>
      <c r="XBJ248" s="37"/>
      <c r="XBK248" s="37"/>
      <c r="XBL248" s="37"/>
      <c r="XBM248" s="37"/>
      <c r="XBN248" s="37"/>
      <c r="XBO248" s="37"/>
      <c r="XBP248" s="37"/>
      <c r="XBQ248" s="37"/>
      <c r="XBR248" s="37"/>
      <c r="XBS248" s="37"/>
      <c r="XBT248" s="37"/>
      <c r="XBU248" s="37"/>
      <c r="XBV248" s="37"/>
      <c r="XBW248" s="37"/>
      <c r="XBX248" s="37"/>
      <c r="XBY248" s="37"/>
      <c r="XBZ248" s="37"/>
      <c r="XCA248" s="37"/>
      <c r="XCB248" s="37"/>
      <c r="XCC248" s="37"/>
      <c r="XCD248" s="37"/>
      <c r="XCE248" s="37"/>
      <c r="XCF248" s="37"/>
      <c r="XCG248" s="37"/>
      <c r="XCH248" s="37"/>
      <c r="XCI248" s="37"/>
      <c r="XCJ248" s="37"/>
      <c r="XCK248" s="37"/>
      <c r="XCL248" s="37"/>
      <c r="XCM248" s="37"/>
      <c r="XCN248" s="37"/>
      <c r="XCO248" s="37"/>
      <c r="XCP248" s="37"/>
      <c r="XCQ248" s="37"/>
      <c r="XCR248" s="37"/>
      <c r="XCS248" s="37"/>
      <c r="XCT248" s="37"/>
      <c r="XCU248" s="37"/>
      <c r="XCV248" s="37"/>
      <c r="XCW248" s="37"/>
      <c r="XCX248" s="37"/>
      <c r="XCY248" s="37"/>
      <c r="XCZ248" s="37"/>
      <c r="XDA248" s="37"/>
      <c r="XDB248" s="37"/>
      <c r="XDC248" s="37"/>
      <c r="XDD248" s="37"/>
      <c r="XDE248" s="37"/>
      <c r="XDF248" s="37"/>
      <c r="XDG248" s="37"/>
      <c r="XDH248" s="37"/>
      <c r="XDI248" s="37"/>
      <c r="XDJ248" s="37"/>
      <c r="XDK248" s="37"/>
      <c r="XDL248" s="37"/>
      <c r="XDM248" s="37"/>
      <c r="XDN248" s="37"/>
      <c r="XDO248" s="37"/>
      <c r="XDP248" s="37"/>
      <c r="XDQ248" s="37"/>
      <c r="XDR248" s="37"/>
      <c r="XDS248" s="37"/>
      <c r="XDT248" s="37"/>
      <c r="XDU248" s="37"/>
      <c r="XDV248" s="37"/>
      <c r="XDW248" s="37"/>
      <c r="XDX248" s="37"/>
      <c r="XDY248" s="37"/>
      <c r="XDZ248" s="37"/>
      <c r="XEA248" s="37"/>
      <c r="XEB248" s="37"/>
      <c r="XEC248" s="37"/>
      <c r="XED248" s="37"/>
      <c r="XEE248" s="37"/>
      <c r="XEF248" s="37"/>
      <c r="XEG248" s="37"/>
      <c r="XEH248" s="37"/>
      <c r="XEI248" s="37"/>
      <c r="XEJ248" s="37"/>
      <c r="XEK248" s="37"/>
      <c r="XEL248" s="37"/>
      <c r="XEM248" s="37"/>
      <c r="XEN248" s="37"/>
      <c r="XEO248" s="37"/>
      <c r="XEP248" s="37"/>
      <c r="XEQ248" s="37"/>
      <c r="XER248" s="37"/>
      <c r="XES248" s="37"/>
      <c r="XET248" s="37"/>
      <c r="XEU248" s="37"/>
      <c r="XEV248" s="37"/>
      <c r="XEW248" s="37"/>
      <c r="XEX248" s="37"/>
      <c r="XEY248" s="37"/>
      <c r="XEZ248" s="37"/>
      <c r="XFA248" s="37"/>
      <c r="XFB248" s="37"/>
      <c r="XFC248" s="37"/>
      <c r="XFD248" s="37"/>
    </row>
    <row r="249" spans="1:151 16227:16384" s="12" customFormat="1" ht="20.25" customHeight="1" x14ac:dyDescent="0.25">
      <c r="A249" s="86"/>
      <c r="B249" s="87"/>
      <c r="C249" s="90">
        <v>2</v>
      </c>
      <c r="D249" s="90"/>
      <c r="E249" s="88"/>
      <c r="F249" s="92"/>
      <c r="G249" s="92"/>
      <c r="H249" s="92"/>
      <c r="I249" s="89"/>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WZC249" s="37"/>
      <c r="WZD249" s="37"/>
      <c r="WZE249" s="37"/>
      <c r="WZF249" s="37"/>
      <c r="WZG249" s="37"/>
      <c r="WZH249" s="37"/>
      <c r="WZI249" s="37"/>
      <c r="WZJ249" s="37"/>
      <c r="WZK249" s="37"/>
      <c r="WZL249" s="37"/>
      <c r="WZM249" s="37"/>
      <c r="WZN249" s="37"/>
      <c r="WZO249" s="37"/>
      <c r="WZP249" s="37"/>
      <c r="WZQ249" s="37"/>
      <c r="WZR249" s="37"/>
      <c r="WZS249" s="37"/>
      <c r="WZT249" s="37"/>
      <c r="WZU249" s="37"/>
      <c r="WZV249" s="37"/>
      <c r="WZW249" s="37"/>
      <c r="WZX249" s="37"/>
      <c r="WZY249" s="37"/>
      <c r="WZZ249" s="37"/>
      <c r="XAA249" s="37"/>
      <c r="XAB249" s="37"/>
      <c r="XAC249" s="37"/>
      <c r="XAD249" s="37"/>
      <c r="XAE249" s="37"/>
      <c r="XAF249" s="37"/>
      <c r="XAG249" s="37"/>
      <c r="XAH249" s="37"/>
      <c r="XAI249" s="37"/>
      <c r="XAJ249" s="37"/>
      <c r="XAK249" s="37"/>
      <c r="XAL249" s="37"/>
      <c r="XAM249" s="37"/>
      <c r="XAN249" s="37"/>
      <c r="XAO249" s="37"/>
      <c r="XAP249" s="37"/>
      <c r="XAQ249" s="37"/>
      <c r="XAR249" s="37"/>
      <c r="XAS249" s="37"/>
      <c r="XAT249" s="37"/>
      <c r="XAU249" s="37"/>
      <c r="XAV249" s="37"/>
      <c r="XAW249" s="37"/>
      <c r="XAX249" s="37"/>
      <c r="XAY249" s="37"/>
      <c r="XAZ249" s="37"/>
      <c r="XBA249" s="37"/>
      <c r="XBB249" s="37"/>
      <c r="XBC249" s="37"/>
      <c r="XBD249" s="37"/>
      <c r="XBE249" s="37"/>
      <c r="XBF249" s="37"/>
      <c r="XBG249" s="37"/>
      <c r="XBH249" s="37"/>
      <c r="XBI249" s="37"/>
      <c r="XBJ249" s="37"/>
      <c r="XBK249" s="37"/>
      <c r="XBL249" s="37"/>
      <c r="XBM249" s="37"/>
      <c r="XBN249" s="37"/>
      <c r="XBO249" s="37"/>
      <c r="XBP249" s="37"/>
      <c r="XBQ249" s="37"/>
      <c r="XBR249" s="37"/>
      <c r="XBS249" s="37"/>
      <c r="XBT249" s="37"/>
      <c r="XBU249" s="37"/>
      <c r="XBV249" s="37"/>
      <c r="XBW249" s="37"/>
      <c r="XBX249" s="37"/>
      <c r="XBY249" s="37"/>
      <c r="XBZ249" s="37"/>
      <c r="XCA249" s="37"/>
      <c r="XCB249" s="37"/>
      <c r="XCC249" s="37"/>
      <c r="XCD249" s="37"/>
      <c r="XCE249" s="37"/>
      <c r="XCF249" s="37"/>
      <c r="XCG249" s="37"/>
      <c r="XCH249" s="37"/>
      <c r="XCI249" s="37"/>
      <c r="XCJ249" s="37"/>
      <c r="XCK249" s="37"/>
      <c r="XCL249" s="37"/>
      <c r="XCM249" s="37"/>
      <c r="XCN249" s="37"/>
      <c r="XCO249" s="37"/>
      <c r="XCP249" s="37"/>
      <c r="XCQ249" s="37"/>
      <c r="XCR249" s="37"/>
      <c r="XCS249" s="37"/>
      <c r="XCT249" s="37"/>
      <c r="XCU249" s="37"/>
      <c r="XCV249" s="37"/>
      <c r="XCW249" s="37"/>
      <c r="XCX249" s="37"/>
      <c r="XCY249" s="37"/>
      <c r="XCZ249" s="37"/>
      <c r="XDA249" s="37"/>
      <c r="XDB249" s="37"/>
      <c r="XDC249" s="37"/>
      <c r="XDD249" s="37"/>
      <c r="XDE249" s="37"/>
      <c r="XDF249" s="37"/>
      <c r="XDG249" s="37"/>
      <c r="XDH249" s="37"/>
      <c r="XDI249" s="37"/>
      <c r="XDJ249" s="37"/>
      <c r="XDK249" s="37"/>
      <c r="XDL249" s="37"/>
      <c r="XDM249" s="37"/>
      <c r="XDN249" s="37"/>
      <c r="XDO249" s="37"/>
      <c r="XDP249" s="37"/>
      <c r="XDQ249" s="37"/>
      <c r="XDR249" s="37"/>
      <c r="XDS249" s="37"/>
      <c r="XDT249" s="37"/>
      <c r="XDU249" s="37"/>
      <c r="XDV249" s="37"/>
      <c r="XDW249" s="37"/>
      <c r="XDX249" s="37"/>
      <c r="XDY249" s="37"/>
      <c r="XDZ249" s="37"/>
      <c r="XEA249" s="37"/>
      <c r="XEB249" s="37"/>
      <c r="XEC249" s="37"/>
      <c r="XED249" s="37"/>
      <c r="XEE249" s="37"/>
      <c r="XEF249" s="37"/>
      <c r="XEG249" s="37"/>
      <c r="XEH249" s="37"/>
      <c r="XEI249" s="37"/>
      <c r="XEJ249" s="37"/>
      <c r="XEK249" s="37"/>
      <c r="XEL249" s="37"/>
      <c r="XEM249" s="37"/>
      <c r="XEN249" s="37"/>
      <c r="XEO249" s="37"/>
      <c r="XEP249" s="37"/>
      <c r="XEQ249" s="37"/>
      <c r="XER249" s="37"/>
      <c r="XES249" s="37"/>
      <c r="XET249" s="37"/>
      <c r="XEU249" s="37"/>
      <c r="XEV249" s="37"/>
      <c r="XEW249" s="37"/>
      <c r="XEX249" s="37"/>
      <c r="XEY249" s="37"/>
      <c r="XEZ249" s="37"/>
      <c r="XFA249" s="37"/>
      <c r="XFB249" s="37"/>
      <c r="XFC249" s="37"/>
      <c r="XFD249" s="37"/>
    </row>
    <row r="250" spans="1:151 16227:16384" s="12" customFormat="1" ht="20.25" customHeight="1" x14ac:dyDescent="0.25">
      <c r="A250" s="86"/>
      <c r="B250" s="87"/>
      <c r="C250" s="90">
        <v>3</v>
      </c>
      <c r="D250" s="90"/>
      <c r="E250" s="59" t="s">
        <v>212</v>
      </c>
      <c r="F250" s="79">
        <f>(39.137)*(10.764)</f>
        <v>421.270668</v>
      </c>
      <c r="G250" s="80"/>
      <c r="H250" s="59">
        <v>0</v>
      </c>
      <c r="I250" s="59">
        <f t="shared" ref="I250:I254" si="38">F250*(($I$105)+1)+H250</f>
        <v>674.03306880000002</v>
      </c>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WZC250" s="37"/>
      <c r="WZD250" s="37"/>
      <c r="WZE250" s="37"/>
      <c r="WZF250" s="37"/>
      <c r="WZG250" s="37"/>
      <c r="WZH250" s="37"/>
      <c r="WZI250" s="37"/>
      <c r="WZJ250" s="37"/>
      <c r="WZK250" s="37"/>
      <c r="WZL250" s="37"/>
      <c r="WZM250" s="37"/>
      <c r="WZN250" s="37"/>
      <c r="WZO250" s="37"/>
      <c r="WZP250" s="37"/>
      <c r="WZQ250" s="37"/>
      <c r="WZR250" s="37"/>
      <c r="WZS250" s="37"/>
      <c r="WZT250" s="37"/>
      <c r="WZU250" s="37"/>
      <c r="WZV250" s="37"/>
      <c r="WZW250" s="37"/>
      <c r="WZX250" s="37"/>
      <c r="WZY250" s="37"/>
      <c r="WZZ250" s="37"/>
      <c r="XAA250" s="37"/>
      <c r="XAB250" s="37"/>
      <c r="XAC250" s="37"/>
      <c r="XAD250" s="37"/>
      <c r="XAE250" s="37"/>
      <c r="XAF250" s="37"/>
      <c r="XAG250" s="37"/>
      <c r="XAH250" s="37"/>
      <c r="XAI250" s="37"/>
      <c r="XAJ250" s="37"/>
      <c r="XAK250" s="37"/>
      <c r="XAL250" s="37"/>
      <c r="XAM250" s="37"/>
      <c r="XAN250" s="37"/>
      <c r="XAO250" s="37"/>
      <c r="XAP250" s="37"/>
      <c r="XAQ250" s="37"/>
      <c r="XAR250" s="37"/>
      <c r="XAS250" s="37"/>
      <c r="XAT250" s="37"/>
      <c r="XAU250" s="37"/>
      <c r="XAV250" s="37"/>
      <c r="XAW250" s="37"/>
      <c r="XAX250" s="37"/>
      <c r="XAY250" s="37"/>
      <c r="XAZ250" s="37"/>
      <c r="XBA250" s="37"/>
      <c r="XBB250" s="37"/>
      <c r="XBC250" s="37"/>
      <c r="XBD250" s="37"/>
      <c r="XBE250" s="37"/>
      <c r="XBF250" s="37"/>
      <c r="XBG250" s="37"/>
      <c r="XBH250" s="37"/>
      <c r="XBI250" s="37"/>
      <c r="XBJ250" s="37"/>
      <c r="XBK250" s="37"/>
      <c r="XBL250" s="37"/>
      <c r="XBM250" s="37"/>
      <c r="XBN250" s="37"/>
      <c r="XBO250" s="37"/>
      <c r="XBP250" s="37"/>
      <c r="XBQ250" s="37"/>
      <c r="XBR250" s="37"/>
      <c r="XBS250" s="37"/>
      <c r="XBT250" s="37"/>
      <c r="XBU250" s="37"/>
      <c r="XBV250" s="37"/>
      <c r="XBW250" s="37"/>
      <c r="XBX250" s="37"/>
      <c r="XBY250" s="37"/>
      <c r="XBZ250" s="37"/>
      <c r="XCA250" s="37"/>
      <c r="XCB250" s="37"/>
      <c r="XCC250" s="37"/>
      <c r="XCD250" s="37"/>
      <c r="XCE250" s="37"/>
      <c r="XCF250" s="37"/>
      <c r="XCG250" s="37"/>
      <c r="XCH250" s="37"/>
      <c r="XCI250" s="37"/>
      <c r="XCJ250" s="37"/>
      <c r="XCK250" s="37"/>
      <c r="XCL250" s="37"/>
      <c r="XCM250" s="37"/>
      <c r="XCN250" s="37"/>
      <c r="XCO250" s="37"/>
      <c r="XCP250" s="37"/>
      <c r="XCQ250" s="37"/>
      <c r="XCR250" s="37"/>
      <c r="XCS250" s="37"/>
      <c r="XCT250" s="37"/>
      <c r="XCU250" s="37"/>
      <c r="XCV250" s="37"/>
      <c r="XCW250" s="37"/>
      <c r="XCX250" s="37"/>
      <c r="XCY250" s="37"/>
      <c r="XCZ250" s="37"/>
      <c r="XDA250" s="37"/>
      <c r="XDB250" s="37"/>
      <c r="XDC250" s="37"/>
      <c r="XDD250" s="37"/>
      <c r="XDE250" s="37"/>
      <c r="XDF250" s="37"/>
      <c r="XDG250" s="37"/>
      <c r="XDH250" s="37"/>
      <c r="XDI250" s="37"/>
      <c r="XDJ250" s="37"/>
      <c r="XDK250" s="37"/>
      <c r="XDL250" s="37"/>
      <c r="XDM250" s="37"/>
      <c r="XDN250" s="37"/>
      <c r="XDO250" s="37"/>
      <c r="XDP250" s="37"/>
      <c r="XDQ250" s="37"/>
      <c r="XDR250" s="37"/>
      <c r="XDS250" s="37"/>
      <c r="XDT250" s="37"/>
      <c r="XDU250" s="37"/>
      <c r="XDV250" s="37"/>
      <c r="XDW250" s="37"/>
      <c r="XDX250" s="37"/>
      <c r="XDY250" s="37"/>
      <c r="XDZ250" s="37"/>
      <c r="XEA250" s="37"/>
      <c r="XEB250" s="37"/>
      <c r="XEC250" s="37"/>
      <c r="XED250" s="37"/>
      <c r="XEE250" s="37"/>
      <c r="XEF250" s="37"/>
      <c r="XEG250" s="37"/>
      <c r="XEH250" s="37"/>
      <c r="XEI250" s="37"/>
      <c r="XEJ250" s="37"/>
      <c r="XEK250" s="37"/>
      <c r="XEL250" s="37"/>
      <c r="XEM250" s="37"/>
      <c r="XEN250" s="37"/>
      <c r="XEO250" s="37"/>
      <c r="XEP250" s="37"/>
      <c r="XEQ250" s="37"/>
      <c r="XER250" s="37"/>
      <c r="XES250" s="37"/>
      <c r="XET250" s="37"/>
      <c r="XEU250" s="37"/>
      <c r="XEV250" s="37"/>
      <c r="XEW250" s="37"/>
      <c r="XEX250" s="37"/>
      <c r="XEY250" s="37"/>
      <c r="XEZ250" s="37"/>
      <c r="XFA250" s="37"/>
      <c r="XFB250" s="37"/>
      <c r="XFC250" s="37"/>
      <c r="XFD250" s="37"/>
    </row>
    <row r="251" spans="1:151 16227:16384" s="12" customFormat="1" ht="20.25" customHeight="1" x14ac:dyDescent="0.25">
      <c r="A251" s="86"/>
      <c r="B251" s="87"/>
      <c r="C251" s="90">
        <v>4</v>
      </c>
      <c r="D251" s="90"/>
      <c r="E251" s="59" t="s">
        <v>212</v>
      </c>
      <c r="F251" s="79">
        <f>(39.137)*(10.764)</f>
        <v>421.270668</v>
      </c>
      <c r="G251" s="80"/>
      <c r="H251" s="59">
        <v>0</v>
      </c>
      <c r="I251" s="59">
        <f t="shared" si="38"/>
        <v>674.03306880000002</v>
      </c>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WZC251" s="37"/>
      <c r="WZD251" s="37"/>
      <c r="WZE251" s="37"/>
      <c r="WZF251" s="37"/>
      <c r="WZG251" s="37"/>
      <c r="WZH251" s="37"/>
      <c r="WZI251" s="37"/>
      <c r="WZJ251" s="37"/>
      <c r="WZK251" s="37"/>
      <c r="WZL251" s="37"/>
      <c r="WZM251" s="37"/>
      <c r="WZN251" s="37"/>
      <c r="WZO251" s="37"/>
      <c r="WZP251" s="37"/>
      <c r="WZQ251" s="37"/>
      <c r="WZR251" s="37"/>
      <c r="WZS251" s="37"/>
      <c r="WZT251" s="37"/>
      <c r="WZU251" s="37"/>
      <c r="WZV251" s="37"/>
      <c r="WZW251" s="37"/>
      <c r="WZX251" s="37"/>
      <c r="WZY251" s="37"/>
      <c r="WZZ251" s="37"/>
      <c r="XAA251" s="37"/>
      <c r="XAB251" s="37"/>
      <c r="XAC251" s="37"/>
      <c r="XAD251" s="37"/>
      <c r="XAE251" s="37"/>
      <c r="XAF251" s="37"/>
      <c r="XAG251" s="37"/>
      <c r="XAH251" s="37"/>
      <c r="XAI251" s="37"/>
      <c r="XAJ251" s="37"/>
      <c r="XAK251" s="37"/>
      <c r="XAL251" s="37"/>
      <c r="XAM251" s="37"/>
      <c r="XAN251" s="37"/>
      <c r="XAO251" s="37"/>
      <c r="XAP251" s="37"/>
      <c r="XAQ251" s="37"/>
      <c r="XAR251" s="37"/>
      <c r="XAS251" s="37"/>
      <c r="XAT251" s="37"/>
      <c r="XAU251" s="37"/>
      <c r="XAV251" s="37"/>
      <c r="XAW251" s="37"/>
      <c r="XAX251" s="37"/>
      <c r="XAY251" s="37"/>
      <c r="XAZ251" s="37"/>
      <c r="XBA251" s="37"/>
      <c r="XBB251" s="37"/>
      <c r="XBC251" s="37"/>
      <c r="XBD251" s="37"/>
      <c r="XBE251" s="37"/>
      <c r="XBF251" s="37"/>
      <c r="XBG251" s="37"/>
      <c r="XBH251" s="37"/>
      <c r="XBI251" s="37"/>
      <c r="XBJ251" s="37"/>
      <c r="XBK251" s="37"/>
      <c r="XBL251" s="37"/>
      <c r="XBM251" s="37"/>
      <c r="XBN251" s="37"/>
      <c r="XBO251" s="37"/>
      <c r="XBP251" s="37"/>
      <c r="XBQ251" s="37"/>
      <c r="XBR251" s="37"/>
      <c r="XBS251" s="37"/>
      <c r="XBT251" s="37"/>
      <c r="XBU251" s="37"/>
      <c r="XBV251" s="37"/>
      <c r="XBW251" s="37"/>
      <c r="XBX251" s="37"/>
      <c r="XBY251" s="37"/>
      <c r="XBZ251" s="37"/>
      <c r="XCA251" s="37"/>
      <c r="XCB251" s="37"/>
      <c r="XCC251" s="37"/>
      <c r="XCD251" s="37"/>
      <c r="XCE251" s="37"/>
      <c r="XCF251" s="37"/>
      <c r="XCG251" s="37"/>
      <c r="XCH251" s="37"/>
      <c r="XCI251" s="37"/>
      <c r="XCJ251" s="37"/>
      <c r="XCK251" s="37"/>
      <c r="XCL251" s="37"/>
      <c r="XCM251" s="37"/>
      <c r="XCN251" s="37"/>
      <c r="XCO251" s="37"/>
      <c r="XCP251" s="37"/>
      <c r="XCQ251" s="37"/>
      <c r="XCR251" s="37"/>
      <c r="XCS251" s="37"/>
      <c r="XCT251" s="37"/>
      <c r="XCU251" s="37"/>
      <c r="XCV251" s="37"/>
      <c r="XCW251" s="37"/>
      <c r="XCX251" s="37"/>
      <c r="XCY251" s="37"/>
      <c r="XCZ251" s="37"/>
      <c r="XDA251" s="37"/>
      <c r="XDB251" s="37"/>
      <c r="XDC251" s="37"/>
      <c r="XDD251" s="37"/>
      <c r="XDE251" s="37"/>
      <c r="XDF251" s="37"/>
      <c r="XDG251" s="37"/>
      <c r="XDH251" s="37"/>
      <c r="XDI251" s="37"/>
      <c r="XDJ251" s="37"/>
      <c r="XDK251" s="37"/>
      <c r="XDL251" s="37"/>
      <c r="XDM251" s="37"/>
      <c r="XDN251" s="37"/>
      <c r="XDO251" s="37"/>
      <c r="XDP251" s="37"/>
      <c r="XDQ251" s="37"/>
      <c r="XDR251" s="37"/>
      <c r="XDS251" s="37"/>
      <c r="XDT251" s="37"/>
      <c r="XDU251" s="37"/>
      <c r="XDV251" s="37"/>
      <c r="XDW251" s="37"/>
      <c r="XDX251" s="37"/>
      <c r="XDY251" s="37"/>
      <c r="XDZ251" s="37"/>
      <c r="XEA251" s="37"/>
      <c r="XEB251" s="37"/>
      <c r="XEC251" s="37"/>
      <c r="XED251" s="37"/>
      <c r="XEE251" s="37"/>
      <c r="XEF251" s="37"/>
      <c r="XEG251" s="37"/>
      <c r="XEH251" s="37"/>
      <c r="XEI251" s="37"/>
      <c r="XEJ251" s="37"/>
      <c r="XEK251" s="37"/>
      <c r="XEL251" s="37"/>
      <c r="XEM251" s="37"/>
      <c r="XEN251" s="37"/>
      <c r="XEO251" s="37"/>
      <c r="XEP251" s="37"/>
      <c r="XEQ251" s="37"/>
      <c r="XER251" s="37"/>
      <c r="XES251" s="37"/>
      <c r="XET251" s="37"/>
      <c r="XEU251" s="37"/>
      <c r="XEV251" s="37"/>
      <c r="XEW251" s="37"/>
      <c r="XEX251" s="37"/>
      <c r="XEY251" s="37"/>
      <c r="XEZ251" s="37"/>
      <c r="XFA251" s="37"/>
      <c r="XFB251" s="37"/>
      <c r="XFC251" s="37"/>
      <c r="XFD251" s="37"/>
    </row>
    <row r="252" spans="1:151 16227:16384" s="12" customFormat="1" ht="20.25" customHeight="1" x14ac:dyDescent="0.25">
      <c r="A252" s="86"/>
      <c r="B252" s="87"/>
      <c r="C252" s="90">
        <v>5</v>
      </c>
      <c r="D252" s="90"/>
      <c r="E252" s="59" t="s">
        <v>214</v>
      </c>
      <c r="F252" s="79">
        <f>(59.291)*(10.764)</f>
        <v>638.20832399999995</v>
      </c>
      <c r="G252" s="80"/>
      <c r="H252" s="59">
        <v>0</v>
      </c>
      <c r="I252" s="59">
        <f t="shared" si="38"/>
        <v>1021.1333184</v>
      </c>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WZC252" s="37"/>
      <c r="WZD252" s="37"/>
      <c r="WZE252" s="37"/>
      <c r="WZF252" s="37"/>
      <c r="WZG252" s="37"/>
      <c r="WZH252" s="37"/>
      <c r="WZI252" s="37"/>
      <c r="WZJ252" s="37"/>
      <c r="WZK252" s="37"/>
      <c r="WZL252" s="37"/>
      <c r="WZM252" s="37"/>
      <c r="WZN252" s="37"/>
      <c r="WZO252" s="37"/>
      <c r="WZP252" s="37"/>
      <c r="WZQ252" s="37"/>
      <c r="WZR252" s="37"/>
      <c r="WZS252" s="37"/>
      <c r="WZT252" s="37"/>
      <c r="WZU252" s="37"/>
      <c r="WZV252" s="37"/>
      <c r="WZW252" s="37"/>
      <c r="WZX252" s="37"/>
      <c r="WZY252" s="37"/>
      <c r="WZZ252" s="37"/>
      <c r="XAA252" s="37"/>
      <c r="XAB252" s="37"/>
      <c r="XAC252" s="37"/>
      <c r="XAD252" s="37"/>
      <c r="XAE252" s="37"/>
      <c r="XAF252" s="37"/>
      <c r="XAG252" s="37"/>
      <c r="XAH252" s="37"/>
      <c r="XAI252" s="37"/>
      <c r="XAJ252" s="37"/>
      <c r="XAK252" s="37"/>
      <c r="XAL252" s="37"/>
      <c r="XAM252" s="37"/>
      <c r="XAN252" s="37"/>
      <c r="XAO252" s="37"/>
      <c r="XAP252" s="37"/>
      <c r="XAQ252" s="37"/>
      <c r="XAR252" s="37"/>
      <c r="XAS252" s="37"/>
      <c r="XAT252" s="37"/>
      <c r="XAU252" s="37"/>
      <c r="XAV252" s="37"/>
      <c r="XAW252" s="37"/>
      <c r="XAX252" s="37"/>
      <c r="XAY252" s="37"/>
      <c r="XAZ252" s="37"/>
      <c r="XBA252" s="37"/>
      <c r="XBB252" s="37"/>
      <c r="XBC252" s="37"/>
      <c r="XBD252" s="37"/>
      <c r="XBE252" s="37"/>
      <c r="XBF252" s="37"/>
      <c r="XBG252" s="37"/>
      <c r="XBH252" s="37"/>
      <c r="XBI252" s="37"/>
      <c r="XBJ252" s="37"/>
      <c r="XBK252" s="37"/>
      <c r="XBL252" s="37"/>
      <c r="XBM252" s="37"/>
      <c r="XBN252" s="37"/>
      <c r="XBO252" s="37"/>
      <c r="XBP252" s="37"/>
      <c r="XBQ252" s="37"/>
      <c r="XBR252" s="37"/>
      <c r="XBS252" s="37"/>
      <c r="XBT252" s="37"/>
      <c r="XBU252" s="37"/>
      <c r="XBV252" s="37"/>
      <c r="XBW252" s="37"/>
      <c r="XBX252" s="37"/>
      <c r="XBY252" s="37"/>
      <c r="XBZ252" s="37"/>
      <c r="XCA252" s="37"/>
      <c r="XCB252" s="37"/>
      <c r="XCC252" s="37"/>
      <c r="XCD252" s="37"/>
      <c r="XCE252" s="37"/>
      <c r="XCF252" s="37"/>
      <c r="XCG252" s="37"/>
      <c r="XCH252" s="37"/>
      <c r="XCI252" s="37"/>
      <c r="XCJ252" s="37"/>
      <c r="XCK252" s="37"/>
      <c r="XCL252" s="37"/>
      <c r="XCM252" s="37"/>
      <c r="XCN252" s="37"/>
      <c r="XCO252" s="37"/>
      <c r="XCP252" s="37"/>
      <c r="XCQ252" s="37"/>
      <c r="XCR252" s="37"/>
      <c r="XCS252" s="37"/>
      <c r="XCT252" s="37"/>
      <c r="XCU252" s="37"/>
      <c r="XCV252" s="37"/>
      <c r="XCW252" s="37"/>
      <c r="XCX252" s="37"/>
      <c r="XCY252" s="37"/>
      <c r="XCZ252" s="37"/>
      <c r="XDA252" s="37"/>
      <c r="XDB252" s="37"/>
      <c r="XDC252" s="37"/>
      <c r="XDD252" s="37"/>
      <c r="XDE252" s="37"/>
      <c r="XDF252" s="37"/>
      <c r="XDG252" s="37"/>
      <c r="XDH252" s="37"/>
      <c r="XDI252" s="37"/>
      <c r="XDJ252" s="37"/>
      <c r="XDK252" s="37"/>
      <c r="XDL252" s="37"/>
      <c r="XDM252" s="37"/>
      <c r="XDN252" s="37"/>
      <c r="XDO252" s="37"/>
      <c r="XDP252" s="37"/>
      <c r="XDQ252" s="37"/>
      <c r="XDR252" s="37"/>
      <c r="XDS252" s="37"/>
      <c r="XDT252" s="37"/>
      <c r="XDU252" s="37"/>
      <c r="XDV252" s="37"/>
      <c r="XDW252" s="37"/>
      <c r="XDX252" s="37"/>
      <c r="XDY252" s="37"/>
      <c r="XDZ252" s="37"/>
      <c r="XEA252" s="37"/>
      <c r="XEB252" s="37"/>
      <c r="XEC252" s="37"/>
      <c r="XED252" s="37"/>
      <c r="XEE252" s="37"/>
      <c r="XEF252" s="37"/>
      <c r="XEG252" s="37"/>
      <c r="XEH252" s="37"/>
      <c r="XEI252" s="37"/>
      <c r="XEJ252" s="37"/>
      <c r="XEK252" s="37"/>
      <c r="XEL252" s="37"/>
      <c r="XEM252" s="37"/>
      <c r="XEN252" s="37"/>
      <c r="XEO252" s="37"/>
      <c r="XEP252" s="37"/>
      <c r="XEQ252" s="37"/>
      <c r="XER252" s="37"/>
      <c r="XES252" s="37"/>
      <c r="XET252" s="37"/>
      <c r="XEU252" s="37"/>
      <c r="XEV252" s="37"/>
      <c r="XEW252" s="37"/>
      <c r="XEX252" s="37"/>
      <c r="XEY252" s="37"/>
      <c r="XEZ252" s="37"/>
      <c r="XFA252" s="37"/>
      <c r="XFB252" s="37"/>
      <c r="XFC252" s="37"/>
      <c r="XFD252" s="37"/>
    </row>
    <row r="253" spans="1:151 16227:16384" s="12" customFormat="1" ht="20.25" customHeight="1" x14ac:dyDescent="0.25">
      <c r="A253" s="86"/>
      <c r="B253" s="87"/>
      <c r="C253" s="90">
        <v>6</v>
      </c>
      <c r="D253" s="90"/>
      <c r="E253" s="59" t="s">
        <v>212</v>
      </c>
      <c r="F253" s="79">
        <f>(42.865)*(10.764)</f>
        <v>461.39886000000001</v>
      </c>
      <c r="G253" s="80"/>
      <c r="H253" s="59">
        <v>0</v>
      </c>
      <c r="I253" s="59">
        <f t="shared" si="38"/>
        <v>738.23817600000007</v>
      </c>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WZC253" s="37"/>
      <c r="WZD253" s="37"/>
      <c r="WZE253" s="37"/>
      <c r="WZF253" s="37"/>
      <c r="WZG253" s="37"/>
      <c r="WZH253" s="37"/>
      <c r="WZI253" s="37"/>
      <c r="WZJ253" s="37"/>
      <c r="WZK253" s="37"/>
      <c r="WZL253" s="37"/>
      <c r="WZM253" s="37"/>
      <c r="WZN253" s="37"/>
      <c r="WZO253" s="37"/>
      <c r="WZP253" s="37"/>
      <c r="WZQ253" s="37"/>
      <c r="WZR253" s="37"/>
      <c r="WZS253" s="37"/>
      <c r="WZT253" s="37"/>
      <c r="WZU253" s="37"/>
      <c r="WZV253" s="37"/>
      <c r="WZW253" s="37"/>
      <c r="WZX253" s="37"/>
      <c r="WZY253" s="37"/>
      <c r="WZZ253" s="37"/>
      <c r="XAA253" s="37"/>
      <c r="XAB253" s="37"/>
      <c r="XAC253" s="37"/>
      <c r="XAD253" s="37"/>
      <c r="XAE253" s="37"/>
      <c r="XAF253" s="37"/>
      <c r="XAG253" s="37"/>
      <c r="XAH253" s="37"/>
      <c r="XAI253" s="37"/>
      <c r="XAJ253" s="37"/>
      <c r="XAK253" s="37"/>
      <c r="XAL253" s="37"/>
      <c r="XAM253" s="37"/>
      <c r="XAN253" s="37"/>
      <c r="XAO253" s="37"/>
      <c r="XAP253" s="37"/>
      <c r="XAQ253" s="37"/>
      <c r="XAR253" s="37"/>
      <c r="XAS253" s="37"/>
      <c r="XAT253" s="37"/>
      <c r="XAU253" s="37"/>
      <c r="XAV253" s="37"/>
      <c r="XAW253" s="37"/>
      <c r="XAX253" s="37"/>
      <c r="XAY253" s="37"/>
      <c r="XAZ253" s="37"/>
      <c r="XBA253" s="37"/>
      <c r="XBB253" s="37"/>
      <c r="XBC253" s="37"/>
      <c r="XBD253" s="37"/>
      <c r="XBE253" s="37"/>
      <c r="XBF253" s="37"/>
      <c r="XBG253" s="37"/>
      <c r="XBH253" s="37"/>
      <c r="XBI253" s="37"/>
      <c r="XBJ253" s="37"/>
      <c r="XBK253" s="37"/>
      <c r="XBL253" s="37"/>
      <c r="XBM253" s="37"/>
      <c r="XBN253" s="37"/>
      <c r="XBO253" s="37"/>
      <c r="XBP253" s="37"/>
      <c r="XBQ253" s="37"/>
      <c r="XBR253" s="37"/>
      <c r="XBS253" s="37"/>
      <c r="XBT253" s="37"/>
      <c r="XBU253" s="37"/>
      <c r="XBV253" s="37"/>
      <c r="XBW253" s="37"/>
      <c r="XBX253" s="37"/>
      <c r="XBY253" s="37"/>
      <c r="XBZ253" s="37"/>
      <c r="XCA253" s="37"/>
      <c r="XCB253" s="37"/>
      <c r="XCC253" s="37"/>
      <c r="XCD253" s="37"/>
      <c r="XCE253" s="37"/>
      <c r="XCF253" s="37"/>
      <c r="XCG253" s="37"/>
      <c r="XCH253" s="37"/>
      <c r="XCI253" s="37"/>
      <c r="XCJ253" s="37"/>
      <c r="XCK253" s="37"/>
      <c r="XCL253" s="37"/>
      <c r="XCM253" s="37"/>
      <c r="XCN253" s="37"/>
      <c r="XCO253" s="37"/>
      <c r="XCP253" s="37"/>
      <c r="XCQ253" s="37"/>
      <c r="XCR253" s="37"/>
      <c r="XCS253" s="37"/>
      <c r="XCT253" s="37"/>
      <c r="XCU253" s="37"/>
      <c r="XCV253" s="37"/>
      <c r="XCW253" s="37"/>
      <c r="XCX253" s="37"/>
      <c r="XCY253" s="37"/>
      <c r="XCZ253" s="37"/>
      <c r="XDA253" s="37"/>
      <c r="XDB253" s="37"/>
      <c r="XDC253" s="37"/>
      <c r="XDD253" s="37"/>
      <c r="XDE253" s="37"/>
      <c r="XDF253" s="37"/>
      <c r="XDG253" s="37"/>
      <c r="XDH253" s="37"/>
      <c r="XDI253" s="37"/>
      <c r="XDJ253" s="37"/>
      <c r="XDK253" s="37"/>
      <c r="XDL253" s="37"/>
      <c r="XDM253" s="37"/>
      <c r="XDN253" s="37"/>
      <c r="XDO253" s="37"/>
      <c r="XDP253" s="37"/>
      <c r="XDQ253" s="37"/>
      <c r="XDR253" s="37"/>
      <c r="XDS253" s="37"/>
      <c r="XDT253" s="37"/>
      <c r="XDU253" s="37"/>
      <c r="XDV253" s="37"/>
      <c r="XDW253" s="37"/>
      <c r="XDX253" s="37"/>
      <c r="XDY253" s="37"/>
      <c r="XDZ253" s="37"/>
      <c r="XEA253" s="37"/>
      <c r="XEB253" s="37"/>
      <c r="XEC253" s="37"/>
      <c r="XED253" s="37"/>
      <c r="XEE253" s="37"/>
      <c r="XEF253" s="37"/>
      <c r="XEG253" s="37"/>
      <c r="XEH253" s="37"/>
      <c r="XEI253" s="37"/>
      <c r="XEJ253" s="37"/>
      <c r="XEK253" s="37"/>
      <c r="XEL253" s="37"/>
      <c r="XEM253" s="37"/>
      <c r="XEN253" s="37"/>
      <c r="XEO253" s="37"/>
      <c r="XEP253" s="37"/>
      <c r="XEQ253" s="37"/>
      <c r="XER253" s="37"/>
      <c r="XES253" s="37"/>
      <c r="XET253" s="37"/>
      <c r="XEU253" s="37"/>
      <c r="XEV253" s="37"/>
      <c r="XEW253" s="37"/>
      <c r="XEX253" s="37"/>
      <c r="XEY253" s="37"/>
      <c r="XEZ253" s="37"/>
      <c r="XFA253" s="37"/>
      <c r="XFB253" s="37"/>
      <c r="XFC253" s="37"/>
      <c r="XFD253" s="37"/>
    </row>
    <row r="254" spans="1:151 16227:16384" s="12" customFormat="1" ht="20.25" customHeight="1" x14ac:dyDescent="0.25">
      <c r="A254" s="88"/>
      <c r="B254" s="89"/>
      <c r="C254" s="90">
        <v>7</v>
      </c>
      <c r="D254" s="90"/>
      <c r="E254" s="59" t="s">
        <v>215</v>
      </c>
      <c r="F254" s="79">
        <f>(89.872)*(10.764)</f>
        <v>967.38220799999999</v>
      </c>
      <c r="G254" s="80"/>
      <c r="H254" s="59">
        <v>0</v>
      </c>
      <c r="I254" s="59">
        <f t="shared" si="38"/>
        <v>1547.8115328000001</v>
      </c>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WZC254" s="37"/>
      <c r="WZD254" s="37"/>
      <c r="WZE254" s="37"/>
      <c r="WZF254" s="37"/>
      <c r="WZG254" s="37"/>
      <c r="WZH254" s="37"/>
      <c r="WZI254" s="37"/>
      <c r="WZJ254" s="37"/>
      <c r="WZK254" s="37"/>
      <c r="WZL254" s="37"/>
      <c r="WZM254" s="37"/>
      <c r="WZN254" s="37"/>
      <c r="WZO254" s="37"/>
      <c r="WZP254" s="37"/>
      <c r="WZQ254" s="37"/>
      <c r="WZR254" s="37"/>
      <c r="WZS254" s="37"/>
      <c r="WZT254" s="37"/>
      <c r="WZU254" s="37"/>
      <c r="WZV254" s="37"/>
      <c r="WZW254" s="37"/>
      <c r="WZX254" s="37"/>
      <c r="WZY254" s="37"/>
      <c r="WZZ254" s="37"/>
      <c r="XAA254" s="37"/>
      <c r="XAB254" s="37"/>
      <c r="XAC254" s="37"/>
      <c r="XAD254" s="37"/>
      <c r="XAE254" s="37"/>
      <c r="XAF254" s="37"/>
      <c r="XAG254" s="37"/>
      <c r="XAH254" s="37"/>
      <c r="XAI254" s="37"/>
      <c r="XAJ254" s="37"/>
      <c r="XAK254" s="37"/>
      <c r="XAL254" s="37"/>
      <c r="XAM254" s="37"/>
      <c r="XAN254" s="37"/>
      <c r="XAO254" s="37"/>
      <c r="XAP254" s="37"/>
      <c r="XAQ254" s="37"/>
      <c r="XAR254" s="37"/>
      <c r="XAS254" s="37"/>
      <c r="XAT254" s="37"/>
      <c r="XAU254" s="37"/>
      <c r="XAV254" s="37"/>
      <c r="XAW254" s="37"/>
      <c r="XAX254" s="37"/>
      <c r="XAY254" s="37"/>
      <c r="XAZ254" s="37"/>
      <c r="XBA254" s="37"/>
      <c r="XBB254" s="37"/>
      <c r="XBC254" s="37"/>
      <c r="XBD254" s="37"/>
      <c r="XBE254" s="37"/>
      <c r="XBF254" s="37"/>
      <c r="XBG254" s="37"/>
      <c r="XBH254" s="37"/>
      <c r="XBI254" s="37"/>
      <c r="XBJ254" s="37"/>
      <c r="XBK254" s="37"/>
      <c r="XBL254" s="37"/>
      <c r="XBM254" s="37"/>
      <c r="XBN254" s="37"/>
      <c r="XBO254" s="37"/>
      <c r="XBP254" s="37"/>
      <c r="XBQ254" s="37"/>
      <c r="XBR254" s="37"/>
      <c r="XBS254" s="37"/>
      <c r="XBT254" s="37"/>
      <c r="XBU254" s="37"/>
      <c r="XBV254" s="37"/>
      <c r="XBW254" s="37"/>
      <c r="XBX254" s="37"/>
      <c r="XBY254" s="37"/>
      <c r="XBZ254" s="37"/>
      <c r="XCA254" s="37"/>
      <c r="XCB254" s="37"/>
      <c r="XCC254" s="37"/>
      <c r="XCD254" s="37"/>
      <c r="XCE254" s="37"/>
      <c r="XCF254" s="37"/>
      <c r="XCG254" s="37"/>
      <c r="XCH254" s="37"/>
      <c r="XCI254" s="37"/>
      <c r="XCJ254" s="37"/>
      <c r="XCK254" s="37"/>
      <c r="XCL254" s="37"/>
      <c r="XCM254" s="37"/>
      <c r="XCN254" s="37"/>
      <c r="XCO254" s="37"/>
      <c r="XCP254" s="37"/>
      <c r="XCQ254" s="37"/>
      <c r="XCR254" s="37"/>
      <c r="XCS254" s="37"/>
      <c r="XCT254" s="37"/>
      <c r="XCU254" s="37"/>
      <c r="XCV254" s="37"/>
      <c r="XCW254" s="37"/>
      <c r="XCX254" s="37"/>
      <c r="XCY254" s="37"/>
      <c r="XCZ254" s="37"/>
      <c r="XDA254" s="37"/>
      <c r="XDB254" s="37"/>
      <c r="XDC254" s="37"/>
      <c r="XDD254" s="37"/>
      <c r="XDE254" s="37"/>
      <c r="XDF254" s="37"/>
      <c r="XDG254" s="37"/>
      <c r="XDH254" s="37"/>
      <c r="XDI254" s="37"/>
      <c r="XDJ254" s="37"/>
      <c r="XDK254" s="37"/>
      <c r="XDL254" s="37"/>
      <c r="XDM254" s="37"/>
      <c r="XDN254" s="37"/>
      <c r="XDO254" s="37"/>
      <c r="XDP254" s="37"/>
      <c r="XDQ254" s="37"/>
      <c r="XDR254" s="37"/>
      <c r="XDS254" s="37"/>
      <c r="XDT254" s="37"/>
      <c r="XDU254" s="37"/>
      <c r="XDV254" s="37"/>
      <c r="XDW254" s="37"/>
      <c r="XDX254" s="37"/>
      <c r="XDY254" s="37"/>
      <c r="XDZ254" s="37"/>
      <c r="XEA254" s="37"/>
      <c r="XEB254" s="37"/>
      <c r="XEC254" s="37"/>
      <c r="XED254" s="37"/>
      <c r="XEE254" s="37"/>
      <c r="XEF254" s="37"/>
      <c r="XEG254" s="37"/>
      <c r="XEH254" s="37"/>
      <c r="XEI254" s="37"/>
      <c r="XEJ254" s="37"/>
      <c r="XEK254" s="37"/>
      <c r="XEL254" s="37"/>
      <c r="XEM254" s="37"/>
      <c r="XEN254" s="37"/>
      <c r="XEO254" s="37"/>
      <c r="XEP254" s="37"/>
      <c r="XEQ254" s="37"/>
      <c r="XER254" s="37"/>
      <c r="XES254" s="37"/>
      <c r="XET254" s="37"/>
      <c r="XEU254" s="37"/>
      <c r="XEV254" s="37"/>
      <c r="XEW254" s="37"/>
      <c r="XEX254" s="37"/>
      <c r="XEY254" s="37"/>
      <c r="XEZ254" s="37"/>
      <c r="XFA254" s="37"/>
      <c r="XFB254" s="37"/>
      <c r="XFC254" s="37"/>
      <c r="XFD254" s="37"/>
    </row>
    <row r="255" spans="1:151 16227:16384" s="12" customFormat="1" ht="20.25" x14ac:dyDescent="0.25">
      <c r="A255" s="81" t="s">
        <v>252</v>
      </c>
      <c r="B255" s="82"/>
      <c r="C255" s="82"/>
      <c r="D255" s="82"/>
      <c r="E255" s="82"/>
      <c r="F255" s="82"/>
      <c r="G255" s="82"/>
      <c r="H255" s="82"/>
      <c r="I255" s="83"/>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WZC255" s="37"/>
      <c r="WZD255" s="37"/>
      <c r="WZE255" s="37"/>
      <c r="WZF255" s="37"/>
      <c r="WZG255" s="37"/>
      <c r="WZH255" s="37"/>
      <c r="WZI255" s="37"/>
      <c r="WZJ255" s="37"/>
      <c r="WZK255" s="37"/>
      <c r="WZL255" s="37"/>
      <c r="WZM255" s="37"/>
      <c r="WZN255" s="37"/>
      <c r="WZO255" s="37"/>
      <c r="WZP255" s="37"/>
      <c r="WZQ255" s="37"/>
      <c r="WZR255" s="37"/>
      <c r="WZS255" s="37"/>
      <c r="WZT255" s="37"/>
      <c r="WZU255" s="37"/>
      <c r="WZV255" s="37"/>
      <c r="WZW255" s="37"/>
      <c r="WZX255" s="37"/>
      <c r="WZY255" s="37"/>
      <c r="WZZ255" s="37"/>
      <c r="XAA255" s="37"/>
      <c r="XAB255" s="37"/>
      <c r="XAC255" s="37"/>
      <c r="XAD255" s="37"/>
      <c r="XAE255" s="37"/>
      <c r="XAF255" s="37"/>
      <c r="XAG255" s="37"/>
      <c r="XAH255" s="37"/>
      <c r="XAI255" s="37"/>
      <c r="XAJ255" s="37"/>
      <c r="XAK255" s="37"/>
      <c r="XAL255" s="37"/>
      <c r="XAM255" s="37"/>
      <c r="XAN255" s="37"/>
      <c r="XAO255" s="37"/>
      <c r="XAP255" s="37"/>
      <c r="XAQ255" s="37"/>
      <c r="XAR255" s="37"/>
      <c r="XAS255" s="37"/>
      <c r="XAT255" s="37"/>
      <c r="XAU255" s="37"/>
      <c r="XAV255" s="37"/>
      <c r="XAW255" s="37"/>
      <c r="XAX255" s="37"/>
      <c r="XAY255" s="37"/>
      <c r="XAZ255" s="37"/>
      <c r="XBA255" s="37"/>
      <c r="XBB255" s="37"/>
      <c r="XBC255" s="37"/>
      <c r="XBD255" s="37"/>
      <c r="XBE255" s="37"/>
      <c r="XBF255" s="37"/>
      <c r="XBG255" s="37"/>
      <c r="XBH255" s="37"/>
      <c r="XBI255" s="37"/>
      <c r="XBJ255" s="37"/>
      <c r="XBK255" s="37"/>
      <c r="XBL255" s="37"/>
      <c r="XBM255" s="37"/>
      <c r="XBN255" s="37"/>
      <c r="XBO255" s="37"/>
      <c r="XBP255" s="37"/>
      <c r="XBQ255" s="37"/>
      <c r="XBR255" s="37"/>
      <c r="XBS255" s="37"/>
      <c r="XBT255" s="37"/>
      <c r="XBU255" s="37"/>
      <c r="XBV255" s="37"/>
      <c r="XBW255" s="37"/>
      <c r="XBX255" s="37"/>
      <c r="XBY255" s="37"/>
      <c r="XBZ255" s="37"/>
      <c r="XCA255" s="37"/>
      <c r="XCB255" s="37"/>
      <c r="XCC255" s="37"/>
      <c r="XCD255" s="37"/>
      <c r="XCE255" s="37"/>
      <c r="XCF255" s="37"/>
      <c r="XCG255" s="37"/>
      <c r="XCH255" s="37"/>
      <c r="XCI255" s="37"/>
      <c r="XCJ255" s="37"/>
      <c r="XCK255" s="37"/>
      <c r="XCL255" s="37"/>
      <c r="XCM255" s="37"/>
      <c r="XCN255" s="37"/>
      <c r="XCO255" s="37"/>
      <c r="XCP255" s="37"/>
      <c r="XCQ255" s="37"/>
      <c r="XCR255" s="37"/>
      <c r="XCS255" s="37"/>
      <c r="XCT255" s="37"/>
      <c r="XCU255" s="37"/>
      <c r="XCV255" s="37"/>
      <c r="XCW255" s="37"/>
      <c r="XCX255" s="37"/>
      <c r="XCY255" s="37"/>
      <c r="XCZ255" s="37"/>
      <c r="XDA255" s="37"/>
      <c r="XDB255" s="37"/>
      <c r="XDC255" s="37"/>
      <c r="XDD255" s="37"/>
      <c r="XDE255" s="37"/>
      <c r="XDF255" s="37"/>
      <c r="XDG255" s="37"/>
      <c r="XDH255" s="37"/>
      <c r="XDI255" s="37"/>
      <c r="XDJ255" s="37"/>
      <c r="XDK255" s="37"/>
      <c r="XDL255" s="37"/>
      <c r="XDM255" s="37"/>
      <c r="XDN255" s="37"/>
      <c r="XDO255" s="37"/>
      <c r="XDP255" s="37"/>
      <c r="XDQ255" s="37"/>
      <c r="XDR255" s="37"/>
      <c r="XDS255" s="37"/>
      <c r="XDT255" s="37"/>
      <c r="XDU255" s="37"/>
      <c r="XDV255" s="37"/>
      <c r="XDW255" s="37"/>
      <c r="XDX255" s="37"/>
      <c r="XDY255" s="37"/>
      <c r="XDZ255" s="37"/>
      <c r="XEA255" s="37"/>
      <c r="XEB255" s="37"/>
      <c r="XEC255" s="37"/>
      <c r="XED255" s="37"/>
      <c r="XEE255" s="37"/>
      <c r="XEF255" s="37"/>
      <c r="XEG255" s="37"/>
      <c r="XEH255" s="37"/>
      <c r="XEI255" s="37"/>
      <c r="XEJ255" s="37"/>
      <c r="XEK255" s="37"/>
      <c r="XEL255" s="37"/>
      <c r="XEM255" s="37"/>
      <c r="XEN255" s="37"/>
      <c r="XEO255" s="37"/>
      <c r="XEP255" s="37"/>
      <c r="XEQ255" s="37"/>
      <c r="XER255" s="37"/>
      <c r="XES255" s="37"/>
      <c r="XET255" s="37"/>
      <c r="XEU255" s="37"/>
      <c r="XEV255" s="37"/>
      <c r="XEW255" s="37"/>
      <c r="XEX255" s="37"/>
      <c r="XEY255" s="37"/>
      <c r="XEZ255" s="37"/>
      <c r="XFA255" s="37"/>
      <c r="XFB255" s="37"/>
      <c r="XFC255" s="37"/>
      <c r="XFD255" s="37"/>
    </row>
    <row r="256" spans="1:151 16227:16384" s="12" customFormat="1" ht="20.25" customHeight="1" x14ac:dyDescent="0.25">
      <c r="A256" s="84" t="str">
        <f t="shared" ref="A256" si="39">A255</f>
        <v>38th &amp; 39th Floor</v>
      </c>
      <c r="B256" s="85"/>
      <c r="C256" s="90">
        <v>1</v>
      </c>
      <c r="D256" s="90"/>
      <c r="E256" s="59" t="s">
        <v>253</v>
      </c>
      <c r="F256" s="79">
        <f>(122.217)*(10.764)</f>
        <v>1315.5437879999999</v>
      </c>
      <c r="G256" s="80"/>
      <c r="H256" s="59">
        <v>0</v>
      </c>
      <c r="I256" s="59">
        <f t="shared" ref="I256:I261" si="40">F256*(($I$105)+1)+H256</f>
        <v>2104.8700607999999</v>
      </c>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WZC256" s="37"/>
      <c r="WZD256" s="37"/>
      <c r="WZE256" s="37"/>
      <c r="WZF256" s="37"/>
      <c r="WZG256" s="37"/>
      <c r="WZH256" s="37"/>
      <c r="WZI256" s="37"/>
      <c r="WZJ256" s="37"/>
      <c r="WZK256" s="37"/>
      <c r="WZL256" s="37"/>
      <c r="WZM256" s="37"/>
      <c r="WZN256" s="37"/>
      <c r="WZO256" s="37"/>
      <c r="WZP256" s="37"/>
      <c r="WZQ256" s="37"/>
      <c r="WZR256" s="37"/>
      <c r="WZS256" s="37"/>
      <c r="WZT256" s="37"/>
      <c r="WZU256" s="37"/>
      <c r="WZV256" s="37"/>
      <c r="WZW256" s="37"/>
      <c r="WZX256" s="37"/>
      <c r="WZY256" s="37"/>
      <c r="WZZ256" s="37"/>
      <c r="XAA256" s="37"/>
      <c r="XAB256" s="37"/>
      <c r="XAC256" s="37"/>
      <c r="XAD256" s="37"/>
      <c r="XAE256" s="37"/>
      <c r="XAF256" s="37"/>
      <c r="XAG256" s="37"/>
      <c r="XAH256" s="37"/>
      <c r="XAI256" s="37"/>
      <c r="XAJ256" s="37"/>
      <c r="XAK256" s="37"/>
      <c r="XAL256" s="37"/>
      <c r="XAM256" s="37"/>
      <c r="XAN256" s="37"/>
      <c r="XAO256" s="37"/>
      <c r="XAP256" s="37"/>
      <c r="XAQ256" s="37"/>
      <c r="XAR256" s="37"/>
      <c r="XAS256" s="37"/>
      <c r="XAT256" s="37"/>
      <c r="XAU256" s="37"/>
      <c r="XAV256" s="37"/>
      <c r="XAW256" s="37"/>
      <c r="XAX256" s="37"/>
      <c r="XAY256" s="37"/>
      <c r="XAZ256" s="37"/>
      <c r="XBA256" s="37"/>
      <c r="XBB256" s="37"/>
      <c r="XBC256" s="37"/>
      <c r="XBD256" s="37"/>
      <c r="XBE256" s="37"/>
      <c r="XBF256" s="37"/>
      <c r="XBG256" s="37"/>
      <c r="XBH256" s="37"/>
      <c r="XBI256" s="37"/>
      <c r="XBJ256" s="37"/>
      <c r="XBK256" s="37"/>
      <c r="XBL256" s="37"/>
      <c r="XBM256" s="37"/>
      <c r="XBN256" s="37"/>
      <c r="XBO256" s="37"/>
      <c r="XBP256" s="37"/>
      <c r="XBQ256" s="37"/>
      <c r="XBR256" s="37"/>
      <c r="XBS256" s="37"/>
      <c r="XBT256" s="37"/>
      <c r="XBU256" s="37"/>
      <c r="XBV256" s="37"/>
      <c r="XBW256" s="37"/>
      <c r="XBX256" s="37"/>
      <c r="XBY256" s="37"/>
      <c r="XBZ256" s="37"/>
      <c r="XCA256" s="37"/>
      <c r="XCB256" s="37"/>
      <c r="XCC256" s="37"/>
      <c r="XCD256" s="37"/>
      <c r="XCE256" s="37"/>
      <c r="XCF256" s="37"/>
      <c r="XCG256" s="37"/>
      <c r="XCH256" s="37"/>
      <c r="XCI256" s="37"/>
      <c r="XCJ256" s="37"/>
      <c r="XCK256" s="37"/>
      <c r="XCL256" s="37"/>
      <c r="XCM256" s="37"/>
      <c r="XCN256" s="37"/>
      <c r="XCO256" s="37"/>
      <c r="XCP256" s="37"/>
      <c r="XCQ256" s="37"/>
      <c r="XCR256" s="37"/>
      <c r="XCS256" s="37"/>
      <c r="XCT256" s="37"/>
      <c r="XCU256" s="37"/>
      <c r="XCV256" s="37"/>
      <c r="XCW256" s="37"/>
      <c r="XCX256" s="37"/>
      <c r="XCY256" s="37"/>
      <c r="XCZ256" s="37"/>
      <c r="XDA256" s="37"/>
      <c r="XDB256" s="37"/>
      <c r="XDC256" s="37"/>
      <c r="XDD256" s="37"/>
      <c r="XDE256" s="37"/>
      <c r="XDF256" s="37"/>
      <c r="XDG256" s="37"/>
      <c r="XDH256" s="37"/>
      <c r="XDI256" s="37"/>
      <c r="XDJ256" s="37"/>
      <c r="XDK256" s="37"/>
      <c r="XDL256" s="37"/>
      <c r="XDM256" s="37"/>
      <c r="XDN256" s="37"/>
      <c r="XDO256" s="37"/>
      <c r="XDP256" s="37"/>
      <c r="XDQ256" s="37"/>
      <c r="XDR256" s="37"/>
      <c r="XDS256" s="37"/>
      <c r="XDT256" s="37"/>
      <c r="XDU256" s="37"/>
      <c r="XDV256" s="37"/>
      <c r="XDW256" s="37"/>
      <c r="XDX256" s="37"/>
      <c r="XDY256" s="37"/>
      <c r="XDZ256" s="37"/>
      <c r="XEA256" s="37"/>
      <c r="XEB256" s="37"/>
      <c r="XEC256" s="37"/>
      <c r="XED256" s="37"/>
      <c r="XEE256" s="37"/>
      <c r="XEF256" s="37"/>
      <c r="XEG256" s="37"/>
      <c r="XEH256" s="37"/>
      <c r="XEI256" s="37"/>
      <c r="XEJ256" s="37"/>
      <c r="XEK256" s="37"/>
      <c r="XEL256" s="37"/>
      <c r="XEM256" s="37"/>
      <c r="XEN256" s="37"/>
      <c r="XEO256" s="37"/>
      <c r="XEP256" s="37"/>
      <c r="XEQ256" s="37"/>
      <c r="XER256" s="37"/>
      <c r="XES256" s="37"/>
      <c r="XET256" s="37"/>
      <c r="XEU256" s="37"/>
      <c r="XEV256" s="37"/>
      <c r="XEW256" s="37"/>
      <c r="XEX256" s="37"/>
      <c r="XEY256" s="37"/>
      <c r="XEZ256" s="37"/>
      <c r="XFA256" s="37"/>
      <c r="XFB256" s="37"/>
      <c r="XFC256" s="37"/>
      <c r="XFD256" s="37"/>
    </row>
    <row r="257" spans="1:151 16227:16384" s="12" customFormat="1" ht="20.25" customHeight="1" x14ac:dyDescent="0.25">
      <c r="A257" s="86"/>
      <c r="B257" s="87"/>
      <c r="C257" s="90">
        <v>3</v>
      </c>
      <c r="D257" s="90"/>
      <c r="E257" s="59" t="s">
        <v>212</v>
      </c>
      <c r="F257" s="79">
        <f>(39.137)*(10.764)</f>
        <v>421.270668</v>
      </c>
      <c r="G257" s="80"/>
      <c r="H257" s="59">
        <v>0</v>
      </c>
      <c r="I257" s="59">
        <f t="shared" si="40"/>
        <v>674.03306880000002</v>
      </c>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WZC257" s="37"/>
      <c r="WZD257" s="37"/>
      <c r="WZE257" s="37"/>
      <c r="WZF257" s="37"/>
      <c r="WZG257" s="37"/>
      <c r="WZH257" s="37"/>
      <c r="WZI257" s="37"/>
      <c r="WZJ257" s="37"/>
      <c r="WZK257" s="37"/>
      <c r="WZL257" s="37"/>
      <c r="WZM257" s="37"/>
      <c r="WZN257" s="37"/>
      <c r="WZO257" s="37"/>
      <c r="WZP257" s="37"/>
      <c r="WZQ257" s="37"/>
      <c r="WZR257" s="37"/>
      <c r="WZS257" s="37"/>
      <c r="WZT257" s="37"/>
      <c r="WZU257" s="37"/>
      <c r="WZV257" s="37"/>
      <c r="WZW257" s="37"/>
      <c r="WZX257" s="37"/>
      <c r="WZY257" s="37"/>
      <c r="WZZ257" s="37"/>
      <c r="XAA257" s="37"/>
      <c r="XAB257" s="37"/>
      <c r="XAC257" s="37"/>
      <c r="XAD257" s="37"/>
      <c r="XAE257" s="37"/>
      <c r="XAF257" s="37"/>
      <c r="XAG257" s="37"/>
      <c r="XAH257" s="37"/>
      <c r="XAI257" s="37"/>
      <c r="XAJ257" s="37"/>
      <c r="XAK257" s="37"/>
      <c r="XAL257" s="37"/>
      <c r="XAM257" s="37"/>
      <c r="XAN257" s="37"/>
      <c r="XAO257" s="37"/>
      <c r="XAP257" s="37"/>
      <c r="XAQ257" s="37"/>
      <c r="XAR257" s="37"/>
      <c r="XAS257" s="37"/>
      <c r="XAT257" s="37"/>
      <c r="XAU257" s="37"/>
      <c r="XAV257" s="37"/>
      <c r="XAW257" s="37"/>
      <c r="XAX257" s="37"/>
      <c r="XAY257" s="37"/>
      <c r="XAZ257" s="37"/>
      <c r="XBA257" s="37"/>
      <c r="XBB257" s="37"/>
      <c r="XBC257" s="37"/>
      <c r="XBD257" s="37"/>
      <c r="XBE257" s="37"/>
      <c r="XBF257" s="37"/>
      <c r="XBG257" s="37"/>
      <c r="XBH257" s="37"/>
      <c r="XBI257" s="37"/>
      <c r="XBJ257" s="37"/>
      <c r="XBK257" s="37"/>
      <c r="XBL257" s="37"/>
      <c r="XBM257" s="37"/>
      <c r="XBN257" s="37"/>
      <c r="XBO257" s="37"/>
      <c r="XBP257" s="37"/>
      <c r="XBQ257" s="37"/>
      <c r="XBR257" s="37"/>
      <c r="XBS257" s="37"/>
      <c r="XBT257" s="37"/>
      <c r="XBU257" s="37"/>
      <c r="XBV257" s="37"/>
      <c r="XBW257" s="37"/>
      <c r="XBX257" s="37"/>
      <c r="XBY257" s="37"/>
      <c r="XBZ257" s="37"/>
      <c r="XCA257" s="37"/>
      <c r="XCB257" s="37"/>
      <c r="XCC257" s="37"/>
      <c r="XCD257" s="37"/>
      <c r="XCE257" s="37"/>
      <c r="XCF257" s="37"/>
      <c r="XCG257" s="37"/>
      <c r="XCH257" s="37"/>
      <c r="XCI257" s="37"/>
      <c r="XCJ257" s="37"/>
      <c r="XCK257" s="37"/>
      <c r="XCL257" s="37"/>
      <c r="XCM257" s="37"/>
      <c r="XCN257" s="37"/>
      <c r="XCO257" s="37"/>
      <c r="XCP257" s="37"/>
      <c r="XCQ257" s="37"/>
      <c r="XCR257" s="37"/>
      <c r="XCS257" s="37"/>
      <c r="XCT257" s="37"/>
      <c r="XCU257" s="37"/>
      <c r="XCV257" s="37"/>
      <c r="XCW257" s="37"/>
      <c r="XCX257" s="37"/>
      <c r="XCY257" s="37"/>
      <c r="XCZ257" s="37"/>
      <c r="XDA257" s="37"/>
      <c r="XDB257" s="37"/>
      <c r="XDC257" s="37"/>
      <c r="XDD257" s="37"/>
      <c r="XDE257" s="37"/>
      <c r="XDF257" s="37"/>
      <c r="XDG257" s="37"/>
      <c r="XDH257" s="37"/>
      <c r="XDI257" s="37"/>
      <c r="XDJ257" s="37"/>
      <c r="XDK257" s="37"/>
      <c r="XDL257" s="37"/>
      <c r="XDM257" s="37"/>
      <c r="XDN257" s="37"/>
      <c r="XDO257" s="37"/>
      <c r="XDP257" s="37"/>
      <c r="XDQ257" s="37"/>
      <c r="XDR257" s="37"/>
      <c r="XDS257" s="37"/>
      <c r="XDT257" s="37"/>
      <c r="XDU257" s="37"/>
      <c r="XDV257" s="37"/>
      <c r="XDW257" s="37"/>
      <c r="XDX257" s="37"/>
      <c r="XDY257" s="37"/>
      <c r="XDZ257" s="37"/>
      <c r="XEA257" s="37"/>
      <c r="XEB257" s="37"/>
      <c r="XEC257" s="37"/>
      <c r="XED257" s="37"/>
      <c r="XEE257" s="37"/>
      <c r="XEF257" s="37"/>
      <c r="XEG257" s="37"/>
      <c r="XEH257" s="37"/>
      <c r="XEI257" s="37"/>
      <c r="XEJ257" s="37"/>
      <c r="XEK257" s="37"/>
      <c r="XEL257" s="37"/>
      <c r="XEM257" s="37"/>
      <c r="XEN257" s="37"/>
      <c r="XEO257" s="37"/>
      <c r="XEP257" s="37"/>
      <c r="XEQ257" s="37"/>
      <c r="XER257" s="37"/>
      <c r="XES257" s="37"/>
      <c r="XET257" s="37"/>
      <c r="XEU257" s="37"/>
      <c r="XEV257" s="37"/>
      <c r="XEW257" s="37"/>
      <c r="XEX257" s="37"/>
      <c r="XEY257" s="37"/>
      <c r="XEZ257" s="37"/>
      <c r="XFA257" s="37"/>
      <c r="XFB257" s="37"/>
      <c r="XFC257" s="37"/>
      <c r="XFD257" s="37"/>
    </row>
    <row r="258" spans="1:151 16227:16384" s="12" customFormat="1" ht="20.25" customHeight="1" x14ac:dyDescent="0.25">
      <c r="A258" s="86"/>
      <c r="B258" s="87"/>
      <c r="C258" s="90">
        <v>4</v>
      </c>
      <c r="D258" s="90"/>
      <c r="E258" s="59" t="s">
        <v>212</v>
      </c>
      <c r="F258" s="79">
        <f>(39.137)*(10.764)</f>
        <v>421.270668</v>
      </c>
      <c r="G258" s="80"/>
      <c r="H258" s="59">
        <v>0</v>
      </c>
      <c r="I258" s="59">
        <f t="shared" si="40"/>
        <v>674.03306880000002</v>
      </c>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WZC258" s="37"/>
      <c r="WZD258" s="37"/>
      <c r="WZE258" s="37"/>
      <c r="WZF258" s="37"/>
      <c r="WZG258" s="37"/>
      <c r="WZH258" s="37"/>
      <c r="WZI258" s="37"/>
      <c r="WZJ258" s="37"/>
      <c r="WZK258" s="37"/>
      <c r="WZL258" s="37"/>
      <c r="WZM258" s="37"/>
      <c r="WZN258" s="37"/>
      <c r="WZO258" s="37"/>
      <c r="WZP258" s="37"/>
      <c r="WZQ258" s="37"/>
      <c r="WZR258" s="37"/>
      <c r="WZS258" s="37"/>
      <c r="WZT258" s="37"/>
      <c r="WZU258" s="37"/>
      <c r="WZV258" s="37"/>
      <c r="WZW258" s="37"/>
      <c r="WZX258" s="37"/>
      <c r="WZY258" s="37"/>
      <c r="WZZ258" s="37"/>
      <c r="XAA258" s="37"/>
      <c r="XAB258" s="37"/>
      <c r="XAC258" s="37"/>
      <c r="XAD258" s="37"/>
      <c r="XAE258" s="37"/>
      <c r="XAF258" s="37"/>
      <c r="XAG258" s="37"/>
      <c r="XAH258" s="37"/>
      <c r="XAI258" s="37"/>
      <c r="XAJ258" s="37"/>
      <c r="XAK258" s="37"/>
      <c r="XAL258" s="37"/>
      <c r="XAM258" s="37"/>
      <c r="XAN258" s="37"/>
      <c r="XAO258" s="37"/>
      <c r="XAP258" s="37"/>
      <c r="XAQ258" s="37"/>
      <c r="XAR258" s="37"/>
      <c r="XAS258" s="37"/>
      <c r="XAT258" s="37"/>
      <c r="XAU258" s="37"/>
      <c r="XAV258" s="37"/>
      <c r="XAW258" s="37"/>
      <c r="XAX258" s="37"/>
      <c r="XAY258" s="37"/>
      <c r="XAZ258" s="37"/>
      <c r="XBA258" s="37"/>
      <c r="XBB258" s="37"/>
      <c r="XBC258" s="37"/>
      <c r="XBD258" s="37"/>
      <c r="XBE258" s="37"/>
      <c r="XBF258" s="37"/>
      <c r="XBG258" s="37"/>
      <c r="XBH258" s="37"/>
      <c r="XBI258" s="37"/>
      <c r="XBJ258" s="37"/>
      <c r="XBK258" s="37"/>
      <c r="XBL258" s="37"/>
      <c r="XBM258" s="37"/>
      <c r="XBN258" s="37"/>
      <c r="XBO258" s="37"/>
      <c r="XBP258" s="37"/>
      <c r="XBQ258" s="37"/>
      <c r="XBR258" s="37"/>
      <c r="XBS258" s="37"/>
      <c r="XBT258" s="37"/>
      <c r="XBU258" s="37"/>
      <c r="XBV258" s="37"/>
      <c r="XBW258" s="37"/>
      <c r="XBX258" s="37"/>
      <c r="XBY258" s="37"/>
      <c r="XBZ258" s="37"/>
      <c r="XCA258" s="37"/>
      <c r="XCB258" s="37"/>
      <c r="XCC258" s="37"/>
      <c r="XCD258" s="37"/>
      <c r="XCE258" s="37"/>
      <c r="XCF258" s="37"/>
      <c r="XCG258" s="37"/>
      <c r="XCH258" s="37"/>
      <c r="XCI258" s="37"/>
      <c r="XCJ258" s="37"/>
      <c r="XCK258" s="37"/>
      <c r="XCL258" s="37"/>
      <c r="XCM258" s="37"/>
      <c r="XCN258" s="37"/>
      <c r="XCO258" s="37"/>
      <c r="XCP258" s="37"/>
      <c r="XCQ258" s="37"/>
      <c r="XCR258" s="37"/>
      <c r="XCS258" s="37"/>
      <c r="XCT258" s="37"/>
      <c r="XCU258" s="37"/>
      <c r="XCV258" s="37"/>
      <c r="XCW258" s="37"/>
      <c r="XCX258" s="37"/>
      <c r="XCY258" s="37"/>
      <c r="XCZ258" s="37"/>
      <c r="XDA258" s="37"/>
      <c r="XDB258" s="37"/>
      <c r="XDC258" s="37"/>
      <c r="XDD258" s="37"/>
      <c r="XDE258" s="37"/>
      <c r="XDF258" s="37"/>
      <c r="XDG258" s="37"/>
      <c r="XDH258" s="37"/>
      <c r="XDI258" s="37"/>
      <c r="XDJ258" s="37"/>
      <c r="XDK258" s="37"/>
      <c r="XDL258" s="37"/>
      <c r="XDM258" s="37"/>
      <c r="XDN258" s="37"/>
      <c r="XDO258" s="37"/>
      <c r="XDP258" s="37"/>
      <c r="XDQ258" s="37"/>
      <c r="XDR258" s="37"/>
      <c r="XDS258" s="37"/>
      <c r="XDT258" s="37"/>
      <c r="XDU258" s="37"/>
      <c r="XDV258" s="37"/>
      <c r="XDW258" s="37"/>
      <c r="XDX258" s="37"/>
      <c r="XDY258" s="37"/>
      <c r="XDZ258" s="37"/>
      <c r="XEA258" s="37"/>
      <c r="XEB258" s="37"/>
      <c r="XEC258" s="37"/>
      <c r="XED258" s="37"/>
      <c r="XEE258" s="37"/>
      <c r="XEF258" s="37"/>
      <c r="XEG258" s="37"/>
      <c r="XEH258" s="37"/>
      <c r="XEI258" s="37"/>
      <c r="XEJ258" s="37"/>
      <c r="XEK258" s="37"/>
      <c r="XEL258" s="37"/>
      <c r="XEM258" s="37"/>
      <c r="XEN258" s="37"/>
      <c r="XEO258" s="37"/>
      <c r="XEP258" s="37"/>
      <c r="XEQ258" s="37"/>
      <c r="XER258" s="37"/>
      <c r="XES258" s="37"/>
      <c r="XET258" s="37"/>
      <c r="XEU258" s="37"/>
      <c r="XEV258" s="37"/>
      <c r="XEW258" s="37"/>
      <c r="XEX258" s="37"/>
      <c r="XEY258" s="37"/>
      <c r="XEZ258" s="37"/>
      <c r="XFA258" s="37"/>
      <c r="XFB258" s="37"/>
      <c r="XFC258" s="37"/>
      <c r="XFD258" s="37"/>
    </row>
    <row r="259" spans="1:151 16227:16384" s="12" customFormat="1" ht="20.25" customHeight="1" x14ac:dyDescent="0.25">
      <c r="A259" s="86"/>
      <c r="B259" s="87"/>
      <c r="C259" s="90">
        <v>5</v>
      </c>
      <c r="D259" s="90"/>
      <c r="E259" s="59" t="s">
        <v>214</v>
      </c>
      <c r="F259" s="79">
        <f>(59.291)*(10.764)</f>
        <v>638.20832399999995</v>
      </c>
      <c r="G259" s="80"/>
      <c r="H259" s="59">
        <v>0</v>
      </c>
      <c r="I259" s="59">
        <f t="shared" si="40"/>
        <v>1021.1333184</v>
      </c>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WZC259" s="37"/>
      <c r="WZD259" s="37"/>
      <c r="WZE259" s="37"/>
      <c r="WZF259" s="37"/>
      <c r="WZG259" s="37"/>
      <c r="WZH259" s="37"/>
      <c r="WZI259" s="37"/>
      <c r="WZJ259" s="37"/>
      <c r="WZK259" s="37"/>
      <c r="WZL259" s="37"/>
      <c r="WZM259" s="37"/>
      <c r="WZN259" s="37"/>
      <c r="WZO259" s="37"/>
      <c r="WZP259" s="37"/>
      <c r="WZQ259" s="37"/>
      <c r="WZR259" s="37"/>
      <c r="WZS259" s="37"/>
      <c r="WZT259" s="37"/>
      <c r="WZU259" s="37"/>
      <c r="WZV259" s="37"/>
      <c r="WZW259" s="37"/>
      <c r="WZX259" s="37"/>
      <c r="WZY259" s="37"/>
      <c r="WZZ259" s="37"/>
      <c r="XAA259" s="37"/>
      <c r="XAB259" s="37"/>
      <c r="XAC259" s="37"/>
      <c r="XAD259" s="37"/>
      <c r="XAE259" s="37"/>
      <c r="XAF259" s="37"/>
      <c r="XAG259" s="37"/>
      <c r="XAH259" s="37"/>
      <c r="XAI259" s="37"/>
      <c r="XAJ259" s="37"/>
      <c r="XAK259" s="37"/>
      <c r="XAL259" s="37"/>
      <c r="XAM259" s="37"/>
      <c r="XAN259" s="37"/>
      <c r="XAO259" s="37"/>
      <c r="XAP259" s="37"/>
      <c r="XAQ259" s="37"/>
      <c r="XAR259" s="37"/>
      <c r="XAS259" s="37"/>
      <c r="XAT259" s="37"/>
      <c r="XAU259" s="37"/>
      <c r="XAV259" s="37"/>
      <c r="XAW259" s="37"/>
      <c r="XAX259" s="37"/>
      <c r="XAY259" s="37"/>
      <c r="XAZ259" s="37"/>
      <c r="XBA259" s="37"/>
      <c r="XBB259" s="37"/>
      <c r="XBC259" s="37"/>
      <c r="XBD259" s="37"/>
      <c r="XBE259" s="37"/>
      <c r="XBF259" s="37"/>
      <c r="XBG259" s="37"/>
      <c r="XBH259" s="37"/>
      <c r="XBI259" s="37"/>
      <c r="XBJ259" s="37"/>
      <c r="XBK259" s="37"/>
      <c r="XBL259" s="37"/>
      <c r="XBM259" s="37"/>
      <c r="XBN259" s="37"/>
      <c r="XBO259" s="37"/>
      <c r="XBP259" s="37"/>
      <c r="XBQ259" s="37"/>
      <c r="XBR259" s="37"/>
      <c r="XBS259" s="37"/>
      <c r="XBT259" s="37"/>
      <c r="XBU259" s="37"/>
      <c r="XBV259" s="37"/>
      <c r="XBW259" s="37"/>
      <c r="XBX259" s="37"/>
      <c r="XBY259" s="37"/>
      <c r="XBZ259" s="37"/>
      <c r="XCA259" s="37"/>
      <c r="XCB259" s="37"/>
      <c r="XCC259" s="37"/>
      <c r="XCD259" s="37"/>
      <c r="XCE259" s="37"/>
      <c r="XCF259" s="37"/>
      <c r="XCG259" s="37"/>
      <c r="XCH259" s="37"/>
      <c r="XCI259" s="37"/>
      <c r="XCJ259" s="37"/>
      <c r="XCK259" s="37"/>
      <c r="XCL259" s="37"/>
      <c r="XCM259" s="37"/>
      <c r="XCN259" s="37"/>
      <c r="XCO259" s="37"/>
      <c r="XCP259" s="37"/>
      <c r="XCQ259" s="37"/>
      <c r="XCR259" s="37"/>
      <c r="XCS259" s="37"/>
      <c r="XCT259" s="37"/>
      <c r="XCU259" s="37"/>
      <c r="XCV259" s="37"/>
      <c r="XCW259" s="37"/>
      <c r="XCX259" s="37"/>
      <c r="XCY259" s="37"/>
      <c r="XCZ259" s="37"/>
      <c r="XDA259" s="37"/>
      <c r="XDB259" s="37"/>
      <c r="XDC259" s="37"/>
      <c r="XDD259" s="37"/>
      <c r="XDE259" s="37"/>
      <c r="XDF259" s="37"/>
      <c r="XDG259" s="37"/>
      <c r="XDH259" s="37"/>
      <c r="XDI259" s="37"/>
      <c r="XDJ259" s="37"/>
      <c r="XDK259" s="37"/>
      <c r="XDL259" s="37"/>
      <c r="XDM259" s="37"/>
      <c r="XDN259" s="37"/>
      <c r="XDO259" s="37"/>
      <c r="XDP259" s="37"/>
      <c r="XDQ259" s="37"/>
      <c r="XDR259" s="37"/>
      <c r="XDS259" s="37"/>
      <c r="XDT259" s="37"/>
      <c r="XDU259" s="37"/>
      <c r="XDV259" s="37"/>
      <c r="XDW259" s="37"/>
      <c r="XDX259" s="37"/>
      <c r="XDY259" s="37"/>
      <c r="XDZ259" s="37"/>
      <c r="XEA259" s="37"/>
      <c r="XEB259" s="37"/>
      <c r="XEC259" s="37"/>
      <c r="XED259" s="37"/>
      <c r="XEE259" s="37"/>
      <c r="XEF259" s="37"/>
      <c r="XEG259" s="37"/>
      <c r="XEH259" s="37"/>
      <c r="XEI259" s="37"/>
      <c r="XEJ259" s="37"/>
      <c r="XEK259" s="37"/>
      <c r="XEL259" s="37"/>
      <c r="XEM259" s="37"/>
      <c r="XEN259" s="37"/>
      <c r="XEO259" s="37"/>
      <c r="XEP259" s="37"/>
      <c r="XEQ259" s="37"/>
      <c r="XER259" s="37"/>
      <c r="XES259" s="37"/>
      <c r="XET259" s="37"/>
      <c r="XEU259" s="37"/>
      <c r="XEV259" s="37"/>
      <c r="XEW259" s="37"/>
      <c r="XEX259" s="37"/>
      <c r="XEY259" s="37"/>
      <c r="XEZ259" s="37"/>
      <c r="XFA259" s="37"/>
      <c r="XFB259" s="37"/>
      <c r="XFC259" s="37"/>
      <c r="XFD259" s="37"/>
    </row>
    <row r="260" spans="1:151 16227:16384" s="12" customFormat="1" ht="20.25" customHeight="1" x14ac:dyDescent="0.25">
      <c r="A260" s="86"/>
      <c r="B260" s="87"/>
      <c r="C260" s="90">
        <v>6</v>
      </c>
      <c r="D260" s="90"/>
      <c r="E260" s="59" t="s">
        <v>212</v>
      </c>
      <c r="F260" s="79">
        <f>(42.865)*(10.764)</f>
        <v>461.39886000000001</v>
      </c>
      <c r="G260" s="80"/>
      <c r="H260" s="59">
        <v>0</v>
      </c>
      <c r="I260" s="59">
        <f t="shared" si="40"/>
        <v>738.23817600000007</v>
      </c>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WZC260" s="37"/>
      <c r="WZD260" s="37"/>
      <c r="WZE260" s="37"/>
      <c r="WZF260" s="37"/>
      <c r="WZG260" s="37"/>
      <c r="WZH260" s="37"/>
      <c r="WZI260" s="37"/>
      <c r="WZJ260" s="37"/>
      <c r="WZK260" s="37"/>
      <c r="WZL260" s="37"/>
      <c r="WZM260" s="37"/>
      <c r="WZN260" s="37"/>
      <c r="WZO260" s="37"/>
      <c r="WZP260" s="37"/>
      <c r="WZQ260" s="37"/>
      <c r="WZR260" s="37"/>
      <c r="WZS260" s="37"/>
      <c r="WZT260" s="37"/>
      <c r="WZU260" s="37"/>
      <c r="WZV260" s="37"/>
      <c r="WZW260" s="37"/>
      <c r="WZX260" s="37"/>
      <c r="WZY260" s="37"/>
      <c r="WZZ260" s="37"/>
      <c r="XAA260" s="37"/>
      <c r="XAB260" s="37"/>
      <c r="XAC260" s="37"/>
      <c r="XAD260" s="37"/>
      <c r="XAE260" s="37"/>
      <c r="XAF260" s="37"/>
      <c r="XAG260" s="37"/>
      <c r="XAH260" s="37"/>
      <c r="XAI260" s="37"/>
      <c r="XAJ260" s="37"/>
      <c r="XAK260" s="37"/>
      <c r="XAL260" s="37"/>
      <c r="XAM260" s="37"/>
      <c r="XAN260" s="37"/>
      <c r="XAO260" s="37"/>
      <c r="XAP260" s="37"/>
      <c r="XAQ260" s="37"/>
      <c r="XAR260" s="37"/>
      <c r="XAS260" s="37"/>
      <c r="XAT260" s="37"/>
      <c r="XAU260" s="37"/>
      <c r="XAV260" s="37"/>
      <c r="XAW260" s="37"/>
      <c r="XAX260" s="37"/>
      <c r="XAY260" s="37"/>
      <c r="XAZ260" s="37"/>
      <c r="XBA260" s="37"/>
      <c r="XBB260" s="37"/>
      <c r="XBC260" s="37"/>
      <c r="XBD260" s="37"/>
      <c r="XBE260" s="37"/>
      <c r="XBF260" s="37"/>
      <c r="XBG260" s="37"/>
      <c r="XBH260" s="37"/>
      <c r="XBI260" s="37"/>
      <c r="XBJ260" s="37"/>
      <c r="XBK260" s="37"/>
      <c r="XBL260" s="37"/>
      <c r="XBM260" s="37"/>
      <c r="XBN260" s="37"/>
      <c r="XBO260" s="37"/>
      <c r="XBP260" s="37"/>
      <c r="XBQ260" s="37"/>
      <c r="XBR260" s="37"/>
      <c r="XBS260" s="37"/>
      <c r="XBT260" s="37"/>
      <c r="XBU260" s="37"/>
      <c r="XBV260" s="37"/>
      <c r="XBW260" s="37"/>
      <c r="XBX260" s="37"/>
      <c r="XBY260" s="37"/>
      <c r="XBZ260" s="37"/>
      <c r="XCA260" s="37"/>
      <c r="XCB260" s="37"/>
      <c r="XCC260" s="37"/>
      <c r="XCD260" s="37"/>
      <c r="XCE260" s="37"/>
      <c r="XCF260" s="37"/>
      <c r="XCG260" s="37"/>
      <c r="XCH260" s="37"/>
      <c r="XCI260" s="37"/>
      <c r="XCJ260" s="37"/>
      <c r="XCK260" s="37"/>
      <c r="XCL260" s="37"/>
      <c r="XCM260" s="37"/>
      <c r="XCN260" s="37"/>
      <c r="XCO260" s="37"/>
      <c r="XCP260" s="37"/>
      <c r="XCQ260" s="37"/>
      <c r="XCR260" s="37"/>
      <c r="XCS260" s="37"/>
      <c r="XCT260" s="37"/>
      <c r="XCU260" s="37"/>
      <c r="XCV260" s="37"/>
      <c r="XCW260" s="37"/>
      <c r="XCX260" s="37"/>
      <c r="XCY260" s="37"/>
      <c r="XCZ260" s="37"/>
      <c r="XDA260" s="37"/>
      <c r="XDB260" s="37"/>
      <c r="XDC260" s="37"/>
      <c r="XDD260" s="37"/>
      <c r="XDE260" s="37"/>
      <c r="XDF260" s="37"/>
      <c r="XDG260" s="37"/>
      <c r="XDH260" s="37"/>
      <c r="XDI260" s="37"/>
      <c r="XDJ260" s="37"/>
      <c r="XDK260" s="37"/>
      <c r="XDL260" s="37"/>
      <c r="XDM260" s="37"/>
      <c r="XDN260" s="37"/>
      <c r="XDO260" s="37"/>
      <c r="XDP260" s="37"/>
      <c r="XDQ260" s="37"/>
      <c r="XDR260" s="37"/>
      <c r="XDS260" s="37"/>
      <c r="XDT260" s="37"/>
      <c r="XDU260" s="37"/>
      <c r="XDV260" s="37"/>
      <c r="XDW260" s="37"/>
      <c r="XDX260" s="37"/>
      <c r="XDY260" s="37"/>
      <c r="XDZ260" s="37"/>
      <c r="XEA260" s="37"/>
      <c r="XEB260" s="37"/>
      <c r="XEC260" s="37"/>
      <c r="XED260" s="37"/>
      <c r="XEE260" s="37"/>
      <c r="XEF260" s="37"/>
      <c r="XEG260" s="37"/>
      <c r="XEH260" s="37"/>
      <c r="XEI260" s="37"/>
      <c r="XEJ260" s="37"/>
      <c r="XEK260" s="37"/>
      <c r="XEL260" s="37"/>
      <c r="XEM260" s="37"/>
      <c r="XEN260" s="37"/>
      <c r="XEO260" s="37"/>
      <c r="XEP260" s="37"/>
      <c r="XEQ260" s="37"/>
      <c r="XER260" s="37"/>
      <c r="XES260" s="37"/>
      <c r="XET260" s="37"/>
      <c r="XEU260" s="37"/>
      <c r="XEV260" s="37"/>
      <c r="XEW260" s="37"/>
      <c r="XEX260" s="37"/>
      <c r="XEY260" s="37"/>
      <c r="XEZ260" s="37"/>
      <c r="XFA260" s="37"/>
      <c r="XFB260" s="37"/>
      <c r="XFC260" s="37"/>
      <c r="XFD260" s="37"/>
    </row>
    <row r="261" spans="1:151 16227:16384" s="12" customFormat="1" ht="20.25" customHeight="1" x14ac:dyDescent="0.25">
      <c r="A261" s="88"/>
      <c r="B261" s="89"/>
      <c r="C261" s="90">
        <v>7</v>
      </c>
      <c r="D261" s="90"/>
      <c r="E261" s="59" t="s">
        <v>215</v>
      </c>
      <c r="F261" s="79">
        <f>(89.872)*(10.764)</f>
        <v>967.38220799999999</v>
      </c>
      <c r="G261" s="80"/>
      <c r="H261" s="59">
        <v>0</v>
      </c>
      <c r="I261" s="59">
        <f t="shared" si="40"/>
        <v>1547.8115328000001</v>
      </c>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WZC261" s="37"/>
      <c r="WZD261" s="37"/>
      <c r="WZE261" s="37"/>
      <c r="WZF261" s="37"/>
      <c r="WZG261" s="37"/>
      <c r="WZH261" s="37"/>
      <c r="WZI261" s="37"/>
      <c r="WZJ261" s="37"/>
      <c r="WZK261" s="37"/>
      <c r="WZL261" s="37"/>
      <c r="WZM261" s="37"/>
      <c r="WZN261" s="37"/>
      <c r="WZO261" s="37"/>
      <c r="WZP261" s="37"/>
      <c r="WZQ261" s="37"/>
      <c r="WZR261" s="37"/>
      <c r="WZS261" s="37"/>
      <c r="WZT261" s="37"/>
      <c r="WZU261" s="37"/>
      <c r="WZV261" s="37"/>
      <c r="WZW261" s="37"/>
      <c r="WZX261" s="37"/>
      <c r="WZY261" s="37"/>
      <c r="WZZ261" s="37"/>
      <c r="XAA261" s="37"/>
      <c r="XAB261" s="37"/>
      <c r="XAC261" s="37"/>
      <c r="XAD261" s="37"/>
      <c r="XAE261" s="37"/>
      <c r="XAF261" s="37"/>
      <c r="XAG261" s="37"/>
      <c r="XAH261" s="37"/>
      <c r="XAI261" s="37"/>
      <c r="XAJ261" s="37"/>
      <c r="XAK261" s="37"/>
      <c r="XAL261" s="37"/>
      <c r="XAM261" s="37"/>
      <c r="XAN261" s="37"/>
      <c r="XAO261" s="37"/>
      <c r="XAP261" s="37"/>
      <c r="XAQ261" s="37"/>
      <c r="XAR261" s="37"/>
      <c r="XAS261" s="37"/>
      <c r="XAT261" s="37"/>
      <c r="XAU261" s="37"/>
      <c r="XAV261" s="37"/>
      <c r="XAW261" s="37"/>
      <c r="XAX261" s="37"/>
      <c r="XAY261" s="37"/>
      <c r="XAZ261" s="37"/>
      <c r="XBA261" s="37"/>
      <c r="XBB261" s="37"/>
      <c r="XBC261" s="37"/>
      <c r="XBD261" s="37"/>
      <c r="XBE261" s="37"/>
      <c r="XBF261" s="37"/>
      <c r="XBG261" s="37"/>
      <c r="XBH261" s="37"/>
      <c r="XBI261" s="37"/>
      <c r="XBJ261" s="37"/>
      <c r="XBK261" s="37"/>
      <c r="XBL261" s="37"/>
      <c r="XBM261" s="37"/>
      <c r="XBN261" s="37"/>
      <c r="XBO261" s="37"/>
      <c r="XBP261" s="37"/>
      <c r="XBQ261" s="37"/>
      <c r="XBR261" s="37"/>
      <c r="XBS261" s="37"/>
      <c r="XBT261" s="37"/>
      <c r="XBU261" s="37"/>
      <c r="XBV261" s="37"/>
      <c r="XBW261" s="37"/>
      <c r="XBX261" s="37"/>
      <c r="XBY261" s="37"/>
      <c r="XBZ261" s="37"/>
      <c r="XCA261" s="37"/>
      <c r="XCB261" s="37"/>
      <c r="XCC261" s="37"/>
      <c r="XCD261" s="37"/>
      <c r="XCE261" s="37"/>
      <c r="XCF261" s="37"/>
      <c r="XCG261" s="37"/>
      <c r="XCH261" s="37"/>
      <c r="XCI261" s="37"/>
      <c r="XCJ261" s="37"/>
      <c r="XCK261" s="37"/>
      <c r="XCL261" s="37"/>
      <c r="XCM261" s="37"/>
      <c r="XCN261" s="37"/>
      <c r="XCO261" s="37"/>
      <c r="XCP261" s="37"/>
      <c r="XCQ261" s="37"/>
      <c r="XCR261" s="37"/>
      <c r="XCS261" s="37"/>
      <c r="XCT261" s="37"/>
      <c r="XCU261" s="37"/>
      <c r="XCV261" s="37"/>
      <c r="XCW261" s="37"/>
      <c r="XCX261" s="37"/>
      <c r="XCY261" s="37"/>
      <c r="XCZ261" s="37"/>
      <c r="XDA261" s="37"/>
      <c r="XDB261" s="37"/>
      <c r="XDC261" s="37"/>
      <c r="XDD261" s="37"/>
      <c r="XDE261" s="37"/>
      <c r="XDF261" s="37"/>
      <c r="XDG261" s="37"/>
      <c r="XDH261" s="37"/>
      <c r="XDI261" s="37"/>
      <c r="XDJ261" s="37"/>
      <c r="XDK261" s="37"/>
      <c r="XDL261" s="37"/>
      <c r="XDM261" s="37"/>
      <c r="XDN261" s="37"/>
      <c r="XDO261" s="37"/>
      <c r="XDP261" s="37"/>
      <c r="XDQ261" s="37"/>
      <c r="XDR261" s="37"/>
      <c r="XDS261" s="37"/>
      <c r="XDT261" s="37"/>
      <c r="XDU261" s="37"/>
      <c r="XDV261" s="37"/>
      <c r="XDW261" s="37"/>
      <c r="XDX261" s="37"/>
      <c r="XDY261" s="37"/>
      <c r="XDZ261" s="37"/>
      <c r="XEA261" s="37"/>
      <c r="XEB261" s="37"/>
      <c r="XEC261" s="37"/>
      <c r="XED261" s="37"/>
      <c r="XEE261" s="37"/>
      <c r="XEF261" s="37"/>
      <c r="XEG261" s="37"/>
      <c r="XEH261" s="37"/>
      <c r="XEI261" s="37"/>
      <c r="XEJ261" s="37"/>
      <c r="XEK261" s="37"/>
      <c r="XEL261" s="37"/>
      <c r="XEM261" s="37"/>
      <c r="XEN261" s="37"/>
      <c r="XEO261" s="37"/>
      <c r="XEP261" s="37"/>
      <c r="XEQ261" s="37"/>
      <c r="XER261" s="37"/>
      <c r="XES261" s="37"/>
      <c r="XET261" s="37"/>
      <c r="XEU261" s="37"/>
      <c r="XEV261" s="37"/>
      <c r="XEW261" s="37"/>
      <c r="XEX261" s="37"/>
      <c r="XEY261" s="37"/>
      <c r="XEZ261" s="37"/>
      <c r="XFA261" s="37"/>
      <c r="XFB261" s="37"/>
      <c r="XFC261" s="37"/>
      <c r="XFD261" s="37"/>
    </row>
    <row r="262" spans="1:151 16227:16384" s="12" customFormat="1" ht="20.25" x14ac:dyDescent="0.25">
      <c r="A262" s="81" t="s">
        <v>254</v>
      </c>
      <c r="B262" s="82"/>
      <c r="C262" s="82"/>
      <c r="D262" s="82"/>
      <c r="E262" s="82"/>
      <c r="F262" s="82"/>
      <c r="G262" s="82"/>
      <c r="H262" s="82"/>
      <c r="I262" s="83"/>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WZC262" s="37"/>
      <c r="WZD262" s="37"/>
      <c r="WZE262" s="37"/>
      <c r="WZF262" s="37"/>
      <c r="WZG262" s="37"/>
      <c r="WZH262" s="37"/>
      <c r="WZI262" s="37"/>
      <c r="WZJ262" s="37"/>
      <c r="WZK262" s="37"/>
      <c r="WZL262" s="37"/>
      <c r="WZM262" s="37"/>
      <c r="WZN262" s="37"/>
      <c r="WZO262" s="37"/>
      <c r="WZP262" s="37"/>
      <c r="WZQ262" s="37"/>
      <c r="WZR262" s="37"/>
      <c r="WZS262" s="37"/>
      <c r="WZT262" s="37"/>
      <c r="WZU262" s="37"/>
      <c r="WZV262" s="37"/>
      <c r="WZW262" s="37"/>
      <c r="WZX262" s="37"/>
      <c r="WZY262" s="37"/>
      <c r="WZZ262" s="37"/>
      <c r="XAA262" s="37"/>
      <c r="XAB262" s="37"/>
      <c r="XAC262" s="37"/>
      <c r="XAD262" s="37"/>
      <c r="XAE262" s="37"/>
      <c r="XAF262" s="37"/>
      <c r="XAG262" s="37"/>
      <c r="XAH262" s="37"/>
      <c r="XAI262" s="37"/>
      <c r="XAJ262" s="37"/>
      <c r="XAK262" s="37"/>
      <c r="XAL262" s="37"/>
      <c r="XAM262" s="37"/>
      <c r="XAN262" s="37"/>
      <c r="XAO262" s="37"/>
      <c r="XAP262" s="37"/>
      <c r="XAQ262" s="37"/>
      <c r="XAR262" s="37"/>
      <c r="XAS262" s="37"/>
      <c r="XAT262" s="37"/>
      <c r="XAU262" s="37"/>
      <c r="XAV262" s="37"/>
      <c r="XAW262" s="37"/>
      <c r="XAX262" s="37"/>
      <c r="XAY262" s="37"/>
      <c r="XAZ262" s="37"/>
      <c r="XBA262" s="37"/>
      <c r="XBB262" s="37"/>
      <c r="XBC262" s="37"/>
      <c r="XBD262" s="37"/>
      <c r="XBE262" s="37"/>
      <c r="XBF262" s="37"/>
      <c r="XBG262" s="37"/>
      <c r="XBH262" s="37"/>
      <c r="XBI262" s="37"/>
      <c r="XBJ262" s="37"/>
      <c r="XBK262" s="37"/>
      <c r="XBL262" s="37"/>
      <c r="XBM262" s="37"/>
      <c r="XBN262" s="37"/>
      <c r="XBO262" s="37"/>
      <c r="XBP262" s="37"/>
      <c r="XBQ262" s="37"/>
      <c r="XBR262" s="37"/>
      <c r="XBS262" s="37"/>
      <c r="XBT262" s="37"/>
      <c r="XBU262" s="37"/>
      <c r="XBV262" s="37"/>
      <c r="XBW262" s="37"/>
      <c r="XBX262" s="37"/>
      <c r="XBY262" s="37"/>
      <c r="XBZ262" s="37"/>
      <c r="XCA262" s="37"/>
      <c r="XCB262" s="37"/>
      <c r="XCC262" s="37"/>
      <c r="XCD262" s="37"/>
      <c r="XCE262" s="37"/>
      <c r="XCF262" s="37"/>
      <c r="XCG262" s="37"/>
      <c r="XCH262" s="37"/>
      <c r="XCI262" s="37"/>
      <c r="XCJ262" s="37"/>
      <c r="XCK262" s="37"/>
      <c r="XCL262" s="37"/>
      <c r="XCM262" s="37"/>
      <c r="XCN262" s="37"/>
      <c r="XCO262" s="37"/>
      <c r="XCP262" s="37"/>
      <c r="XCQ262" s="37"/>
      <c r="XCR262" s="37"/>
      <c r="XCS262" s="37"/>
      <c r="XCT262" s="37"/>
      <c r="XCU262" s="37"/>
      <c r="XCV262" s="37"/>
      <c r="XCW262" s="37"/>
      <c r="XCX262" s="37"/>
      <c r="XCY262" s="37"/>
      <c r="XCZ262" s="37"/>
      <c r="XDA262" s="37"/>
      <c r="XDB262" s="37"/>
      <c r="XDC262" s="37"/>
      <c r="XDD262" s="37"/>
      <c r="XDE262" s="37"/>
      <c r="XDF262" s="37"/>
      <c r="XDG262" s="37"/>
      <c r="XDH262" s="37"/>
      <c r="XDI262" s="37"/>
      <c r="XDJ262" s="37"/>
      <c r="XDK262" s="37"/>
      <c r="XDL262" s="37"/>
      <c r="XDM262" s="37"/>
      <c r="XDN262" s="37"/>
      <c r="XDO262" s="37"/>
      <c r="XDP262" s="37"/>
      <c r="XDQ262" s="37"/>
      <c r="XDR262" s="37"/>
      <c r="XDS262" s="37"/>
      <c r="XDT262" s="37"/>
      <c r="XDU262" s="37"/>
      <c r="XDV262" s="37"/>
      <c r="XDW262" s="37"/>
      <c r="XDX262" s="37"/>
      <c r="XDY262" s="37"/>
      <c r="XDZ262" s="37"/>
      <c r="XEA262" s="37"/>
      <c r="XEB262" s="37"/>
      <c r="XEC262" s="37"/>
      <c r="XED262" s="37"/>
      <c r="XEE262" s="37"/>
      <c r="XEF262" s="37"/>
      <c r="XEG262" s="37"/>
      <c r="XEH262" s="37"/>
      <c r="XEI262" s="37"/>
      <c r="XEJ262" s="37"/>
      <c r="XEK262" s="37"/>
      <c r="XEL262" s="37"/>
      <c r="XEM262" s="37"/>
      <c r="XEN262" s="37"/>
      <c r="XEO262" s="37"/>
      <c r="XEP262" s="37"/>
      <c r="XEQ262" s="37"/>
      <c r="XER262" s="37"/>
      <c r="XES262" s="37"/>
      <c r="XET262" s="37"/>
      <c r="XEU262" s="37"/>
      <c r="XEV262" s="37"/>
      <c r="XEW262" s="37"/>
      <c r="XEX262" s="37"/>
      <c r="XEY262" s="37"/>
      <c r="XEZ262" s="37"/>
      <c r="XFA262" s="37"/>
      <c r="XFB262" s="37"/>
      <c r="XFC262" s="37"/>
      <c r="XFD262" s="37"/>
    </row>
    <row r="263" spans="1:151 16227:16384" s="12" customFormat="1" ht="20.25" customHeight="1" x14ac:dyDescent="0.25">
      <c r="A263" s="84" t="str">
        <f t="shared" ref="A263" si="41">A262</f>
        <v>40th to 42nd, 44th, 46th &amp; 47th Floor</v>
      </c>
      <c r="B263" s="85"/>
      <c r="C263" s="90">
        <v>1</v>
      </c>
      <c r="D263" s="90"/>
      <c r="E263" s="59" t="s">
        <v>253</v>
      </c>
      <c r="F263" s="79">
        <f>(122.217)*(10.764)</f>
        <v>1315.5437879999999</v>
      </c>
      <c r="G263" s="80"/>
      <c r="H263" s="59">
        <v>0</v>
      </c>
      <c r="I263" s="59">
        <f t="shared" ref="I263:I267" si="42">F263*(($I$105)+1)+H263</f>
        <v>2104.8700607999999</v>
      </c>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WZC263" s="37"/>
      <c r="WZD263" s="37"/>
      <c r="WZE263" s="37"/>
      <c r="WZF263" s="37"/>
      <c r="WZG263" s="37"/>
      <c r="WZH263" s="37"/>
      <c r="WZI263" s="37"/>
      <c r="WZJ263" s="37"/>
      <c r="WZK263" s="37"/>
      <c r="WZL263" s="37"/>
      <c r="WZM263" s="37"/>
      <c r="WZN263" s="37"/>
      <c r="WZO263" s="37"/>
      <c r="WZP263" s="37"/>
      <c r="WZQ263" s="37"/>
      <c r="WZR263" s="37"/>
      <c r="WZS263" s="37"/>
      <c r="WZT263" s="37"/>
      <c r="WZU263" s="37"/>
      <c r="WZV263" s="37"/>
      <c r="WZW263" s="37"/>
      <c r="WZX263" s="37"/>
      <c r="WZY263" s="37"/>
      <c r="WZZ263" s="37"/>
      <c r="XAA263" s="37"/>
      <c r="XAB263" s="37"/>
      <c r="XAC263" s="37"/>
      <c r="XAD263" s="37"/>
      <c r="XAE263" s="37"/>
      <c r="XAF263" s="37"/>
      <c r="XAG263" s="37"/>
      <c r="XAH263" s="37"/>
      <c r="XAI263" s="37"/>
      <c r="XAJ263" s="37"/>
      <c r="XAK263" s="37"/>
      <c r="XAL263" s="37"/>
      <c r="XAM263" s="37"/>
      <c r="XAN263" s="37"/>
      <c r="XAO263" s="37"/>
      <c r="XAP263" s="37"/>
      <c r="XAQ263" s="37"/>
      <c r="XAR263" s="37"/>
      <c r="XAS263" s="37"/>
      <c r="XAT263" s="37"/>
      <c r="XAU263" s="37"/>
      <c r="XAV263" s="37"/>
      <c r="XAW263" s="37"/>
      <c r="XAX263" s="37"/>
      <c r="XAY263" s="37"/>
      <c r="XAZ263" s="37"/>
      <c r="XBA263" s="37"/>
      <c r="XBB263" s="37"/>
      <c r="XBC263" s="37"/>
      <c r="XBD263" s="37"/>
      <c r="XBE263" s="37"/>
      <c r="XBF263" s="37"/>
      <c r="XBG263" s="37"/>
      <c r="XBH263" s="37"/>
      <c r="XBI263" s="37"/>
      <c r="XBJ263" s="37"/>
      <c r="XBK263" s="37"/>
      <c r="XBL263" s="37"/>
      <c r="XBM263" s="37"/>
      <c r="XBN263" s="37"/>
      <c r="XBO263" s="37"/>
      <c r="XBP263" s="37"/>
      <c r="XBQ263" s="37"/>
      <c r="XBR263" s="37"/>
      <c r="XBS263" s="37"/>
      <c r="XBT263" s="37"/>
      <c r="XBU263" s="37"/>
      <c r="XBV263" s="37"/>
      <c r="XBW263" s="37"/>
      <c r="XBX263" s="37"/>
      <c r="XBY263" s="37"/>
      <c r="XBZ263" s="37"/>
      <c r="XCA263" s="37"/>
      <c r="XCB263" s="37"/>
      <c r="XCC263" s="37"/>
      <c r="XCD263" s="37"/>
      <c r="XCE263" s="37"/>
      <c r="XCF263" s="37"/>
      <c r="XCG263" s="37"/>
      <c r="XCH263" s="37"/>
      <c r="XCI263" s="37"/>
      <c r="XCJ263" s="37"/>
      <c r="XCK263" s="37"/>
      <c r="XCL263" s="37"/>
      <c r="XCM263" s="37"/>
      <c r="XCN263" s="37"/>
      <c r="XCO263" s="37"/>
      <c r="XCP263" s="37"/>
      <c r="XCQ263" s="37"/>
      <c r="XCR263" s="37"/>
      <c r="XCS263" s="37"/>
      <c r="XCT263" s="37"/>
      <c r="XCU263" s="37"/>
      <c r="XCV263" s="37"/>
      <c r="XCW263" s="37"/>
      <c r="XCX263" s="37"/>
      <c r="XCY263" s="37"/>
      <c r="XCZ263" s="37"/>
      <c r="XDA263" s="37"/>
      <c r="XDB263" s="37"/>
      <c r="XDC263" s="37"/>
      <c r="XDD263" s="37"/>
      <c r="XDE263" s="37"/>
      <c r="XDF263" s="37"/>
      <c r="XDG263" s="37"/>
      <c r="XDH263" s="37"/>
      <c r="XDI263" s="37"/>
      <c r="XDJ263" s="37"/>
      <c r="XDK263" s="37"/>
      <c r="XDL263" s="37"/>
      <c r="XDM263" s="37"/>
      <c r="XDN263" s="37"/>
      <c r="XDO263" s="37"/>
      <c r="XDP263" s="37"/>
      <c r="XDQ263" s="37"/>
      <c r="XDR263" s="37"/>
      <c r="XDS263" s="37"/>
      <c r="XDT263" s="37"/>
      <c r="XDU263" s="37"/>
      <c r="XDV263" s="37"/>
      <c r="XDW263" s="37"/>
      <c r="XDX263" s="37"/>
      <c r="XDY263" s="37"/>
      <c r="XDZ263" s="37"/>
      <c r="XEA263" s="37"/>
      <c r="XEB263" s="37"/>
      <c r="XEC263" s="37"/>
      <c r="XED263" s="37"/>
      <c r="XEE263" s="37"/>
      <c r="XEF263" s="37"/>
      <c r="XEG263" s="37"/>
      <c r="XEH263" s="37"/>
      <c r="XEI263" s="37"/>
      <c r="XEJ263" s="37"/>
      <c r="XEK263" s="37"/>
      <c r="XEL263" s="37"/>
      <c r="XEM263" s="37"/>
      <c r="XEN263" s="37"/>
      <c r="XEO263" s="37"/>
      <c r="XEP263" s="37"/>
      <c r="XEQ263" s="37"/>
      <c r="XER263" s="37"/>
      <c r="XES263" s="37"/>
      <c r="XET263" s="37"/>
      <c r="XEU263" s="37"/>
      <c r="XEV263" s="37"/>
      <c r="XEW263" s="37"/>
      <c r="XEX263" s="37"/>
      <c r="XEY263" s="37"/>
      <c r="XEZ263" s="37"/>
      <c r="XFA263" s="37"/>
      <c r="XFB263" s="37"/>
      <c r="XFC263" s="37"/>
      <c r="XFD263" s="37"/>
    </row>
    <row r="264" spans="1:151 16227:16384" s="12" customFormat="1" ht="20.25" customHeight="1" x14ac:dyDescent="0.25">
      <c r="A264" s="86"/>
      <c r="B264" s="87"/>
      <c r="C264" s="90">
        <v>3</v>
      </c>
      <c r="D264" s="90"/>
      <c r="E264" s="59" t="s">
        <v>215</v>
      </c>
      <c r="F264" s="79">
        <f>(83.678)*(10.764)</f>
        <v>900.70999199999994</v>
      </c>
      <c r="G264" s="80"/>
      <c r="H264" s="59">
        <v>0</v>
      </c>
      <c r="I264" s="59">
        <f t="shared" si="42"/>
        <v>1441.1359872</v>
      </c>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WZC264" s="37"/>
      <c r="WZD264" s="37"/>
      <c r="WZE264" s="37"/>
      <c r="WZF264" s="37"/>
      <c r="WZG264" s="37"/>
      <c r="WZH264" s="37"/>
      <c r="WZI264" s="37"/>
      <c r="WZJ264" s="37"/>
      <c r="WZK264" s="37"/>
      <c r="WZL264" s="37"/>
      <c r="WZM264" s="37"/>
      <c r="WZN264" s="37"/>
      <c r="WZO264" s="37"/>
      <c r="WZP264" s="37"/>
      <c r="WZQ264" s="37"/>
      <c r="WZR264" s="37"/>
      <c r="WZS264" s="37"/>
      <c r="WZT264" s="37"/>
      <c r="WZU264" s="37"/>
      <c r="WZV264" s="37"/>
      <c r="WZW264" s="37"/>
      <c r="WZX264" s="37"/>
      <c r="WZY264" s="37"/>
      <c r="WZZ264" s="37"/>
      <c r="XAA264" s="37"/>
      <c r="XAB264" s="37"/>
      <c r="XAC264" s="37"/>
      <c r="XAD264" s="37"/>
      <c r="XAE264" s="37"/>
      <c r="XAF264" s="37"/>
      <c r="XAG264" s="37"/>
      <c r="XAH264" s="37"/>
      <c r="XAI264" s="37"/>
      <c r="XAJ264" s="37"/>
      <c r="XAK264" s="37"/>
      <c r="XAL264" s="37"/>
      <c r="XAM264" s="37"/>
      <c r="XAN264" s="37"/>
      <c r="XAO264" s="37"/>
      <c r="XAP264" s="37"/>
      <c r="XAQ264" s="37"/>
      <c r="XAR264" s="37"/>
      <c r="XAS264" s="37"/>
      <c r="XAT264" s="37"/>
      <c r="XAU264" s="37"/>
      <c r="XAV264" s="37"/>
      <c r="XAW264" s="37"/>
      <c r="XAX264" s="37"/>
      <c r="XAY264" s="37"/>
      <c r="XAZ264" s="37"/>
      <c r="XBA264" s="37"/>
      <c r="XBB264" s="37"/>
      <c r="XBC264" s="37"/>
      <c r="XBD264" s="37"/>
      <c r="XBE264" s="37"/>
      <c r="XBF264" s="37"/>
      <c r="XBG264" s="37"/>
      <c r="XBH264" s="37"/>
      <c r="XBI264" s="37"/>
      <c r="XBJ264" s="37"/>
      <c r="XBK264" s="37"/>
      <c r="XBL264" s="37"/>
      <c r="XBM264" s="37"/>
      <c r="XBN264" s="37"/>
      <c r="XBO264" s="37"/>
      <c r="XBP264" s="37"/>
      <c r="XBQ264" s="37"/>
      <c r="XBR264" s="37"/>
      <c r="XBS264" s="37"/>
      <c r="XBT264" s="37"/>
      <c r="XBU264" s="37"/>
      <c r="XBV264" s="37"/>
      <c r="XBW264" s="37"/>
      <c r="XBX264" s="37"/>
      <c r="XBY264" s="37"/>
      <c r="XBZ264" s="37"/>
      <c r="XCA264" s="37"/>
      <c r="XCB264" s="37"/>
      <c r="XCC264" s="37"/>
      <c r="XCD264" s="37"/>
      <c r="XCE264" s="37"/>
      <c r="XCF264" s="37"/>
      <c r="XCG264" s="37"/>
      <c r="XCH264" s="37"/>
      <c r="XCI264" s="37"/>
      <c r="XCJ264" s="37"/>
      <c r="XCK264" s="37"/>
      <c r="XCL264" s="37"/>
      <c r="XCM264" s="37"/>
      <c r="XCN264" s="37"/>
      <c r="XCO264" s="37"/>
      <c r="XCP264" s="37"/>
      <c r="XCQ264" s="37"/>
      <c r="XCR264" s="37"/>
      <c r="XCS264" s="37"/>
      <c r="XCT264" s="37"/>
      <c r="XCU264" s="37"/>
      <c r="XCV264" s="37"/>
      <c r="XCW264" s="37"/>
      <c r="XCX264" s="37"/>
      <c r="XCY264" s="37"/>
      <c r="XCZ264" s="37"/>
      <c r="XDA264" s="37"/>
      <c r="XDB264" s="37"/>
      <c r="XDC264" s="37"/>
      <c r="XDD264" s="37"/>
      <c r="XDE264" s="37"/>
      <c r="XDF264" s="37"/>
      <c r="XDG264" s="37"/>
      <c r="XDH264" s="37"/>
      <c r="XDI264" s="37"/>
      <c r="XDJ264" s="37"/>
      <c r="XDK264" s="37"/>
      <c r="XDL264" s="37"/>
      <c r="XDM264" s="37"/>
      <c r="XDN264" s="37"/>
      <c r="XDO264" s="37"/>
      <c r="XDP264" s="37"/>
      <c r="XDQ264" s="37"/>
      <c r="XDR264" s="37"/>
      <c r="XDS264" s="37"/>
      <c r="XDT264" s="37"/>
      <c r="XDU264" s="37"/>
      <c r="XDV264" s="37"/>
      <c r="XDW264" s="37"/>
      <c r="XDX264" s="37"/>
      <c r="XDY264" s="37"/>
      <c r="XDZ264" s="37"/>
      <c r="XEA264" s="37"/>
      <c r="XEB264" s="37"/>
      <c r="XEC264" s="37"/>
      <c r="XED264" s="37"/>
      <c r="XEE264" s="37"/>
      <c r="XEF264" s="37"/>
      <c r="XEG264" s="37"/>
      <c r="XEH264" s="37"/>
      <c r="XEI264" s="37"/>
      <c r="XEJ264" s="37"/>
      <c r="XEK264" s="37"/>
      <c r="XEL264" s="37"/>
      <c r="XEM264" s="37"/>
      <c r="XEN264" s="37"/>
      <c r="XEO264" s="37"/>
      <c r="XEP264" s="37"/>
      <c r="XEQ264" s="37"/>
      <c r="XER264" s="37"/>
      <c r="XES264" s="37"/>
      <c r="XET264" s="37"/>
      <c r="XEU264" s="37"/>
      <c r="XEV264" s="37"/>
      <c r="XEW264" s="37"/>
      <c r="XEX264" s="37"/>
      <c r="XEY264" s="37"/>
      <c r="XEZ264" s="37"/>
      <c r="XFA264" s="37"/>
      <c r="XFB264" s="37"/>
      <c r="XFC264" s="37"/>
      <c r="XFD264" s="37"/>
    </row>
    <row r="265" spans="1:151 16227:16384" s="12" customFormat="1" ht="20.25" customHeight="1" x14ac:dyDescent="0.25">
      <c r="A265" s="86"/>
      <c r="B265" s="87"/>
      <c r="C265" s="90">
        <v>5</v>
      </c>
      <c r="D265" s="90"/>
      <c r="E265" s="59" t="s">
        <v>214</v>
      </c>
      <c r="F265" s="79">
        <f>(59.291)*(10.764)</f>
        <v>638.20832399999995</v>
      </c>
      <c r="G265" s="80"/>
      <c r="H265" s="59">
        <v>0</v>
      </c>
      <c r="I265" s="59">
        <f t="shared" si="42"/>
        <v>1021.1333184</v>
      </c>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WZC265" s="37"/>
      <c r="WZD265" s="37"/>
      <c r="WZE265" s="37"/>
      <c r="WZF265" s="37"/>
      <c r="WZG265" s="37"/>
      <c r="WZH265" s="37"/>
      <c r="WZI265" s="37"/>
      <c r="WZJ265" s="37"/>
      <c r="WZK265" s="37"/>
      <c r="WZL265" s="37"/>
      <c r="WZM265" s="37"/>
      <c r="WZN265" s="37"/>
      <c r="WZO265" s="37"/>
      <c r="WZP265" s="37"/>
      <c r="WZQ265" s="37"/>
      <c r="WZR265" s="37"/>
      <c r="WZS265" s="37"/>
      <c r="WZT265" s="37"/>
      <c r="WZU265" s="37"/>
      <c r="WZV265" s="37"/>
      <c r="WZW265" s="37"/>
      <c r="WZX265" s="37"/>
      <c r="WZY265" s="37"/>
      <c r="WZZ265" s="37"/>
      <c r="XAA265" s="37"/>
      <c r="XAB265" s="37"/>
      <c r="XAC265" s="37"/>
      <c r="XAD265" s="37"/>
      <c r="XAE265" s="37"/>
      <c r="XAF265" s="37"/>
      <c r="XAG265" s="37"/>
      <c r="XAH265" s="37"/>
      <c r="XAI265" s="37"/>
      <c r="XAJ265" s="37"/>
      <c r="XAK265" s="37"/>
      <c r="XAL265" s="37"/>
      <c r="XAM265" s="37"/>
      <c r="XAN265" s="37"/>
      <c r="XAO265" s="37"/>
      <c r="XAP265" s="37"/>
      <c r="XAQ265" s="37"/>
      <c r="XAR265" s="37"/>
      <c r="XAS265" s="37"/>
      <c r="XAT265" s="37"/>
      <c r="XAU265" s="37"/>
      <c r="XAV265" s="37"/>
      <c r="XAW265" s="37"/>
      <c r="XAX265" s="37"/>
      <c r="XAY265" s="37"/>
      <c r="XAZ265" s="37"/>
      <c r="XBA265" s="37"/>
      <c r="XBB265" s="37"/>
      <c r="XBC265" s="37"/>
      <c r="XBD265" s="37"/>
      <c r="XBE265" s="37"/>
      <c r="XBF265" s="37"/>
      <c r="XBG265" s="37"/>
      <c r="XBH265" s="37"/>
      <c r="XBI265" s="37"/>
      <c r="XBJ265" s="37"/>
      <c r="XBK265" s="37"/>
      <c r="XBL265" s="37"/>
      <c r="XBM265" s="37"/>
      <c r="XBN265" s="37"/>
      <c r="XBO265" s="37"/>
      <c r="XBP265" s="37"/>
      <c r="XBQ265" s="37"/>
      <c r="XBR265" s="37"/>
      <c r="XBS265" s="37"/>
      <c r="XBT265" s="37"/>
      <c r="XBU265" s="37"/>
      <c r="XBV265" s="37"/>
      <c r="XBW265" s="37"/>
      <c r="XBX265" s="37"/>
      <c r="XBY265" s="37"/>
      <c r="XBZ265" s="37"/>
      <c r="XCA265" s="37"/>
      <c r="XCB265" s="37"/>
      <c r="XCC265" s="37"/>
      <c r="XCD265" s="37"/>
      <c r="XCE265" s="37"/>
      <c r="XCF265" s="37"/>
      <c r="XCG265" s="37"/>
      <c r="XCH265" s="37"/>
      <c r="XCI265" s="37"/>
      <c r="XCJ265" s="37"/>
      <c r="XCK265" s="37"/>
      <c r="XCL265" s="37"/>
      <c r="XCM265" s="37"/>
      <c r="XCN265" s="37"/>
      <c r="XCO265" s="37"/>
      <c r="XCP265" s="37"/>
      <c r="XCQ265" s="37"/>
      <c r="XCR265" s="37"/>
      <c r="XCS265" s="37"/>
      <c r="XCT265" s="37"/>
      <c r="XCU265" s="37"/>
      <c r="XCV265" s="37"/>
      <c r="XCW265" s="37"/>
      <c r="XCX265" s="37"/>
      <c r="XCY265" s="37"/>
      <c r="XCZ265" s="37"/>
      <c r="XDA265" s="37"/>
      <c r="XDB265" s="37"/>
      <c r="XDC265" s="37"/>
      <c r="XDD265" s="37"/>
      <c r="XDE265" s="37"/>
      <c r="XDF265" s="37"/>
      <c r="XDG265" s="37"/>
      <c r="XDH265" s="37"/>
      <c r="XDI265" s="37"/>
      <c r="XDJ265" s="37"/>
      <c r="XDK265" s="37"/>
      <c r="XDL265" s="37"/>
      <c r="XDM265" s="37"/>
      <c r="XDN265" s="37"/>
      <c r="XDO265" s="37"/>
      <c r="XDP265" s="37"/>
      <c r="XDQ265" s="37"/>
      <c r="XDR265" s="37"/>
      <c r="XDS265" s="37"/>
      <c r="XDT265" s="37"/>
      <c r="XDU265" s="37"/>
      <c r="XDV265" s="37"/>
      <c r="XDW265" s="37"/>
      <c r="XDX265" s="37"/>
      <c r="XDY265" s="37"/>
      <c r="XDZ265" s="37"/>
      <c r="XEA265" s="37"/>
      <c r="XEB265" s="37"/>
      <c r="XEC265" s="37"/>
      <c r="XED265" s="37"/>
      <c r="XEE265" s="37"/>
      <c r="XEF265" s="37"/>
      <c r="XEG265" s="37"/>
      <c r="XEH265" s="37"/>
      <c r="XEI265" s="37"/>
      <c r="XEJ265" s="37"/>
      <c r="XEK265" s="37"/>
      <c r="XEL265" s="37"/>
      <c r="XEM265" s="37"/>
      <c r="XEN265" s="37"/>
      <c r="XEO265" s="37"/>
      <c r="XEP265" s="37"/>
      <c r="XEQ265" s="37"/>
      <c r="XER265" s="37"/>
      <c r="XES265" s="37"/>
      <c r="XET265" s="37"/>
      <c r="XEU265" s="37"/>
      <c r="XEV265" s="37"/>
      <c r="XEW265" s="37"/>
      <c r="XEX265" s="37"/>
      <c r="XEY265" s="37"/>
      <c r="XEZ265" s="37"/>
      <c r="XFA265" s="37"/>
      <c r="XFB265" s="37"/>
      <c r="XFC265" s="37"/>
      <c r="XFD265" s="37"/>
    </row>
    <row r="266" spans="1:151 16227:16384" s="12" customFormat="1" ht="20.25" customHeight="1" x14ac:dyDescent="0.25">
      <c r="A266" s="86"/>
      <c r="B266" s="87"/>
      <c r="C266" s="90">
        <v>6</v>
      </c>
      <c r="D266" s="90"/>
      <c r="E266" s="59" t="s">
        <v>212</v>
      </c>
      <c r="F266" s="79">
        <f>(42.865)*(10.764)</f>
        <v>461.39886000000001</v>
      </c>
      <c r="G266" s="80"/>
      <c r="H266" s="59">
        <v>0</v>
      </c>
      <c r="I266" s="59">
        <f t="shared" si="42"/>
        <v>738.23817600000007</v>
      </c>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WZC266" s="37"/>
      <c r="WZD266" s="37"/>
      <c r="WZE266" s="37"/>
      <c r="WZF266" s="37"/>
      <c r="WZG266" s="37"/>
      <c r="WZH266" s="37"/>
      <c r="WZI266" s="37"/>
      <c r="WZJ266" s="37"/>
      <c r="WZK266" s="37"/>
      <c r="WZL266" s="37"/>
      <c r="WZM266" s="37"/>
      <c r="WZN266" s="37"/>
      <c r="WZO266" s="37"/>
      <c r="WZP266" s="37"/>
      <c r="WZQ266" s="37"/>
      <c r="WZR266" s="37"/>
      <c r="WZS266" s="37"/>
      <c r="WZT266" s="37"/>
      <c r="WZU266" s="37"/>
      <c r="WZV266" s="37"/>
      <c r="WZW266" s="37"/>
      <c r="WZX266" s="37"/>
      <c r="WZY266" s="37"/>
      <c r="WZZ266" s="37"/>
      <c r="XAA266" s="37"/>
      <c r="XAB266" s="37"/>
      <c r="XAC266" s="37"/>
      <c r="XAD266" s="37"/>
      <c r="XAE266" s="37"/>
      <c r="XAF266" s="37"/>
      <c r="XAG266" s="37"/>
      <c r="XAH266" s="37"/>
      <c r="XAI266" s="37"/>
      <c r="XAJ266" s="37"/>
      <c r="XAK266" s="37"/>
      <c r="XAL266" s="37"/>
      <c r="XAM266" s="37"/>
      <c r="XAN266" s="37"/>
      <c r="XAO266" s="37"/>
      <c r="XAP266" s="37"/>
      <c r="XAQ266" s="37"/>
      <c r="XAR266" s="37"/>
      <c r="XAS266" s="37"/>
      <c r="XAT266" s="37"/>
      <c r="XAU266" s="37"/>
      <c r="XAV266" s="37"/>
      <c r="XAW266" s="37"/>
      <c r="XAX266" s="37"/>
      <c r="XAY266" s="37"/>
      <c r="XAZ266" s="37"/>
      <c r="XBA266" s="37"/>
      <c r="XBB266" s="37"/>
      <c r="XBC266" s="37"/>
      <c r="XBD266" s="37"/>
      <c r="XBE266" s="37"/>
      <c r="XBF266" s="37"/>
      <c r="XBG266" s="37"/>
      <c r="XBH266" s="37"/>
      <c r="XBI266" s="37"/>
      <c r="XBJ266" s="37"/>
      <c r="XBK266" s="37"/>
      <c r="XBL266" s="37"/>
      <c r="XBM266" s="37"/>
      <c r="XBN266" s="37"/>
      <c r="XBO266" s="37"/>
      <c r="XBP266" s="37"/>
      <c r="XBQ266" s="37"/>
      <c r="XBR266" s="37"/>
      <c r="XBS266" s="37"/>
      <c r="XBT266" s="37"/>
      <c r="XBU266" s="37"/>
      <c r="XBV266" s="37"/>
      <c r="XBW266" s="37"/>
      <c r="XBX266" s="37"/>
      <c r="XBY266" s="37"/>
      <c r="XBZ266" s="37"/>
      <c r="XCA266" s="37"/>
      <c r="XCB266" s="37"/>
      <c r="XCC266" s="37"/>
      <c r="XCD266" s="37"/>
      <c r="XCE266" s="37"/>
      <c r="XCF266" s="37"/>
      <c r="XCG266" s="37"/>
      <c r="XCH266" s="37"/>
      <c r="XCI266" s="37"/>
      <c r="XCJ266" s="37"/>
      <c r="XCK266" s="37"/>
      <c r="XCL266" s="37"/>
      <c r="XCM266" s="37"/>
      <c r="XCN266" s="37"/>
      <c r="XCO266" s="37"/>
      <c r="XCP266" s="37"/>
      <c r="XCQ266" s="37"/>
      <c r="XCR266" s="37"/>
      <c r="XCS266" s="37"/>
      <c r="XCT266" s="37"/>
      <c r="XCU266" s="37"/>
      <c r="XCV266" s="37"/>
      <c r="XCW266" s="37"/>
      <c r="XCX266" s="37"/>
      <c r="XCY266" s="37"/>
      <c r="XCZ266" s="37"/>
      <c r="XDA266" s="37"/>
      <c r="XDB266" s="37"/>
      <c r="XDC266" s="37"/>
      <c r="XDD266" s="37"/>
      <c r="XDE266" s="37"/>
      <c r="XDF266" s="37"/>
      <c r="XDG266" s="37"/>
      <c r="XDH266" s="37"/>
      <c r="XDI266" s="37"/>
      <c r="XDJ266" s="37"/>
      <c r="XDK266" s="37"/>
      <c r="XDL266" s="37"/>
      <c r="XDM266" s="37"/>
      <c r="XDN266" s="37"/>
      <c r="XDO266" s="37"/>
      <c r="XDP266" s="37"/>
      <c r="XDQ266" s="37"/>
      <c r="XDR266" s="37"/>
      <c r="XDS266" s="37"/>
      <c r="XDT266" s="37"/>
      <c r="XDU266" s="37"/>
      <c r="XDV266" s="37"/>
      <c r="XDW266" s="37"/>
      <c r="XDX266" s="37"/>
      <c r="XDY266" s="37"/>
      <c r="XDZ266" s="37"/>
      <c r="XEA266" s="37"/>
      <c r="XEB266" s="37"/>
      <c r="XEC266" s="37"/>
      <c r="XED266" s="37"/>
      <c r="XEE266" s="37"/>
      <c r="XEF266" s="37"/>
      <c r="XEG266" s="37"/>
      <c r="XEH266" s="37"/>
      <c r="XEI266" s="37"/>
      <c r="XEJ266" s="37"/>
      <c r="XEK266" s="37"/>
      <c r="XEL266" s="37"/>
      <c r="XEM266" s="37"/>
      <c r="XEN266" s="37"/>
      <c r="XEO266" s="37"/>
      <c r="XEP266" s="37"/>
      <c r="XEQ266" s="37"/>
      <c r="XER266" s="37"/>
      <c r="XES266" s="37"/>
      <c r="XET266" s="37"/>
      <c r="XEU266" s="37"/>
      <c r="XEV266" s="37"/>
      <c r="XEW266" s="37"/>
      <c r="XEX266" s="37"/>
      <c r="XEY266" s="37"/>
      <c r="XEZ266" s="37"/>
      <c r="XFA266" s="37"/>
      <c r="XFB266" s="37"/>
      <c r="XFC266" s="37"/>
      <c r="XFD266" s="37"/>
    </row>
    <row r="267" spans="1:151 16227:16384" s="12" customFormat="1" ht="20.25" customHeight="1" x14ac:dyDescent="0.25">
      <c r="A267" s="88"/>
      <c r="B267" s="89"/>
      <c r="C267" s="90">
        <v>7</v>
      </c>
      <c r="D267" s="90"/>
      <c r="E267" s="59" t="s">
        <v>215</v>
      </c>
      <c r="F267" s="79">
        <f>(89.872)*(10.764)</f>
        <v>967.38220799999999</v>
      </c>
      <c r="G267" s="80"/>
      <c r="H267" s="59">
        <v>0</v>
      </c>
      <c r="I267" s="59">
        <f t="shared" si="42"/>
        <v>1547.8115328000001</v>
      </c>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WZC267" s="37"/>
      <c r="WZD267" s="37"/>
      <c r="WZE267" s="37"/>
      <c r="WZF267" s="37"/>
      <c r="WZG267" s="37"/>
      <c r="WZH267" s="37"/>
      <c r="WZI267" s="37"/>
      <c r="WZJ267" s="37"/>
      <c r="WZK267" s="37"/>
      <c r="WZL267" s="37"/>
      <c r="WZM267" s="37"/>
      <c r="WZN267" s="37"/>
      <c r="WZO267" s="37"/>
      <c r="WZP267" s="37"/>
      <c r="WZQ267" s="37"/>
      <c r="WZR267" s="37"/>
      <c r="WZS267" s="37"/>
      <c r="WZT267" s="37"/>
      <c r="WZU267" s="37"/>
      <c r="WZV267" s="37"/>
      <c r="WZW267" s="37"/>
      <c r="WZX267" s="37"/>
      <c r="WZY267" s="37"/>
      <c r="WZZ267" s="37"/>
      <c r="XAA267" s="37"/>
      <c r="XAB267" s="37"/>
      <c r="XAC267" s="37"/>
      <c r="XAD267" s="37"/>
      <c r="XAE267" s="37"/>
      <c r="XAF267" s="37"/>
      <c r="XAG267" s="37"/>
      <c r="XAH267" s="37"/>
      <c r="XAI267" s="37"/>
      <c r="XAJ267" s="37"/>
      <c r="XAK267" s="37"/>
      <c r="XAL267" s="37"/>
      <c r="XAM267" s="37"/>
      <c r="XAN267" s="37"/>
      <c r="XAO267" s="37"/>
      <c r="XAP267" s="37"/>
      <c r="XAQ267" s="37"/>
      <c r="XAR267" s="37"/>
      <c r="XAS267" s="37"/>
      <c r="XAT267" s="37"/>
      <c r="XAU267" s="37"/>
      <c r="XAV267" s="37"/>
      <c r="XAW267" s="37"/>
      <c r="XAX267" s="37"/>
      <c r="XAY267" s="37"/>
      <c r="XAZ267" s="37"/>
      <c r="XBA267" s="37"/>
      <c r="XBB267" s="37"/>
      <c r="XBC267" s="37"/>
      <c r="XBD267" s="37"/>
      <c r="XBE267" s="37"/>
      <c r="XBF267" s="37"/>
      <c r="XBG267" s="37"/>
      <c r="XBH267" s="37"/>
      <c r="XBI267" s="37"/>
      <c r="XBJ267" s="37"/>
      <c r="XBK267" s="37"/>
      <c r="XBL267" s="37"/>
      <c r="XBM267" s="37"/>
      <c r="XBN267" s="37"/>
      <c r="XBO267" s="37"/>
      <c r="XBP267" s="37"/>
      <c r="XBQ267" s="37"/>
      <c r="XBR267" s="37"/>
      <c r="XBS267" s="37"/>
      <c r="XBT267" s="37"/>
      <c r="XBU267" s="37"/>
      <c r="XBV267" s="37"/>
      <c r="XBW267" s="37"/>
      <c r="XBX267" s="37"/>
      <c r="XBY267" s="37"/>
      <c r="XBZ267" s="37"/>
      <c r="XCA267" s="37"/>
      <c r="XCB267" s="37"/>
      <c r="XCC267" s="37"/>
      <c r="XCD267" s="37"/>
      <c r="XCE267" s="37"/>
      <c r="XCF267" s="37"/>
      <c r="XCG267" s="37"/>
      <c r="XCH267" s="37"/>
      <c r="XCI267" s="37"/>
      <c r="XCJ267" s="37"/>
      <c r="XCK267" s="37"/>
      <c r="XCL267" s="37"/>
      <c r="XCM267" s="37"/>
      <c r="XCN267" s="37"/>
      <c r="XCO267" s="37"/>
      <c r="XCP267" s="37"/>
      <c r="XCQ267" s="37"/>
      <c r="XCR267" s="37"/>
      <c r="XCS267" s="37"/>
      <c r="XCT267" s="37"/>
      <c r="XCU267" s="37"/>
      <c r="XCV267" s="37"/>
      <c r="XCW267" s="37"/>
      <c r="XCX267" s="37"/>
      <c r="XCY267" s="37"/>
      <c r="XCZ267" s="37"/>
      <c r="XDA267" s="37"/>
      <c r="XDB267" s="37"/>
      <c r="XDC267" s="37"/>
      <c r="XDD267" s="37"/>
      <c r="XDE267" s="37"/>
      <c r="XDF267" s="37"/>
      <c r="XDG267" s="37"/>
      <c r="XDH267" s="37"/>
      <c r="XDI267" s="37"/>
      <c r="XDJ267" s="37"/>
      <c r="XDK267" s="37"/>
      <c r="XDL267" s="37"/>
      <c r="XDM267" s="37"/>
      <c r="XDN267" s="37"/>
      <c r="XDO267" s="37"/>
      <c r="XDP267" s="37"/>
      <c r="XDQ267" s="37"/>
      <c r="XDR267" s="37"/>
      <c r="XDS267" s="37"/>
      <c r="XDT267" s="37"/>
      <c r="XDU267" s="37"/>
      <c r="XDV267" s="37"/>
      <c r="XDW267" s="37"/>
      <c r="XDX267" s="37"/>
      <c r="XDY267" s="37"/>
      <c r="XDZ267" s="37"/>
      <c r="XEA267" s="37"/>
      <c r="XEB267" s="37"/>
      <c r="XEC267" s="37"/>
      <c r="XED267" s="37"/>
      <c r="XEE267" s="37"/>
      <c r="XEF267" s="37"/>
      <c r="XEG267" s="37"/>
      <c r="XEH267" s="37"/>
      <c r="XEI267" s="37"/>
      <c r="XEJ267" s="37"/>
      <c r="XEK267" s="37"/>
      <c r="XEL267" s="37"/>
      <c r="XEM267" s="37"/>
      <c r="XEN267" s="37"/>
      <c r="XEO267" s="37"/>
      <c r="XEP267" s="37"/>
      <c r="XEQ267" s="37"/>
      <c r="XER267" s="37"/>
      <c r="XES267" s="37"/>
      <c r="XET267" s="37"/>
      <c r="XEU267" s="37"/>
      <c r="XEV267" s="37"/>
      <c r="XEW267" s="37"/>
      <c r="XEX267" s="37"/>
      <c r="XEY267" s="37"/>
      <c r="XEZ267" s="37"/>
      <c r="XFA267" s="37"/>
      <c r="XFB267" s="37"/>
      <c r="XFC267" s="37"/>
      <c r="XFD267" s="37"/>
    </row>
    <row r="268" spans="1:151 16227:16384" s="12" customFormat="1" ht="20.25" x14ac:dyDescent="0.25">
      <c r="A268" s="81" t="s">
        <v>255</v>
      </c>
      <c r="B268" s="82"/>
      <c r="C268" s="82"/>
      <c r="D268" s="82"/>
      <c r="E268" s="82"/>
      <c r="F268" s="82"/>
      <c r="G268" s="82"/>
      <c r="H268" s="82"/>
      <c r="I268" s="83"/>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WZC268" s="37"/>
      <c r="WZD268" s="37"/>
      <c r="WZE268" s="37"/>
      <c r="WZF268" s="37"/>
      <c r="WZG268" s="37"/>
      <c r="WZH268" s="37"/>
      <c r="WZI268" s="37"/>
      <c r="WZJ268" s="37"/>
      <c r="WZK268" s="37"/>
      <c r="WZL268" s="37"/>
      <c r="WZM268" s="37"/>
      <c r="WZN268" s="37"/>
      <c r="WZO268" s="37"/>
      <c r="WZP268" s="37"/>
      <c r="WZQ268" s="37"/>
      <c r="WZR268" s="37"/>
      <c r="WZS268" s="37"/>
      <c r="WZT268" s="37"/>
      <c r="WZU268" s="37"/>
      <c r="WZV268" s="37"/>
      <c r="WZW268" s="37"/>
      <c r="WZX268" s="37"/>
      <c r="WZY268" s="37"/>
      <c r="WZZ268" s="37"/>
      <c r="XAA268" s="37"/>
      <c r="XAB268" s="37"/>
      <c r="XAC268" s="37"/>
      <c r="XAD268" s="37"/>
      <c r="XAE268" s="37"/>
      <c r="XAF268" s="37"/>
      <c r="XAG268" s="37"/>
      <c r="XAH268" s="37"/>
      <c r="XAI268" s="37"/>
      <c r="XAJ268" s="37"/>
      <c r="XAK268" s="37"/>
      <c r="XAL268" s="37"/>
      <c r="XAM268" s="37"/>
      <c r="XAN268" s="37"/>
      <c r="XAO268" s="37"/>
      <c r="XAP268" s="37"/>
      <c r="XAQ268" s="37"/>
      <c r="XAR268" s="37"/>
      <c r="XAS268" s="37"/>
      <c r="XAT268" s="37"/>
      <c r="XAU268" s="37"/>
      <c r="XAV268" s="37"/>
      <c r="XAW268" s="37"/>
      <c r="XAX268" s="37"/>
      <c r="XAY268" s="37"/>
      <c r="XAZ268" s="37"/>
      <c r="XBA268" s="37"/>
      <c r="XBB268" s="37"/>
      <c r="XBC268" s="37"/>
      <c r="XBD268" s="37"/>
      <c r="XBE268" s="37"/>
      <c r="XBF268" s="37"/>
      <c r="XBG268" s="37"/>
      <c r="XBH268" s="37"/>
      <c r="XBI268" s="37"/>
      <c r="XBJ268" s="37"/>
      <c r="XBK268" s="37"/>
      <c r="XBL268" s="37"/>
      <c r="XBM268" s="37"/>
      <c r="XBN268" s="37"/>
      <c r="XBO268" s="37"/>
      <c r="XBP268" s="37"/>
      <c r="XBQ268" s="37"/>
      <c r="XBR268" s="37"/>
      <c r="XBS268" s="37"/>
      <c r="XBT268" s="37"/>
      <c r="XBU268" s="37"/>
      <c r="XBV268" s="37"/>
      <c r="XBW268" s="37"/>
      <c r="XBX268" s="37"/>
      <c r="XBY268" s="37"/>
      <c r="XBZ268" s="37"/>
      <c r="XCA268" s="37"/>
      <c r="XCB268" s="37"/>
      <c r="XCC268" s="37"/>
      <c r="XCD268" s="37"/>
      <c r="XCE268" s="37"/>
      <c r="XCF268" s="37"/>
      <c r="XCG268" s="37"/>
      <c r="XCH268" s="37"/>
      <c r="XCI268" s="37"/>
      <c r="XCJ268" s="37"/>
      <c r="XCK268" s="37"/>
      <c r="XCL268" s="37"/>
      <c r="XCM268" s="37"/>
      <c r="XCN268" s="37"/>
      <c r="XCO268" s="37"/>
      <c r="XCP268" s="37"/>
      <c r="XCQ268" s="37"/>
      <c r="XCR268" s="37"/>
      <c r="XCS268" s="37"/>
      <c r="XCT268" s="37"/>
      <c r="XCU268" s="37"/>
      <c r="XCV268" s="37"/>
      <c r="XCW268" s="37"/>
      <c r="XCX268" s="37"/>
      <c r="XCY268" s="37"/>
      <c r="XCZ268" s="37"/>
      <c r="XDA268" s="37"/>
      <c r="XDB268" s="37"/>
      <c r="XDC268" s="37"/>
      <c r="XDD268" s="37"/>
      <c r="XDE268" s="37"/>
      <c r="XDF268" s="37"/>
      <c r="XDG268" s="37"/>
      <c r="XDH268" s="37"/>
      <c r="XDI268" s="37"/>
      <c r="XDJ268" s="37"/>
      <c r="XDK268" s="37"/>
      <c r="XDL268" s="37"/>
      <c r="XDM268" s="37"/>
      <c r="XDN268" s="37"/>
      <c r="XDO268" s="37"/>
      <c r="XDP268" s="37"/>
      <c r="XDQ268" s="37"/>
      <c r="XDR268" s="37"/>
      <c r="XDS268" s="37"/>
      <c r="XDT268" s="37"/>
      <c r="XDU268" s="37"/>
      <c r="XDV268" s="37"/>
      <c r="XDW268" s="37"/>
      <c r="XDX268" s="37"/>
      <c r="XDY268" s="37"/>
      <c r="XDZ268" s="37"/>
      <c r="XEA268" s="37"/>
      <c r="XEB268" s="37"/>
      <c r="XEC268" s="37"/>
      <c r="XED268" s="37"/>
      <c r="XEE268" s="37"/>
      <c r="XEF268" s="37"/>
      <c r="XEG268" s="37"/>
      <c r="XEH268" s="37"/>
      <c r="XEI268" s="37"/>
      <c r="XEJ268" s="37"/>
      <c r="XEK268" s="37"/>
      <c r="XEL268" s="37"/>
      <c r="XEM268" s="37"/>
      <c r="XEN268" s="37"/>
      <c r="XEO268" s="37"/>
      <c r="XEP268" s="37"/>
      <c r="XEQ268" s="37"/>
      <c r="XER268" s="37"/>
      <c r="XES268" s="37"/>
      <c r="XET268" s="37"/>
      <c r="XEU268" s="37"/>
      <c r="XEV268" s="37"/>
      <c r="XEW268" s="37"/>
      <c r="XEX268" s="37"/>
      <c r="XEY268" s="37"/>
      <c r="XEZ268" s="37"/>
      <c r="XFA268" s="37"/>
      <c r="XFB268" s="37"/>
      <c r="XFC268" s="37"/>
      <c r="XFD268" s="37"/>
    </row>
    <row r="269" spans="1:151 16227:16384" s="12" customFormat="1" ht="20.25" customHeight="1" x14ac:dyDescent="0.25">
      <c r="A269" s="84" t="str">
        <f t="shared" ref="A269" si="43">A268</f>
        <v>45th Floor</v>
      </c>
      <c r="B269" s="85"/>
      <c r="C269" s="90">
        <v>1</v>
      </c>
      <c r="D269" s="90"/>
      <c r="E269" s="59" t="s">
        <v>214</v>
      </c>
      <c r="F269" s="79">
        <f>(59.379)*(10.764)</f>
        <v>639.15555599999993</v>
      </c>
      <c r="G269" s="80"/>
      <c r="H269" s="59">
        <v>0</v>
      </c>
      <c r="I269" s="59">
        <f t="shared" ref="I269:I274" si="44">F269*(($I$105)+1)+H269</f>
        <v>1022.6488896</v>
      </c>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WZC269" s="37"/>
      <c r="WZD269" s="37"/>
      <c r="WZE269" s="37"/>
      <c r="WZF269" s="37"/>
      <c r="WZG269" s="37"/>
      <c r="WZH269" s="37"/>
      <c r="WZI269" s="37"/>
      <c r="WZJ269" s="37"/>
      <c r="WZK269" s="37"/>
      <c r="WZL269" s="37"/>
      <c r="WZM269" s="37"/>
      <c r="WZN269" s="37"/>
      <c r="WZO269" s="37"/>
      <c r="WZP269" s="37"/>
      <c r="WZQ269" s="37"/>
      <c r="WZR269" s="37"/>
      <c r="WZS269" s="37"/>
      <c r="WZT269" s="37"/>
      <c r="WZU269" s="37"/>
      <c r="WZV269" s="37"/>
      <c r="WZW269" s="37"/>
      <c r="WZX269" s="37"/>
      <c r="WZY269" s="37"/>
      <c r="WZZ269" s="37"/>
      <c r="XAA269" s="37"/>
      <c r="XAB269" s="37"/>
      <c r="XAC269" s="37"/>
      <c r="XAD269" s="37"/>
      <c r="XAE269" s="37"/>
      <c r="XAF269" s="37"/>
      <c r="XAG269" s="37"/>
      <c r="XAH269" s="37"/>
      <c r="XAI269" s="37"/>
      <c r="XAJ269" s="37"/>
      <c r="XAK269" s="37"/>
      <c r="XAL269" s="37"/>
      <c r="XAM269" s="37"/>
      <c r="XAN269" s="37"/>
      <c r="XAO269" s="37"/>
      <c r="XAP269" s="37"/>
      <c r="XAQ269" s="37"/>
      <c r="XAR269" s="37"/>
      <c r="XAS269" s="37"/>
      <c r="XAT269" s="37"/>
      <c r="XAU269" s="37"/>
      <c r="XAV269" s="37"/>
      <c r="XAW269" s="37"/>
      <c r="XAX269" s="37"/>
      <c r="XAY269" s="37"/>
      <c r="XAZ269" s="37"/>
      <c r="XBA269" s="37"/>
      <c r="XBB269" s="37"/>
      <c r="XBC269" s="37"/>
      <c r="XBD269" s="37"/>
      <c r="XBE269" s="37"/>
      <c r="XBF269" s="37"/>
      <c r="XBG269" s="37"/>
      <c r="XBH269" s="37"/>
      <c r="XBI269" s="37"/>
      <c r="XBJ269" s="37"/>
      <c r="XBK269" s="37"/>
      <c r="XBL269" s="37"/>
      <c r="XBM269" s="37"/>
      <c r="XBN269" s="37"/>
      <c r="XBO269" s="37"/>
      <c r="XBP269" s="37"/>
      <c r="XBQ269" s="37"/>
      <c r="XBR269" s="37"/>
      <c r="XBS269" s="37"/>
      <c r="XBT269" s="37"/>
      <c r="XBU269" s="37"/>
      <c r="XBV269" s="37"/>
      <c r="XBW269" s="37"/>
      <c r="XBX269" s="37"/>
      <c r="XBY269" s="37"/>
      <c r="XBZ269" s="37"/>
      <c r="XCA269" s="37"/>
      <c r="XCB269" s="37"/>
      <c r="XCC269" s="37"/>
      <c r="XCD269" s="37"/>
      <c r="XCE269" s="37"/>
      <c r="XCF269" s="37"/>
      <c r="XCG269" s="37"/>
      <c r="XCH269" s="37"/>
      <c r="XCI269" s="37"/>
      <c r="XCJ269" s="37"/>
      <c r="XCK269" s="37"/>
      <c r="XCL269" s="37"/>
      <c r="XCM269" s="37"/>
      <c r="XCN269" s="37"/>
      <c r="XCO269" s="37"/>
      <c r="XCP269" s="37"/>
      <c r="XCQ269" s="37"/>
      <c r="XCR269" s="37"/>
      <c r="XCS269" s="37"/>
      <c r="XCT269" s="37"/>
      <c r="XCU269" s="37"/>
      <c r="XCV269" s="37"/>
      <c r="XCW269" s="37"/>
      <c r="XCX269" s="37"/>
      <c r="XCY269" s="37"/>
      <c r="XCZ269" s="37"/>
      <c r="XDA269" s="37"/>
      <c r="XDB269" s="37"/>
      <c r="XDC269" s="37"/>
      <c r="XDD269" s="37"/>
      <c r="XDE269" s="37"/>
      <c r="XDF269" s="37"/>
      <c r="XDG269" s="37"/>
      <c r="XDH269" s="37"/>
      <c r="XDI269" s="37"/>
      <c r="XDJ269" s="37"/>
      <c r="XDK269" s="37"/>
      <c r="XDL269" s="37"/>
      <c r="XDM269" s="37"/>
      <c r="XDN269" s="37"/>
      <c r="XDO269" s="37"/>
      <c r="XDP269" s="37"/>
      <c r="XDQ269" s="37"/>
      <c r="XDR269" s="37"/>
      <c r="XDS269" s="37"/>
      <c r="XDT269" s="37"/>
      <c r="XDU269" s="37"/>
      <c r="XDV269" s="37"/>
      <c r="XDW269" s="37"/>
      <c r="XDX269" s="37"/>
      <c r="XDY269" s="37"/>
      <c r="XDZ269" s="37"/>
      <c r="XEA269" s="37"/>
      <c r="XEB269" s="37"/>
      <c r="XEC269" s="37"/>
      <c r="XED269" s="37"/>
      <c r="XEE269" s="37"/>
      <c r="XEF269" s="37"/>
      <c r="XEG269" s="37"/>
      <c r="XEH269" s="37"/>
      <c r="XEI269" s="37"/>
      <c r="XEJ269" s="37"/>
      <c r="XEK269" s="37"/>
      <c r="XEL269" s="37"/>
      <c r="XEM269" s="37"/>
      <c r="XEN269" s="37"/>
      <c r="XEO269" s="37"/>
      <c r="XEP269" s="37"/>
      <c r="XEQ269" s="37"/>
      <c r="XER269" s="37"/>
      <c r="XES269" s="37"/>
      <c r="XET269" s="37"/>
      <c r="XEU269" s="37"/>
      <c r="XEV269" s="37"/>
      <c r="XEW269" s="37"/>
      <c r="XEX269" s="37"/>
      <c r="XEY269" s="37"/>
      <c r="XEZ269" s="37"/>
      <c r="XFA269" s="37"/>
      <c r="XFB269" s="37"/>
      <c r="XFC269" s="37"/>
      <c r="XFD269" s="37"/>
    </row>
    <row r="270" spans="1:151 16227:16384" s="12" customFormat="1" ht="20.25" customHeight="1" x14ac:dyDescent="0.25">
      <c r="A270" s="86"/>
      <c r="B270" s="87"/>
      <c r="C270" s="90">
        <v>2</v>
      </c>
      <c r="D270" s="90"/>
      <c r="E270" s="59" t="s">
        <v>214</v>
      </c>
      <c r="F270" s="79">
        <f>(59.379)*(10.764)</f>
        <v>639.15555599999993</v>
      </c>
      <c r="G270" s="80"/>
      <c r="H270" s="59">
        <v>0</v>
      </c>
      <c r="I270" s="59">
        <f t="shared" si="44"/>
        <v>1022.6488896</v>
      </c>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WZC270" s="37"/>
      <c r="WZD270" s="37"/>
      <c r="WZE270" s="37"/>
      <c r="WZF270" s="37"/>
      <c r="WZG270" s="37"/>
      <c r="WZH270" s="37"/>
      <c r="WZI270" s="37"/>
      <c r="WZJ270" s="37"/>
      <c r="WZK270" s="37"/>
      <c r="WZL270" s="37"/>
      <c r="WZM270" s="37"/>
      <c r="WZN270" s="37"/>
      <c r="WZO270" s="37"/>
      <c r="WZP270" s="37"/>
      <c r="WZQ270" s="37"/>
      <c r="WZR270" s="37"/>
      <c r="WZS270" s="37"/>
      <c r="WZT270" s="37"/>
      <c r="WZU270" s="37"/>
      <c r="WZV270" s="37"/>
      <c r="WZW270" s="37"/>
      <c r="WZX270" s="37"/>
      <c r="WZY270" s="37"/>
      <c r="WZZ270" s="37"/>
      <c r="XAA270" s="37"/>
      <c r="XAB270" s="37"/>
      <c r="XAC270" s="37"/>
      <c r="XAD270" s="37"/>
      <c r="XAE270" s="37"/>
      <c r="XAF270" s="37"/>
      <c r="XAG270" s="37"/>
      <c r="XAH270" s="37"/>
      <c r="XAI270" s="37"/>
      <c r="XAJ270" s="37"/>
      <c r="XAK270" s="37"/>
      <c r="XAL270" s="37"/>
      <c r="XAM270" s="37"/>
      <c r="XAN270" s="37"/>
      <c r="XAO270" s="37"/>
      <c r="XAP270" s="37"/>
      <c r="XAQ270" s="37"/>
      <c r="XAR270" s="37"/>
      <c r="XAS270" s="37"/>
      <c r="XAT270" s="37"/>
      <c r="XAU270" s="37"/>
      <c r="XAV270" s="37"/>
      <c r="XAW270" s="37"/>
      <c r="XAX270" s="37"/>
      <c r="XAY270" s="37"/>
      <c r="XAZ270" s="37"/>
      <c r="XBA270" s="37"/>
      <c r="XBB270" s="37"/>
      <c r="XBC270" s="37"/>
      <c r="XBD270" s="37"/>
      <c r="XBE270" s="37"/>
      <c r="XBF270" s="37"/>
      <c r="XBG270" s="37"/>
      <c r="XBH270" s="37"/>
      <c r="XBI270" s="37"/>
      <c r="XBJ270" s="37"/>
      <c r="XBK270" s="37"/>
      <c r="XBL270" s="37"/>
      <c r="XBM270" s="37"/>
      <c r="XBN270" s="37"/>
      <c r="XBO270" s="37"/>
      <c r="XBP270" s="37"/>
      <c r="XBQ270" s="37"/>
      <c r="XBR270" s="37"/>
      <c r="XBS270" s="37"/>
      <c r="XBT270" s="37"/>
      <c r="XBU270" s="37"/>
      <c r="XBV270" s="37"/>
      <c r="XBW270" s="37"/>
      <c r="XBX270" s="37"/>
      <c r="XBY270" s="37"/>
      <c r="XBZ270" s="37"/>
      <c r="XCA270" s="37"/>
      <c r="XCB270" s="37"/>
      <c r="XCC270" s="37"/>
      <c r="XCD270" s="37"/>
      <c r="XCE270" s="37"/>
      <c r="XCF270" s="37"/>
      <c r="XCG270" s="37"/>
      <c r="XCH270" s="37"/>
      <c r="XCI270" s="37"/>
      <c r="XCJ270" s="37"/>
      <c r="XCK270" s="37"/>
      <c r="XCL270" s="37"/>
      <c r="XCM270" s="37"/>
      <c r="XCN270" s="37"/>
      <c r="XCO270" s="37"/>
      <c r="XCP270" s="37"/>
      <c r="XCQ270" s="37"/>
      <c r="XCR270" s="37"/>
      <c r="XCS270" s="37"/>
      <c r="XCT270" s="37"/>
      <c r="XCU270" s="37"/>
      <c r="XCV270" s="37"/>
      <c r="XCW270" s="37"/>
      <c r="XCX270" s="37"/>
      <c r="XCY270" s="37"/>
      <c r="XCZ270" s="37"/>
      <c r="XDA270" s="37"/>
      <c r="XDB270" s="37"/>
      <c r="XDC270" s="37"/>
      <c r="XDD270" s="37"/>
      <c r="XDE270" s="37"/>
      <c r="XDF270" s="37"/>
      <c r="XDG270" s="37"/>
      <c r="XDH270" s="37"/>
      <c r="XDI270" s="37"/>
      <c r="XDJ270" s="37"/>
      <c r="XDK270" s="37"/>
      <c r="XDL270" s="37"/>
      <c r="XDM270" s="37"/>
      <c r="XDN270" s="37"/>
      <c r="XDO270" s="37"/>
      <c r="XDP270" s="37"/>
      <c r="XDQ270" s="37"/>
      <c r="XDR270" s="37"/>
      <c r="XDS270" s="37"/>
      <c r="XDT270" s="37"/>
      <c r="XDU270" s="37"/>
      <c r="XDV270" s="37"/>
      <c r="XDW270" s="37"/>
      <c r="XDX270" s="37"/>
      <c r="XDY270" s="37"/>
      <c r="XDZ270" s="37"/>
      <c r="XEA270" s="37"/>
      <c r="XEB270" s="37"/>
      <c r="XEC270" s="37"/>
      <c r="XED270" s="37"/>
      <c r="XEE270" s="37"/>
      <c r="XEF270" s="37"/>
      <c r="XEG270" s="37"/>
      <c r="XEH270" s="37"/>
      <c r="XEI270" s="37"/>
      <c r="XEJ270" s="37"/>
      <c r="XEK270" s="37"/>
      <c r="XEL270" s="37"/>
      <c r="XEM270" s="37"/>
      <c r="XEN270" s="37"/>
      <c r="XEO270" s="37"/>
      <c r="XEP270" s="37"/>
      <c r="XEQ270" s="37"/>
      <c r="XER270" s="37"/>
      <c r="XES270" s="37"/>
      <c r="XET270" s="37"/>
      <c r="XEU270" s="37"/>
      <c r="XEV270" s="37"/>
      <c r="XEW270" s="37"/>
      <c r="XEX270" s="37"/>
      <c r="XEY270" s="37"/>
      <c r="XEZ270" s="37"/>
      <c r="XFA270" s="37"/>
      <c r="XFB270" s="37"/>
      <c r="XFC270" s="37"/>
      <c r="XFD270" s="37"/>
    </row>
    <row r="271" spans="1:151 16227:16384" s="12" customFormat="1" ht="20.25" customHeight="1" x14ac:dyDescent="0.25">
      <c r="A271" s="86"/>
      <c r="B271" s="87"/>
      <c r="C271" s="90">
        <v>3</v>
      </c>
      <c r="D271" s="90"/>
      <c r="E271" s="59" t="s">
        <v>215</v>
      </c>
      <c r="F271" s="79">
        <f>(83.678)*(10.764)</f>
        <v>900.70999199999994</v>
      </c>
      <c r="G271" s="80"/>
      <c r="H271" s="59">
        <v>0</v>
      </c>
      <c r="I271" s="59">
        <f t="shared" si="44"/>
        <v>1441.1359872</v>
      </c>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WZC271" s="37"/>
      <c r="WZD271" s="37"/>
      <c r="WZE271" s="37"/>
      <c r="WZF271" s="37"/>
      <c r="WZG271" s="37"/>
      <c r="WZH271" s="37"/>
      <c r="WZI271" s="37"/>
      <c r="WZJ271" s="37"/>
      <c r="WZK271" s="37"/>
      <c r="WZL271" s="37"/>
      <c r="WZM271" s="37"/>
      <c r="WZN271" s="37"/>
      <c r="WZO271" s="37"/>
      <c r="WZP271" s="37"/>
      <c r="WZQ271" s="37"/>
      <c r="WZR271" s="37"/>
      <c r="WZS271" s="37"/>
      <c r="WZT271" s="37"/>
      <c r="WZU271" s="37"/>
      <c r="WZV271" s="37"/>
      <c r="WZW271" s="37"/>
      <c r="WZX271" s="37"/>
      <c r="WZY271" s="37"/>
      <c r="WZZ271" s="37"/>
      <c r="XAA271" s="37"/>
      <c r="XAB271" s="37"/>
      <c r="XAC271" s="37"/>
      <c r="XAD271" s="37"/>
      <c r="XAE271" s="37"/>
      <c r="XAF271" s="37"/>
      <c r="XAG271" s="37"/>
      <c r="XAH271" s="37"/>
      <c r="XAI271" s="37"/>
      <c r="XAJ271" s="37"/>
      <c r="XAK271" s="37"/>
      <c r="XAL271" s="37"/>
      <c r="XAM271" s="37"/>
      <c r="XAN271" s="37"/>
      <c r="XAO271" s="37"/>
      <c r="XAP271" s="37"/>
      <c r="XAQ271" s="37"/>
      <c r="XAR271" s="37"/>
      <c r="XAS271" s="37"/>
      <c r="XAT271" s="37"/>
      <c r="XAU271" s="37"/>
      <c r="XAV271" s="37"/>
      <c r="XAW271" s="37"/>
      <c r="XAX271" s="37"/>
      <c r="XAY271" s="37"/>
      <c r="XAZ271" s="37"/>
      <c r="XBA271" s="37"/>
      <c r="XBB271" s="37"/>
      <c r="XBC271" s="37"/>
      <c r="XBD271" s="37"/>
      <c r="XBE271" s="37"/>
      <c r="XBF271" s="37"/>
      <c r="XBG271" s="37"/>
      <c r="XBH271" s="37"/>
      <c r="XBI271" s="37"/>
      <c r="XBJ271" s="37"/>
      <c r="XBK271" s="37"/>
      <c r="XBL271" s="37"/>
      <c r="XBM271" s="37"/>
      <c r="XBN271" s="37"/>
      <c r="XBO271" s="37"/>
      <c r="XBP271" s="37"/>
      <c r="XBQ271" s="37"/>
      <c r="XBR271" s="37"/>
      <c r="XBS271" s="37"/>
      <c r="XBT271" s="37"/>
      <c r="XBU271" s="37"/>
      <c r="XBV271" s="37"/>
      <c r="XBW271" s="37"/>
      <c r="XBX271" s="37"/>
      <c r="XBY271" s="37"/>
      <c r="XBZ271" s="37"/>
      <c r="XCA271" s="37"/>
      <c r="XCB271" s="37"/>
      <c r="XCC271" s="37"/>
      <c r="XCD271" s="37"/>
      <c r="XCE271" s="37"/>
      <c r="XCF271" s="37"/>
      <c r="XCG271" s="37"/>
      <c r="XCH271" s="37"/>
      <c r="XCI271" s="37"/>
      <c r="XCJ271" s="37"/>
      <c r="XCK271" s="37"/>
      <c r="XCL271" s="37"/>
      <c r="XCM271" s="37"/>
      <c r="XCN271" s="37"/>
      <c r="XCO271" s="37"/>
      <c r="XCP271" s="37"/>
      <c r="XCQ271" s="37"/>
      <c r="XCR271" s="37"/>
      <c r="XCS271" s="37"/>
      <c r="XCT271" s="37"/>
      <c r="XCU271" s="37"/>
      <c r="XCV271" s="37"/>
      <c r="XCW271" s="37"/>
      <c r="XCX271" s="37"/>
      <c r="XCY271" s="37"/>
      <c r="XCZ271" s="37"/>
      <c r="XDA271" s="37"/>
      <c r="XDB271" s="37"/>
      <c r="XDC271" s="37"/>
      <c r="XDD271" s="37"/>
      <c r="XDE271" s="37"/>
      <c r="XDF271" s="37"/>
      <c r="XDG271" s="37"/>
      <c r="XDH271" s="37"/>
      <c r="XDI271" s="37"/>
      <c r="XDJ271" s="37"/>
      <c r="XDK271" s="37"/>
      <c r="XDL271" s="37"/>
      <c r="XDM271" s="37"/>
      <c r="XDN271" s="37"/>
      <c r="XDO271" s="37"/>
      <c r="XDP271" s="37"/>
      <c r="XDQ271" s="37"/>
      <c r="XDR271" s="37"/>
      <c r="XDS271" s="37"/>
      <c r="XDT271" s="37"/>
      <c r="XDU271" s="37"/>
      <c r="XDV271" s="37"/>
      <c r="XDW271" s="37"/>
      <c r="XDX271" s="37"/>
      <c r="XDY271" s="37"/>
      <c r="XDZ271" s="37"/>
      <c r="XEA271" s="37"/>
      <c r="XEB271" s="37"/>
      <c r="XEC271" s="37"/>
      <c r="XED271" s="37"/>
      <c r="XEE271" s="37"/>
      <c r="XEF271" s="37"/>
      <c r="XEG271" s="37"/>
      <c r="XEH271" s="37"/>
      <c r="XEI271" s="37"/>
      <c r="XEJ271" s="37"/>
      <c r="XEK271" s="37"/>
      <c r="XEL271" s="37"/>
      <c r="XEM271" s="37"/>
      <c r="XEN271" s="37"/>
      <c r="XEO271" s="37"/>
      <c r="XEP271" s="37"/>
      <c r="XEQ271" s="37"/>
      <c r="XER271" s="37"/>
      <c r="XES271" s="37"/>
      <c r="XET271" s="37"/>
      <c r="XEU271" s="37"/>
      <c r="XEV271" s="37"/>
      <c r="XEW271" s="37"/>
      <c r="XEX271" s="37"/>
      <c r="XEY271" s="37"/>
      <c r="XEZ271" s="37"/>
      <c r="XFA271" s="37"/>
      <c r="XFB271" s="37"/>
      <c r="XFC271" s="37"/>
      <c r="XFD271" s="37"/>
    </row>
    <row r="272" spans="1:151 16227:16384" s="12" customFormat="1" ht="20.25" customHeight="1" x14ac:dyDescent="0.25">
      <c r="A272" s="86"/>
      <c r="B272" s="87"/>
      <c r="C272" s="90">
        <v>5</v>
      </c>
      <c r="D272" s="90"/>
      <c r="E272" s="59" t="s">
        <v>214</v>
      </c>
      <c r="F272" s="79">
        <f>(59.291)*(10.764)</f>
        <v>638.20832399999995</v>
      </c>
      <c r="G272" s="80"/>
      <c r="H272" s="59">
        <v>0</v>
      </c>
      <c r="I272" s="59">
        <f t="shared" si="44"/>
        <v>1021.1333184</v>
      </c>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WZC272" s="37"/>
      <c r="WZD272" s="37"/>
      <c r="WZE272" s="37"/>
      <c r="WZF272" s="37"/>
      <c r="WZG272" s="37"/>
      <c r="WZH272" s="37"/>
      <c r="WZI272" s="37"/>
      <c r="WZJ272" s="37"/>
      <c r="WZK272" s="37"/>
      <c r="WZL272" s="37"/>
      <c r="WZM272" s="37"/>
      <c r="WZN272" s="37"/>
      <c r="WZO272" s="37"/>
      <c r="WZP272" s="37"/>
      <c r="WZQ272" s="37"/>
      <c r="WZR272" s="37"/>
      <c r="WZS272" s="37"/>
      <c r="WZT272" s="37"/>
      <c r="WZU272" s="37"/>
      <c r="WZV272" s="37"/>
      <c r="WZW272" s="37"/>
      <c r="WZX272" s="37"/>
      <c r="WZY272" s="37"/>
      <c r="WZZ272" s="37"/>
      <c r="XAA272" s="37"/>
      <c r="XAB272" s="37"/>
      <c r="XAC272" s="37"/>
      <c r="XAD272" s="37"/>
      <c r="XAE272" s="37"/>
      <c r="XAF272" s="37"/>
      <c r="XAG272" s="37"/>
      <c r="XAH272" s="37"/>
      <c r="XAI272" s="37"/>
      <c r="XAJ272" s="37"/>
      <c r="XAK272" s="37"/>
      <c r="XAL272" s="37"/>
      <c r="XAM272" s="37"/>
      <c r="XAN272" s="37"/>
      <c r="XAO272" s="37"/>
      <c r="XAP272" s="37"/>
      <c r="XAQ272" s="37"/>
      <c r="XAR272" s="37"/>
      <c r="XAS272" s="37"/>
      <c r="XAT272" s="37"/>
      <c r="XAU272" s="37"/>
      <c r="XAV272" s="37"/>
      <c r="XAW272" s="37"/>
      <c r="XAX272" s="37"/>
      <c r="XAY272" s="37"/>
      <c r="XAZ272" s="37"/>
      <c r="XBA272" s="37"/>
      <c r="XBB272" s="37"/>
      <c r="XBC272" s="37"/>
      <c r="XBD272" s="37"/>
      <c r="XBE272" s="37"/>
      <c r="XBF272" s="37"/>
      <c r="XBG272" s="37"/>
      <c r="XBH272" s="37"/>
      <c r="XBI272" s="37"/>
      <c r="XBJ272" s="37"/>
      <c r="XBK272" s="37"/>
      <c r="XBL272" s="37"/>
      <c r="XBM272" s="37"/>
      <c r="XBN272" s="37"/>
      <c r="XBO272" s="37"/>
      <c r="XBP272" s="37"/>
      <c r="XBQ272" s="37"/>
      <c r="XBR272" s="37"/>
      <c r="XBS272" s="37"/>
      <c r="XBT272" s="37"/>
      <c r="XBU272" s="37"/>
      <c r="XBV272" s="37"/>
      <c r="XBW272" s="37"/>
      <c r="XBX272" s="37"/>
      <c r="XBY272" s="37"/>
      <c r="XBZ272" s="37"/>
      <c r="XCA272" s="37"/>
      <c r="XCB272" s="37"/>
      <c r="XCC272" s="37"/>
      <c r="XCD272" s="37"/>
      <c r="XCE272" s="37"/>
      <c r="XCF272" s="37"/>
      <c r="XCG272" s="37"/>
      <c r="XCH272" s="37"/>
      <c r="XCI272" s="37"/>
      <c r="XCJ272" s="37"/>
      <c r="XCK272" s="37"/>
      <c r="XCL272" s="37"/>
      <c r="XCM272" s="37"/>
      <c r="XCN272" s="37"/>
      <c r="XCO272" s="37"/>
      <c r="XCP272" s="37"/>
      <c r="XCQ272" s="37"/>
      <c r="XCR272" s="37"/>
      <c r="XCS272" s="37"/>
      <c r="XCT272" s="37"/>
      <c r="XCU272" s="37"/>
      <c r="XCV272" s="37"/>
      <c r="XCW272" s="37"/>
      <c r="XCX272" s="37"/>
      <c r="XCY272" s="37"/>
      <c r="XCZ272" s="37"/>
      <c r="XDA272" s="37"/>
      <c r="XDB272" s="37"/>
      <c r="XDC272" s="37"/>
      <c r="XDD272" s="37"/>
      <c r="XDE272" s="37"/>
      <c r="XDF272" s="37"/>
      <c r="XDG272" s="37"/>
      <c r="XDH272" s="37"/>
      <c r="XDI272" s="37"/>
      <c r="XDJ272" s="37"/>
      <c r="XDK272" s="37"/>
      <c r="XDL272" s="37"/>
      <c r="XDM272" s="37"/>
      <c r="XDN272" s="37"/>
      <c r="XDO272" s="37"/>
      <c r="XDP272" s="37"/>
      <c r="XDQ272" s="37"/>
      <c r="XDR272" s="37"/>
      <c r="XDS272" s="37"/>
      <c r="XDT272" s="37"/>
      <c r="XDU272" s="37"/>
      <c r="XDV272" s="37"/>
      <c r="XDW272" s="37"/>
      <c r="XDX272" s="37"/>
      <c r="XDY272" s="37"/>
      <c r="XDZ272" s="37"/>
      <c r="XEA272" s="37"/>
      <c r="XEB272" s="37"/>
      <c r="XEC272" s="37"/>
      <c r="XED272" s="37"/>
      <c r="XEE272" s="37"/>
      <c r="XEF272" s="37"/>
      <c r="XEG272" s="37"/>
      <c r="XEH272" s="37"/>
      <c r="XEI272" s="37"/>
      <c r="XEJ272" s="37"/>
      <c r="XEK272" s="37"/>
      <c r="XEL272" s="37"/>
      <c r="XEM272" s="37"/>
      <c r="XEN272" s="37"/>
      <c r="XEO272" s="37"/>
      <c r="XEP272" s="37"/>
      <c r="XEQ272" s="37"/>
      <c r="XER272" s="37"/>
      <c r="XES272" s="37"/>
      <c r="XET272" s="37"/>
      <c r="XEU272" s="37"/>
      <c r="XEV272" s="37"/>
      <c r="XEW272" s="37"/>
      <c r="XEX272" s="37"/>
      <c r="XEY272" s="37"/>
      <c r="XEZ272" s="37"/>
      <c r="XFA272" s="37"/>
      <c r="XFB272" s="37"/>
      <c r="XFC272" s="37"/>
      <c r="XFD272" s="37"/>
    </row>
    <row r="273" spans="1:151 16227:16384" s="12" customFormat="1" ht="20.25" customHeight="1" x14ac:dyDescent="0.25">
      <c r="A273" s="86"/>
      <c r="B273" s="87"/>
      <c r="C273" s="90">
        <v>6</v>
      </c>
      <c r="D273" s="90"/>
      <c r="E273" s="59" t="s">
        <v>212</v>
      </c>
      <c r="F273" s="79">
        <f>(42.865)*(10.764)</f>
        <v>461.39886000000001</v>
      </c>
      <c r="G273" s="80"/>
      <c r="H273" s="59">
        <v>0</v>
      </c>
      <c r="I273" s="59">
        <f t="shared" si="44"/>
        <v>738.23817600000007</v>
      </c>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WZC273" s="37"/>
      <c r="WZD273" s="37"/>
      <c r="WZE273" s="37"/>
      <c r="WZF273" s="37"/>
      <c r="WZG273" s="37"/>
      <c r="WZH273" s="37"/>
      <c r="WZI273" s="37"/>
      <c r="WZJ273" s="37"/>
      <c r="WZK273" s="37"/>
      <c r="WZL273" s="37"/>
      <c r="WZM273" s="37"/>
      <c r="WZN273" s="37"/>
      <c r="WZO273" s="37"/>
      <c r="WZP273" s="37"/>
      <c r="WZQ273" s="37"/>
      <c r="WZR273" s="37"/>
      <c r="WZS273" s="37"/>
      <c r="WZT273" s="37"/>
      <c r="WZU273" s="37"/>
      <c r="WZV273" s="37"/>
      <c r="WZW273" s="37"/>
      <c r="WZX273" s="37"/>
      <c r="WZY273" s="37"/>
      <c r="WZZ273" s="37"/>
      <c r="XAA273" s="37"/>
      <c r="XAB273" s="37"/>
      <c r="XAC273" s="37"/>
      <c r="XAD273" s="37"/>
      <c r="XAE273" s="37"/>
      <c r="XAF273" s="37"/>
      <c r="XAG273" s="37"/>
      <c r="XAH273" s="37"/>
      <c r="XAI273" s="37"/>
      <c r="XAJ273" s="37"/>
      <c r="XAK273" s="37"/>
      <c r="XAL273" s="37"/>
      <c r="XAM273" s="37"/>
      <c r="XAN273" s="37"/>
      <c r="XAO273" s="37"/>
      <c r="XAP273" s="37"/>
      <c r="XAQ273" s="37"/>
      <c r="XAR273" s="37"/>
      <c r="XAS273" s="37"/>
      <c r="XAT273" s="37"/>
      <c r="XAU273" s="37"/>
      <c r="XAV273" s="37"/>
      <c r="XAW273" s="37"/>
      <c r="XAX273" s="37"/>
      <c r="XAY273" s="37"/>
      <c r="XAZ273" s="37"/>
      <c r="XBA273" s="37"/>
      <c r="XBB273" s="37"/>
      <c r="XBC273" s="37"/>
      <c r="XBD273" s="37"/>
      <c r="XBE273" s="37"/>
      <c r="XBF273" s="37"/>
      <c r="XBG273" s="37"/>
      <c r="XBH273" s="37"/>
      <c r="XBI273" s="37"/>
      <c r="XBJ273" s="37"/>
      <c r="XBK273" s="37"/>
      <c r="XBL273" s="37"/>
      <c r="XBM273" s="37"/>
      <c r="XBN273" s="37"/>
      <c r="XBO273" s="37"/>
      <c r="XBP273" s="37"/>
      <c r="XBQ273" s="37"/>
      <c r="XBR273" s="37"/>
      <c r="XBS273" s="37"/>
      <c r="XBT273" s="37"/>
      <c r="XBU273" s="37"/>
      <c r="XBV273" s="37"/>
      <c r="XBW273" s="37"/>
      <c r="XBX273" s="37"/>
      <c r="XBY273" s="37"/>
      <c r="XBZ273" s="37"/>
      <c r="XCA273" s="37"/>
      <c r="XCB273" s="37"/>
      <c r="XCC273" s="37"/>
      <c r="XCD273" s="37"/>
      <c r="XCE273" s="37"/>
      <c r="XCF273" s="37"/>
      <c r="XCG273" s="37"/>
      <c r="XCH273" s="37"/>
      <c r="XCI273" s="37"/>
      <c r="XCJ273" s="37"/>
      <c r="XCK273" s="37"/>
      <c r="XCL273" s="37"/>
      <c r="XCM273" s="37"/>
      <c r="XCN273" s="37"/>
      <c r="XCO273" s="37"/>
      <c r="XCP273" s="37"/>
      <c r="XCQ273" s="37"/>
      <c r="XCR273" s="37"/>
      <c r="XCS273" s="37"/>
      <c r="XCT273" s="37"/>
      <c r="XCU273" s="37"/>
      <c r="XCV273" s="37"/>
      <c r="XCW273" s="37"/>
      <c r="XCX273" s="37"/>
      <c r="XCY273" s="37"/>
      <c r="XCZ273" s="37"/>
      <c r="XDA273" s="37"/>
      <c r="XDB273" s="37"/>
      <c r="XDC273" s="37"/>
      <c r="XDD273" s="37"/>
      <c r="XDE273" s="37"/>
      <c r="XDF273" s="37"/>
      <c r="XDG273" s="37"/>
      <c r="XDH273" s="37"/>
      <c r="XDI273" s="37"/>
      <c r="XDJ273" s="37"/>
      <c r="XDK273" s="37"/>
      <c r="XDL273" s="37"/>
      <c r="XDM273" s="37"/>
      <c r="XDN273" s="37"/>
      <c r="XDO273" s="37"/>
      <c r="XDP273" s="37"/>
      <c r="XDQ273" s="37"/>
      <c r="XDR273" s="37"/>
      <c r="XDS273" s="37"/>
      <c r="XDT273" s="37"/>
      <c r="XDU273" s="37"/>
      <c r="XDV273" s="37"/>
      <c r="XDW273" s="37"/>
      <c r="XDX273" s="37"/>
      <c r="XDY273" s="37"/>
      <c r="XDZ273" s="37"/>
      <c r="XEA273" s="37"/>
      <c r="XEB273" s="37"/>
      <c r="XEC273" s="37"/>
      <c r="XED273" s="37"/>
      <c r="XEE273" s="37"/>
      <c r="XEF273" s="37"/>
      <c r="XEG273" s="37"/>
      <c r="XEH273" s="37"/>
      <c r="XEI273" s="37"/>
      <c r="XEJ273" s="37"/>
      <c r="XEK273" s="37"/>
      <c r="XEL273" s="37"/>
      <c r="XEM273" s="37"/>
      <c r="XEN273" s="37"/>
      <c r="XEO273" s="37"/>
      <c r="XEP273" s="37"/>
      <c r="XEQ273" s="37"/>
      <c r="XER273" s="37"/>
      <c r="XES273" s="37"/>
      <c r="XET273" s="37"/>
      <c r="XEU273" s="37"/>
      <c r="XEV273" s="37"/>
      <c r="XEW273" s="37"/>
      <c r="XEX273" s="37"/>
      <c r="XEY273" s="37"/>
      <c r="XEZ273" s="37"/>
      <c r="XFA273" s="37"/>
      <c r="XFB273" s="37"/>
      <c r="XFC273" s="37"/>
      <c r="XFD273" s="37"/>
    </row>
    <row r="274" spans="1:151 16227:16384" s="12" customFormat="1" ht="20.25" customHeight="1" x14ac:dyDescent="0.25">
      <c r="A274" s="88"/>
      <c r="B274" s="89"/>
      <c r="C274" s="90">
        <v>7</v>
      </c>
      <c r="D274" s="90"/>
      <c r="E274" s="59" t="s">
        <v>215</v>
      </c>
      <c r="F274" s="79">
        <f>(89.872)*(10.764)</f>
        <v>967.38220799999999</v>
      </c>
      <c r="G274" s="80"/>
      <c r="H274" s="59">
        <v>0</v>
      </c>
      <c r="I274" s="59">
        <f t="shared" si="44"/>
        <v>1547.8115328000001</v>
      </c>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WZC274" s="37"/>
      <c r="WZD274" s="37"/>
      <c r="WZE274" s="37"/>
      <c r="WZF274" s="37"/>
      <c r="WZG274" s="37"/>
      <c r="WZH274" s="37"/>
      <c r="WZI274" s="37"/>
      <c r="WZJ274" s="37"/>
      <c r="WZK274" s="37"/>
      <c r="WZL274" s="37"/>
      <c r="WZM274" s="37"/>
      <c r="WZN274" s="37"/>
      <c r="WZO274" s="37"/>
      <c r="WZP274" s="37"/>
      <c r="WZQ274" s="37"/>
      <c r="WZR274" s="37"/>
      <c r="WZS274" s="37"/>
      <c r="WZT274" s="37"/>
      <c r="WZU274" s="37"/>
      <c r="WZV274" s="37"/>
      <c r="WZW274" s="37"/>
      <c r="WZX274" s="37"/>
      <c r="WZY274" s="37"/>
      <c r="WZZ274" s="37"/>
      <c r="XAA274" s="37"/>
      <c r="XAB274" s="37"/>
      <c r="XAC274" s="37"/>
      <c r="XAD274" s="37"/>
      <c r="XAE274" s="37"/>
      <c r="XAF274" s="37"/>
      <c r="XAG274" s="37"/>
      <c r="XAH274" s="37"/>
      <c r="XAI274" s="37"/>
      <c r="XAJ274" s="37"/>
      <c r="XAK274" s="37"/>
      <c r="XAL274" s="37"/>
      <c r="XAM274" s="37"/>
      <c r="XAN274" s="37"/>
      <c r="XAO274" s="37"/>
      <c r="XAP274" s="37"/>
      <c r="XAQ274" s="37"/>
      <c r="XAR274" s="37"/>
      <c r="XAS274" s="37"/>
      <c r="XAT274" s="37"/>
      <c r="XAU274" s="37"/>
      <c r="XAV274" s="37"/>
      <c r="XAW274" s="37"/>
      <c r="XAX274" s="37"/>
      <c r="XAY274" s="37"/>
      <c r="XAZ274" s="37"/>
      <c r="XBA274" s="37"/>
      <c r="XBB274" s="37"/>
      <c r="XBC274" s="37"/>
      <c r="XBD274" s="37"/>
      <c r="XBE274" s="37"/>
      <c r="XBF274" s="37"/>
      <c r="XBG274" s="37"/>
      <c r="XBH274" s="37"/>
      <c r="XBI274" s="37"/>
      <c r="XBJ274" s="37"/>
      <c r="XBK274" s="37"/>
      <c r="XBL274" s="37"/>
      <c r="XBM274" s="37"/>
      <c r="XBN274" s="37"/>
      <c r="XBO274" s="37"/>
      <c r="XBP274" s="37"/>
      <c r="XBQ274" s="37"/>
      <c r="XBR274" s="37"/>
      <c r="XBS274" s="37"/>
      <c r="XBT274" s="37"/>
      <c r="XBU274" s="37"/>
      <c r="XBV274" s="37"/>
      <c r="XBW274" s="37"/>
      <c r="XBX274" s="37"/>
      <c r="XBY274" s="37"/>
      <c r="XBZ274" s="37"/>
      <c r="XCA274" s="37"/>
      <c r="XCB274" s="37"/>
      <c r="XCC274" s="37"/>
      <c r="XCD274" s="37"/>
      <c r="XCE274" s="37"/>
      <c r="XCF274" s="37"/>
      <c r="XCG274" s="37"/>
      <c r="XCH274" s="37"/>
      <c r="XCI274" s="37"/>
      <c r="XCJ274" s="37"/>
      <c r="XCK274" s="37"/>
      <c r="XCL274" s="37"/>
      <c r="XCM274" s="37"/>
      <c r="XCN274" s="37"/>
      <c r="XCO274" s="37"/>
      <c r="XCP274" s="37"/>
      <c r="XCQ274" s="37"/>
      <c r="XCR274" s="37"/>
      <c r="XCS274" s="37"/>
      <c r="XCT274" s="37"/>
      <c r="XCU274" s="37"/>
      <c r="XCV274" s="37"/>
      <c r="XCW274" s="37"/>
      <c r="XCX274" s="37"/>
      <c r="XCY274" s="37"/>
      <c r="XCZ274" s="37"/>
      <c r="XDA274" s="37"/>
      <c r="XDB274" s="37"/>
      <c r="XDC274" s="37"/>
      <c r="XDD274" s="37"/>
      <c r="XDE274" s="37"/>
      <c r="XDF274" s="37"/>
      <c r="XDG274" s="37"/>
      <c r="XDH274" s="37"/>
      <c r="XDI274" s="37"/>
      <c r="XDJ274" s="37"/>
      <c r="XDK274" s="37"/>
      <c r="XDL274" s="37"/>
      <c r="XDM274" s="37"/>
      <c r="XDN274" s="37"/>
      <c r="XDO274" s="37"/>
      <c r="XDP274" s="37"/>
      <c r="XDQ274" s="37"/>
      <c r="XDR274" s="37"/>
      <c r="XDS274" s="37"/>
      <c r="XDT274" s="37"/>
      <c r="XDU274" s="37"/>
      <c r="XDV274" s="37"/>
      <c r="XDW274" s="37"/>
      <c r="XDX274" s="37"/>
      <c r="XDY274" s="37"/>
      <c r="XDZ274" s="37"/>
      <c r="XEA274" s="37"/>
      <c r="XEB274" s="37"/>
      <c r="XEC274" s="37"/>
      <c r="XED274" s="37"/>
      <c r="XEE274" s="37"/>
      <c r="XEF274" s="37"/>
      <c r="XEG274" s="37"/>
      <c r="XEH274" s="37"/>
      <c r="XEI274" s="37"/>
      <c r="XEJ274" s="37"/>
      <c r="XEK274" s="37"/>
      <c r="XEL274" s="37"/>
      <c r="XEM274" s="37"/>
      <c r="XEN274" s="37"/>
      <c r="XEO274" s="37"/>
      <c r="XEP274" s="37"/>
      <c r="XEQ274" s="37"/>
      <c r="XER274" s="37"/>
      <c r="XES274" s="37"/>
      <c r="XET274" s="37"/>
      <c r="XEU274" s="37"/>
      <c r="XEV274" s="37"/>
      <c r="XEW274" s="37"/>
      <c r="XEX274" s="37"/>
      <c r="XEY274" s="37"/>
      <c r="XEZ274" s="37"/>
      <c r="XFA274" s="37"/>
      <c r="XFB274" s="37"/>
      <c r="XFC274" s="37"/>
      <c r="XFD274" s="37"/>
    </row>
    <row r="275" spans="1:151 16227:16384" s="12" customFormat="1" ht="20.25" x14ac:dyDescent="0.25">
      <c r="A275" s="93" t="s">
        <v>236</v>
      </c>
      <c r="B275" s="93"/>
      <c r="C275" s="93"/>
      <c r="D275" s="93"/>
      <c r="E275" s="93"/>
      <c r="F275" s="93"/>
      <c r="G275" s="93"/>
      <c r="H275" s="93"/>
      <c r="I275" s="93"/>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WZC275" s="37"/>
      <c r="WZD275" s="37"/>
      <c r="WZE275" s="37"/>
      <c r="WZF275" s="37"/>
      <c r="WZG275" s="37"/>
      <c r="WZH275" s="37"/>
      <c r="WZI275" s="37"/>
      <c r="WZJ275" s="37"/>
      <c r="WZK275" s="37"/>
      <c r="WZL275" s="37"/>
      <c r="WZM275" s="37"/>
      <c r="WZN275" s="37"/>
      <c r="WZO275" s="37"/>
      <c r="WZP275" s="37"/>
      <c r="WZQ275" s="37"/>
      <c r="WZR275" s="37"/>
      <c r="WZS275" s="37"/>
      <c r="WZT275" s="37"/>
      <c r="WZU275" s="37"/>
      <c r="WZV275" s="37"/>
      <c r="WZW275" s="37"/>
      <c r="WZX275" s="37"/>
      <c r="WZY275" s="37"/>
      <c r="WZZ275" s="37"/>
      <c r="XAA275" s="37"/>
      <c r="XAB275" s="37"/>
      <c r="XAC275" s="37"/>
      <c r="XAD275" s="37"/>
      <c r="XAE275" s="37"/>
      <c r="XAF275" s="37"/>
      <c r="XAG275" s="37"/>
      <c r="XAH275" s="37"/>
      <c r="XAI275" s="37"/>
      <c r="XAJ275" s="37"/>
      <c r="XAK275" s="37"/>
      <c r="XAL275" s="37"/>
      <c r="XAM275" s="37"/>
      <c r="XAN275" s="37"/>
      <c r="XAO275" s="37"/>
      <c r="XAP275" s="37"/>
      <c r="XAQ275" s="37"/>
      <c r="XAR275" s="37"/>
      <c r="XAS275" s="37"/>
      <c r="XAT275" s="37"/>
      <c r="XAU275" s="37"/>
      <c r="XAV275" s="37"/>
      <c r="XAW275" s="37"/>
      <c r="XAX275" s="37"/>
      <c r="XAY275" s="37"/>
      <c r="XAZ275" s="37"/>
      <c r="XBA275" s="37"/>
      <c r="XBB275" s="37"/>
      <c r="XBC275" s="37"/>
      <c r="XBD275" s="37"/>
      <c r="XBE275" s="37"/>
      <c r="XBF275" s="37"/>
      <c r="XBG275" s="37"/>
      <c r="XBH275" s="37"/>
      <c r="XBI275" s="37"/>
      <c r="XBJ275" s="37"/>
      <c r="XBK275" s="37"/>
      <c r="XBL275" s="37"/>
      <c r="XBM275" s="37"/>
      <c r="XBN275" s="37"/>
      <c r="XBO275" s="37"/>
      <c r="XBP275" s="37"/>
      <c r="XBQ275" s="37"/>
      <c r="XBR275" s="37"/>
      <c r="XBS275" s="37"/>
      <c r="XBT275" s="37"/>
      <c r="XBU275" s="37"/>
      <c r="XBV275" s="37"/>
      <c r="XBW275" s="37"/>
      <c r="XBX275" s="37"/>
      <c r="XBY275" s="37"/>
      <c r="XBZ275" s="37"/>
      <c r="XCA275" s="37"/>
      <c r="XCB275" s="37"/>
      <c r="XCC275" s="37"/>
      <c r="XCD275" s="37"/>
      <c r="XCE275" s="37"/>
      <c r="XCF275" s="37"/>
      <c r="XCG275" s="37"/>
      <c r="XCH275" s="37"/>
      <c r="XCI275" s="37"/>
      <c r="XCJ275" s="37"/>
      <c r="XCK275" s="37"/>
      <c r="XCL275" s="37"/>
      <c r="XCM275" s="37"/>
      <c r="XCN275" s="37"/>
      <c r="XCO275" s="37"/>
      <c r="XCP275" s="37"/>
      <c r="XCQ275" s="37"/>
      <c r="XCR275" s="37"/>
      <c r="XCS275" s="37"/>
      <c r="XCT275" s="37"/>
      <c r="XCU275" s="37"/>
      <c r="XCV275" s="37"/>
      <c r="XCW275" s="37"/>
      <c r="XCX275" s="37"/>
      <c r="XCY275" s="37"/>
      <c r="XCZ275" s="37"/>
      <c r="XDA275" s="37"/>
      <c r="XDB275" s="37"/>
      <c r="XDC275" s="37"/>
      <c r="XDD275" s="37"/>
      <c r="XDE275" s="37"/>
      <c r="XDF275" s="37"/>
      <c r="XDG275" s="37"/>
      <c r="XDH275" s="37"/>
      <c r="XDI275" s="37"/>
      <c r="XDJ275" s="37"/>
      <c r="XDK275" s="37"/>
      <c r="XDL275" s="37"/>
      <c r="XDM275" s="37"/>
      <c r="XDN275" s="37"/>
      <c r="XDO275" s="37"/>
      <c r="XDP275" s="37"/>
      <c r="XDQ275" s="37"/>
      <c r="XDR275" s="37"/>
      <c r="XDS275" s="37"/>
      <c r="XDT275" s="37"/>
      <c r="XDU275" s="37"/>
      <c r="XDV275" s="37"/>
      <c r="XDW275" s="37"/>
      <c r="XDX275" s="37"/>
      <c r="XDY275" s="37"/>
      <c r="XDZ275" s="37"/>
      <c r="XEA275" s="37"/>
      <c r="XEB275" s="37"/>
      <c r="XEC275" s="37"/>
      <c r="XED275" s="37"/>
      <c r="XEE275" s="37"/>
      <c r="XEF275" s="37"/>
      <c r="XEG275" s="37"/>
      <c r="XEH275" s="37"/>
      <c r="XEI275" s="37"/>
      <c r="XEJ275" s="37"/>
      <c r="XEK275" s="37"/>
      <c r="XEL275" s="37"/>
      <c r="XEM275" s="37"/>
      <c r="XEN275" s="37"/>
      <c r="XEO275" s="37"/>
      <c r="XEP275" s="37"/>
      <c r="XEQ275" s="37"/>
      <c r="XER275" s="37"/>
      <c r="XES275" s="37"/>
      <c r="XET275" s="37"/>
      <c r="XEU275" s="37"/>
      <c r="XEV275" s="37"/>
      <c r="XEW275" s="37"/>
      <c r="XEX275" s="37"/>
      <c r="XEY275" s="37"/>
      <c r="XEZ275" s="37"/>
      <c r="XFA275" s="37"/>
      <c r="XFB275" s="37"/>
      <c r="XFC275" s="37"/>
      <c r="XFD275" s="37"/>
    </row>
    <row r="276" spans="1:151 16227:16384" s="12" customFormat="1" ht="20.25" customHeight="1" x14ac:dyDescent="0.25">
      <c r="A276" s="90" t="str">
        <f t="shared" ref="A276" si="45">A275</f>
        <v>43rd Floor (Part Refuge Area)</v>
      </c>
      <c r="B276" s="90"/>
      <c r="C276" s="90">
        <v>1</v>
      </c>
      <c r="D276" s="90"/>
      <c r="E276" s="90" t="s">
        <v>216</v>
      </c>
      <c r="F276" s="90"/>
      <c r="G276" s="90"/>
      <c r="H276" s="90"/>
      <c r="I276" s="90"/>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WZC276" s="37"/>
      <c r="WZD276" s="37"/>
      <c r="WZE276" s="37"/>
      <c r="WZF276" s="37"/>
      <c r="WZG276" s="37"/>
      <c r="WZH276" s="37"/>
      <c r="WZI276" s="37"/>
      <c r="WZJ276" s="37"/>
      <c r="WZK276" s="37"/>
      <c r="WZL276" s="37"/>
      <c r="WZM276" s="37"/>
      <c r="WZN276" s="37"/>
      <c r="WZO276" s="37"/>
      <c r="WZP276" s="37"/>
      <c r="WZQ276" s="37"/>
      <c r="WZR276" s="37"/>
      <c r="WZS276" s="37"/>
      <c r="WZT276" s="37"/>
      <c r="WZU276" s="37"/>
      <c r="WZV276" s="37"/>
      <c r="WZW276" s="37"/>
      <c r="WZX276" s="37"/>
      <c r="WZY276" s="37"/>
      <c r="WZZ276" s="37"/>
      <c r="XAA276" s="37"/>
      <c r="XAB276" s="37"/>
      <c r="XAC276" s="37"/>
      <c r="XAD276" s="37"/>
      <c r="XAE276" s="37"/>
      <c r="XAF276" s="37"/>
      <c r="XAG276" s="37"/>
      <c r="XAH276" s="37"/>
      <c r="XAI276" s="37"/>
      <c r="XAJ276" s="37"/>
      <c r="XAK276" s="37"/>
      <c r="XAL276" s="37"/>
      <c r="XAM276" s="37"/>
      <c r="XAN276" s="37"/>
      <c r="XAO276" s="37"/>
      <c r="XAP276" s="37"/>
      <c r="XAQ276" s="37"/>
      <c r="XAR276" s="37"/>
      <c r="XAS276" s="37"/>
      <c r="XAT276" s="37"/>
      <c r="XAU276" s="37"/>
      <c r="XAV276" s="37"/>
      <c r="XAW276" s="37"/>
      <c r="XAX276" s="37"/>
      <c r="XAY276" s="37"/>
      <c r="XAZ276" s="37"/>
      <c r="XBA276" s="37"/>
      <c r="XBB276" s="37"/>
      <c r="XBC276" s="37"/>
      <c r="XBD276" s="37"/>
      <c r="XBE276" s="37"/>
      <c r="XBF276" s="37"/>
      <c r="XBG276" s="37"/>
      <c r="XBH276" s="37"/>
      <c r="XBI276" s="37"/>
      <c r="XBJ276" s="37"/>
      <c r="XBK276" s="37"/>
      <c r="XBL276" s="37"/>
      <c r="XBM276" s="37"/>
      <c r="XBN276" s="37"/>
      <c r="XBO276" s="37"/>
      <c r="XBP276" s="37"/>
      <c r="XBQ276" s="37"/>
      <c r="XBR276" s="37"/>
      <c r="XBS276" s="37"/>
      <c r="XBT276" s="37"/>
      <c r="XBU276" s="37"/>
      <c r="XBV276" s="37"/>
      <c r="XBW276" s="37"/>
      <c r="XBX276" s="37"/>
      <c r="XBY276" s="37"/>
      <c r="XBZ276" s="37"/>
      <c r="XCA276" s="37"/>
      <c r="XCB276" s="37"/>
      <c r="XCC276" s="37"/>
      <c r="XCD276" s="37"/>
      <c r="XCE276" s="37"/>
      <c r="XCF276" s="37"/>
      <c r="XCG276" s="37"/>
      <c r="XCH276" s="37"/>
      <c r="XCI276" s="37"/>
      <c r="XCJ276" s="37"/>
      <c r="XCK276" s="37"/>
      <c r="XCL276" s="37"/>
      <c r="XCM276" s="37"/>
      <c r="XCN276" s="37"/>
      <c r="XCO276" s="37"/>
      <c r="XCP276" s="37"/>
      <c r="XCQ276" s="37"/>
      <c r="XCR276" s="37"/>
      <c r="XCS276" s="37"/>
      <c r="XCT276" s="37"/>
      <c r="XCU276" s="37"/>
      <c r="XCV276" s="37"/>
      <c r="XCW276" s="37"/>
      <c r="XCX276" s="37"/>
      <c r="XCY276" s="37"/>
      <c r="XCZ276" s="37"/>
      <c r="XDA276" s="37"/>
      <c r="XDB276" s="37"/>
      <c r="XDC276" s="37"/>
      <c r="XDD276" s="37"/>
      <c r="XDE276" s="37"/>
      <c r="XDF276" s="37"/>
      <c r="XDG276" s="37"/>
      <c r="XDH276" s="37"/>
      <c r="XDI276" s="37"/>
      <c r="XDJ276" s="37"/>
      <c r="XDK276" s="37"/>
      <c r="XDL276" s="37"/>
      <c r="XDM276" s="37"/>
      <c r="XDN276" s="37"/>
      <c r="XDO276" s="37"/>
      <c r="XDP276" s="37"/>
      <c r="XDQ276" s="37"/>
      <c r="XDR276" s="37"/>
      <c r="XDS276" s="37"/>
      <c r="XDT276" s="37"/>
      <c r="XDU276" s="37"/>
      <c r="XDV276" s="37"/>
      <c r="XDW276" s="37"/>
      <c r="XDX276" s="37"/>
      <c r="XDY276" s="37"/>
      <c r="XDZ276" s="37"/>
      <c r="XEA276" s="37"/>
      <c r="XEB276" s="37"/>
      <c r="XEC276" s="37"/>
      <c r="XED276" s="37"/>
      <c r="XEE276" s="37"/>
      <c r="XEF276" s="37"/>
      <c r="XEG276" s="37"/>
      <c r="XEH276" s="37"/>
      <c r="XEI276" s="37"/>
      <c r="XEJ276" s="37"/>
      <c r="XEK276" s="37"/>
      <c r="XEL276" s="37"/>
      <c r="XEM276" s="37"/>
      <c r="XEN276" s="37"/>
      <c r="XEO276" s="37"/>
      <c r="XEP276" s="37"/>
      <c r="XEQ276" s="37"/>
      <c r="XER276" s="37"/>
      <c r="XES276" s="37"/>
      <c r="XET276" s="37"/>
      <c r="XEU276" s="37"/>
      <c r="XEV276" s="37"/>
      <c r="XEW276" s="37"/>
      <c r="XEX276" s="37"/>
      <c r="XEY276" s="37"/>
      <c r="XEZ276" s="37"/>
      <c r="XFA276" s="37"/>
      <c r="XFB276" s="37"/>
      <c r="XFC276" s="37"/>
      <c r="XFD276" s="37"/>
    </row>
    <row r="277" spans="1:151 16227:16384" s="12" customFormat="1" ht="20.25" customHeight="1" x14ac:dyDescent="0.25">
      <c r="A277" s="90"/>
      <c r="B277" s="90"/>
      <c r="C277" s="90">
        <v>2</v>
      </c>
      <c r="D277" s="90"/>
      <c r="E277" s="90"/>
      <c r="F277" s="90"/>
      <c r="G277" s="90"/>
      <c r="H277" s="90"/>
      <c r="I277" s="90"/>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WZC277" s="37"/>
      <c r="WZD277" s="37"/>
      <c r="WZE277" s="37"/>
      <c r="WZF277" s="37"/>
      <c r="WZG277" s="37"/>
      <c r="WZH277" s="37"/>
      <c r="WZI277" s="37"/>
      <c r="WZJ277" s="37"/>
      <c r="WZK277" s="37"/>
      <c r="WZL277" s="37"/>
      <c r="WZM277" s="37"/>
      <c r="WZN277" s="37"/>
      <c r="WZO277" s="37"/>
      <c r="WZP277" s="37"/>
      <c r="WZQ277" s="37"/>
      <c r="WZR277" s="37"/>
      <c r="WZS277" s="37"/>
      <c r="WZT277" s="37"/>
      <c r="WZU277" s="37"/>
      <c r="WZV277" s="37"/>
      <c r="WZW277" s="37"/>
      <c r="WZX277" s="37"/>
      <c r="WZY277" s="37"/>
      <c r="WZZ277" s="37"/>
      <c r="XAA277" s="37"/>
      <c r="XAB277" s="37"/>
      <c r="XAC277" s="37"/>
      <c r="XAD277" s="37"/>
      <c r="XAE277" s="37"/>
      <c r="XAF277" s="37"/>
      <c r="XAG277" s="37"/>
      <c r="XAH277" s="37"/>
      <c r="XAI277" s="37"/>
      <c r="XAJ277" s="37"/>
      <c r="XAK277" s="37"/>
      <c r="XAL277" s="37"/>
      <c r="XAM277" s="37"/>
      <c r="XAN277" s="37"/>
      <c r="XAO277" s="37"/>
      <c r="XAP277" s="37"/>
      <c r="XAQ277" s="37"/>
      <c r="XAR277" s="37"/>
      <c r="XAS277" s="37"/>
      <c r="XAT277" s="37"/>
      <c r="XAU277" s="37"/>
      <c r="XAV277" s="37"/>
      <c r="XAW277" s="37"/>
      <c r="XAX277" s="37"/>
      <c r="XAY277" s="37"/>
      <c r="XAZ277" s="37"/>
      <c r="XBA277" s="37"/>
      <c r="XBB277" s="37"/>
      <c r="XBC277" s="37"/>
      <c r="XBD277" s="37"/>
      <c r="XBE277" s="37"/>
      <c r="XBF277" s="37"/>
      <c r="XBG277" s="37"/>
      <c r="XBH277" s="37"/>
      <c r="XBI277" s="37"/>
      <c r="XBJ277" s="37"/>
      <c r="XBK277" s="37"/>
      <c r="XBL277" s="37"/>
      <c r="XBM277" s="37"/>
      <c r="XBN277" s="37"/>
      <c r="XBO277" s="37"/>
      <c r="XBP277" s="37"/>
      <c r="XBQ277" s="37"/>
      <c r="XBR277" s="37"/>
      <c r="XBS277" s="37"/>
      <c r="XBT277" s="37"/>
      <c r="XBU277" s="37"/>
      <c r="XBV277" s="37"/>
      <c r="XBW277" s="37"/>
      <c r="XBX277" s="37"/>
      <c r="XBY277" s="37"/>
      <c r="XBZ277" s="37"/>
      <c r="XCA277" s="37"/>
      <c r="XCB277" s="37"/>
      <c r="XCC277" s="37"/>
      <c r="XCD277" s="37"/>
      <c r="XCE277" s="37"/>
      <c r="XCF277" s="37"/>
      <c r="XCG277" s="37"/>
      <c r="XCH277" s="37"/>
      <c r="XCI277" s="37"/>
      <c r="XCJ277" s="37"/>
      <c r="XCK277" s="37"/>
      <c r="XCL277" s="37"/>
      <c r="XCM277" s="37"/>
      <c r="XCN277" s="37"/>
      <c r="XCO277" s="37"/>
      <c r="XCP277" s="37"/>
      <c r="XCQ277" s="37"/>
      <c r="XCR277" s="37"/>
      <c r="XCS277" s="37"/>
      <c r="XCT277" s="37"/>
      <c r="XCU277" s="37"/>
      <c r="XCV277" s="37"/>
      <c r="XCW277" s="37"/>
      <c r="XCX277" s="37"/>
      <c r="XCY277" s="37"/>
      <c r="XCZ277" s="37"/>
      <c r="XDA277" s="37"/>
      <c r="XDB277" s="37"/>
      <c r="XDC277" s="37"/>
      <c r="XDD277" s="37"/>
      <c r="XDE277" s="37"/>
      <c r="XDF277" s="37"/>
      <c r="XDG277" s="37"/>
      <c r="XDH277" s="37"/>
      <c r="XDI277" s="37"/>
      <c r="XDJ277" s="37"/>
      <c r="XDK277" s="37"/>
      <c r="XDL277" s="37"/>
      <c r="XDM277" s="37"/>
      <c r="XDN277" s="37"/>
      <c r="XDO277" s="37"/>
      <c r="XDP277" s="37"/>
      <c r="XDQ277" s="37"/>
      <c r="XDR277" s="37"/>
      <c r="XDS277" s="37"/>
      <c r="XDT277" s="37"/>
      <c r="XDU277" s="37"/>
      <c r="XDV277" s="37"/>
      <c r="XDW277" s="37"/>
      <c r="XDX277" s="37"/>
      <c r="XDY277" s="37"/>
      <c r="XDZ277" s="37"/>
      <c r="XEA277" s="37"/>
      <c r="XEB277" s="37"/>
      <c r="XEC277" s="37"/>
      <c r="XED277" s="37"/>
      <c r="XEE277" s="37"/>
      <c r="XEF277" s="37"/>
      <c r="XEG277" s="37"/>
      <c r="XEH277" s="37"/>
      <c r="XEI277" s="37"/>
      <c r="XEJ277" s="37"/>
      <c r="XEK277" s="37"/>
      <c r="XEL277" s="37"/>
      <c r="XEM277" s="37"/>
      <c r="XEN277" s="37"/>
      <c r="XEO277" s="37"/>
      <c r="XEP277" s="37"/>
      <c r="XEQ277" s="37"/>
      <c r="XER277" s="37"/>
      <c r="XES277" s="37"/>
      <c r="XET277" s="37"/>
      <c r="XEU277" s="37"/>
      <c r="XEV277" s="37"/>
      <c r="XEW277" s="37"/>
      <c r="XEX277" s="37"/>
      <c r="XEY277" s="37"/>
      <c r="XEZ277" s="37"/>
      <c r="XFA277" s="37"/>
      <c r="XFB277" s="37"/>
      <c r="XFC277" s="37"/>
      <c r="XFD277" s="37"/>
    </row>
    <row r="278" spans="1:151 16227:16384" s="12" customFormat="1" ht="20.25" customHeight="1" x14ac:dyDescent="0.25">
      <c r="A278" s="90"/>
      <c r="B278" s="90"/>
      <c r="C278" s="90">
        <v>3</v>
      </c>
      <c r="D278" s="90"/>
      <c r="E278" s="70" t="s">
        <v>215</v>
      </c>
      <c r="F278" s="90">
        <f>(83.678)*(10.764)</f>
        <v>900.70999199999994</v>
      </c>
      <c r="G278" s="90"/>
      <c r="H278" s="70">
        <v>0</v>
      </c>
      <c r="I278" s="70">
        <f t="shared" ref="I278:I281" si="46">F278*(($I$105)+1)+H278</f>
        <v>1441.1359872</v>
      </c>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WZC278" s="37"/>
      <c r="WZD278" s="37"/>
      <c r="WZE278" s="37"/>
      <c r="WZF278" s="37"/>
      <c r="WZG278" s="37"/>
      <c r="WZH278" s="37"/>
      <c r="WZI278" s="37"/>
      <c r="WZJ278" s="37"/>
      <c r="WZK278" s="37"/>
      <c r="WZL278" s="37"/>
      <c r="WZM278" s="37"/>
      <c r="WZN278" s="37"/>
      <c r="WZO278" s="37"/>
      <c r="WZP278" s="37"/>
      <c r="WZQ278" s="37"/>
      <c r="WZR278" s="37"/>
      <c r="WZS278" s="37"/>
      <c r="WZT278" s="37"/>
      <c r="WZU278" s="37"/>
      <c r="WZV278" s="37"/>
      <c r="WZW278" s="37"/>
      <c r="WZX278" s="37"/>
      <c r="WZY278" s="37"/>
      <c r="WZZ278" s="37"/>
      <c r="XAA278" s="37"/>
      <c r="XAB278" s="37"/>
      <c r="XAC278" s="37"/>
      <c r="XAD278" s="37"/>
      <c r="XAE278" s="37"/>
      <c r="XAF278" s="37"/>
      <c r="XAG278" s="37"/>
      <c r="XAH278" s="37"/>
      <c r="XAI278" s="37"/>
      <c r="XAJ278" s="37"/>
      <c r="XAK278" s="37"/>
      <c r="XAL278" s="37"/>
      <c r="XAM278" s="37"/>
      <c r="XAN278" s="37"/>
      <c r="XAO278" s="37"/>
      <c r="XAP278" s="37"/>
      <c r="XAQ278" s="37"/>
      <c r="XAR278" s="37"/>
      <c r="XAS278" s="37"/>
      <c r="XAT278" s="37"/>
      <c r="XAU278" s="37"/>
      <c r="XAV278" s="37"/>
      <c r="XAW278" s="37"/>
      <c r="XAX278" s="37"/>
      <c r="XAY278" s="37"/>
      <c r="XAZ278" s="37"/>
      <c r="XBA278" s="37"/>
      <c r="XBB278" s="37"/>
      <c r="XBC278" s="37"/>
      <c r="XBD278" s="37"/>
      <c r="XBE278" s="37"/>
      <c r="XBF278" s="37"/>
      <c r="XBG278" s="37"/>
      <c r="XBH278" s="37"/>
      <c r="XBI278" s="37"/>
      <c r="XBJ278" s="37"/>
      <c r="XBK278" s="37"/>
      <c r="XBL278" s="37"/>
      <c r="XBM278" s="37"/>
      <c r="XBN278" s="37"/>
      <c r="XBO278" s="37"/>
      <c r="XBP278" s="37"/>
      <c r="XBQ278" s="37"/>
      <c r="XBR278" s="37"/>
      <c r="XBS278" s="37"/>
      <c r="XBT278" s="37"/>
      <c r="XBU278" s="37"/>
      <c r="XBV278" s="37"/>
      <c r="XBW278" s="37"/>
      <c r="XBX278" s="37"/>
      <c r="XBY278" s="37"/>
      <c r="XBZ278" s="37"/>
      <c r="XCA278" s="37"/>
      <c r="XCB278" s="37"/>
      <c r="XCC278" s="37"/>
      <c r="XCD278" s="37"/>
      <c r="XCE278" s="37"/>
      <c r="XCF278" s="37"/>
      <c r="XCG278" s="37"/>
      <c r="XCH278" s="37"/>
      <c r="XCI278" s="37"/>
      <c r="XCJ278" s="37"/>
      <c r="XCK278" s="37"/>
      <c r="XCL278" s="37"/>
      <c r="XCM278" s="37"/>
      <c r="XCN278" s="37"/>
      <c r="XCO278" s="37"/>
      <c r="XCP278" s="37"/>
      <c r="XCQ278" s="37"/>
      <c r="XCR278" s="37"/>
      <c r="XCS278" s="37"/>
      <c r="XCT278" s="37"/>
      <c r="XCU278" s="37"/>
      <c r="XCV278" s="37"/>
      <c r="XCW278" s="37"/>
      <c r="XCX278" s="37"/>
      <c r="XCY278" s="37"/>
      <c r="XCZ278" s="37"/>
      <c r="XDA278" s="37"/>
      <c r="XDB278" s="37"/>
      <c r="XDC278" s="37"/>
      <c r="XDD278" s="37"/>
      <c r="XDE278" s="37"/>
      <c r="XDF278" s="37"/>
      <c r="XDG278" s="37"/>
      <c r="XDH278" s="37"/>
      <c r="XDI278" s="37"/>
      <c r="XDJ278" s="37"/>
      <c r="XDK278" s="37"/>
      <c r="XDL278" s="37"/>
      <c r="XDM278" s="37"/>
      <c r="XDN278" s="37"/>
      <c r="XDO278" s="37"/>
      <c r="XDP278" s="37"/>
      <c r="XDQ278" s="37"/>
      <c r="XDR278" s="37"/>
      <c r="XDS278" s="37"/>
      <c r="XDT278" s="37"/>
      <c r="XDU278" s="37"/>
      <c r="XDV278" s="37"/>
      <c r="XDW278" s="37"/>
      <c r="XDX278" s="37"/>
      <c r="XDY278" s="37"/>
      <c r="XDZ278" s="37"/>
      <c r="XEA278" s="37"/>
      <c r="XEB278" s="37"/>
      <c r="XEC278" s="37"/>
      <c r="XED278" s="37"/>
      <c r="XEE278" s="37"/>
      <c r="XEF278" s="37"/>
      <c r="XEG278" s="37"/>
      <c r="XEH278" s="37"/>
      <c r="XEI278" s="37"/>
      <c r="XEJ278" s="37"/>
      <c r="XEK278" s="37"/>
      <c r="XEL278" s="37"/>
      <c r="XEM278" s="37"/>
      <c r="XEN278" s="37"/>
      <c r="XEO278" s="37"/>
      <c r="XEP278" s="37"/>
      <c r="XEQ278" s="37"/>
      <c r="XER278" s="37"/>
      <c r="XES278" s="37"/>
      <c r="XET278" s="37"/>
      <c r="XEU278" s="37"/>
      <c r="XEV278" s="37"/>
      <c r="XEW278" s="37"/>
      <c r="XEX278" s="37"/>
      <c r="XEY278" s="37"/>
      <c r="XEZ278" s="37"/>
      <c r="XFA278" s="37"/>
      <c r="XFB278" s="37"/>
      <c r="XFC278" s="37"/>
      <c r="XFD278" s="37"/>
    </row>
    <row r="279" spans="1:151 16227:16384" s="12" customFormat="1" ht="20.25" customHeight="1" x14ac:dyDescent="0.25">
      <c r="A279" s="90"/>
      <c r="B279" s="90"/>
      <c r="C279" s="90">
        <v>5</v>
      </c>
      <c r="D279" s="90"/>
      <c r="E279" s="70" t="s">
        <v>214</v>
      </c>
      <c r="F279" s="90">
        <f>(59.291)*(10.764)</f>
        <v>638.20832399999995</v>
      </c>
      <c r="G279" s="90"/>
      <c r="H279" s="70">
        <v>0</v>
      </c>
      <c r="I279" s="70">
        <f t="shared" si="46"/>
        <v>1021.1333184</v>
      </c>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WZC279" s="37"/>
      <c r="WZD279" s="37"/>
      <c r="WZE279" s="37"/>
      <c r="WZF279" s="37"/>
      <c r="WZG279" s="37"/>
      <c r="WZH279" s="37"/>
      <c r="WZI279" s="37"/>
      <c r="WZJ279" s="37"/>
      <c r="WZK279" s="37"/>
      <c r="WZL279" s="37"/>
      <c r="WZM279" s="37"/>
      <c r="WZN279" s="37"/>
      <c r="WZO279" s="37"/>
      <c r="WZP279" s="37"/>
      <c r="WZQ279" s="37"/>
      <c r="WZR279" s="37"/>
      <c r="WZS279" s="37"/>
      <c r="WZT279" s="37"/>
      <c r="WZU279" s="37"/>
      <c r="WZV279" s="37"/>
      <c r="WZW279" s="37"/>
      <c r="WZX279" s="37"/>
      <c r="WZY279" s="37"/>
      <c r="WZZ279" s="37"/>
      <c r="XAA279" s="37"/>
      <c r="XAB279" s="37"/>
      <c r="XAC279" s="37"/>
      <c r="XAD279" s="37"/>
      <c r="XAE279" s="37"/>
      <c r="XAF279" s="37"/>
      <c r="XAG279" s="37"/>
      <c r="XAH279" s="37"/>
      <c r="XAI279" s="37"/>
      <c r="XAJ279" s="37"/>
      <c r="XAK279" s="37"/>
      <c r="XAL279" s="37"/>
      <c r="XAM279" s="37"/>
      <c r="XAN279" s="37"/>
      <c r="XAO279" s="37"/>
      <c r="XAP279" s="37"/>
      <c r="XAQ279" s="37"/>
      <c r="XAR279" s="37"/>
      <c r="XAS279" s="37"/>
      <c r="XAT279" s="37"/>
      <c r="XAU279" s="37"/>
      <c r="XAV279" s="37"/>
      <c r="XAW279" s="37"/>
      <c r="XAX279" s="37"/>
      <c r="XAY279" s="37"/>
      <c r="XAZ279" s="37"/>
      <c r="XBA279" s="37"/>
      <c r="XBB279" s="37"/>
      <c r="XBC279" s="37"/>
      <c r="XBD279" s="37"/>
      <c r="XBE279" s="37"/>
      <c r="XBF279" s="37"/>
      <c r="XBG279" s="37"/>
      <c r="XBH279" s="37"/>
      <c r="XBI279" s="37"/>
      <c r="XBJ279" s="37"/>
      <c r="XBK279" s="37"/>
      <c r="XBL279" s="37"/>
      <c r="XBM279" s="37"/>
      <c r="XBN279" s="37"/>
      <c r="XBO279" s="37"/>
      <c r="XBP279" s="37"/>
      <c r="XBQ279" s="37"/>
      <c r="XBR279" s="37"/>
      <c r="XBS279" s="37"/>
      <c r="XBT279" s="37"/>
      <c r="XBU279" s="37"/>
      <c r="XBV279" s="37"/>
      <c r="XBW279" s="37"/>
      <c r="XBX279" s="37"/>
      <c r="XBY279" s="37"/>
      <c r="XBZ279" s="37"/>
      <c r="XCA279" s="37"/>
      <c r="XCB279" s="37"/>
      <c r="XCC279" s="37"/>
      <c r="XCD279" s="37"/>
      <c r="XCE279" s="37"/>
      <c r="XCF279" s="37"/>
      <c r="XCG279" s="37"/>
      <c r="XCH279" s="37"/>
      <c r="XCI279" s="37"/>
      <c r="XCJ279" s="37"/>
      <c r="XCK279" s="37"/>
      <c r="XCL279" s="37"/>
      <c r="XCM279" s="37"/>
      <c r="XCN279" s="37"/>
      <c r="XCO279" s="37"/>
      <c r="XCP279" s="37"/>
      <c r="XCQ279" s="37"/>
      <c r="XCR279" s="37"/>
      <c r="XCS279" s="37"/>
      <c r="XCT279" s="37"/>
      <c r="XCU279" s="37"/>
      <c r="XCV279" s="37"/>
      <c r="XCW279" s="37"/>
      <c r="XCX279" s="37"/>
      <c r="XCY279" s="37"/>
      <c r="XCZ279" s="37"/>
      <c r="XDA279" s="37"/>
      <c r="XDB279" s="37"/>
      <c r="XDC279" s="37"/>
      <c r="XDD279" s="37"/>
      <c r="XDE279" s="37"/>
      <c r="XDF279" s="37"/>
      <c r="XDG279" s="37"/>
      <c r="XDH279" s="37"/>
      <c r="XDI279" s="37"/>
      <c r="XDJ279" s="37"/>
      <c r="XDK279" s="37"/>
      <c r="XDL279" s="37"/>
      <c r="XDM279" s="37"/>
      <c r="XDN279" s="37"/>
      <c r="XDO279" s="37"/>
      <c r="XDP279" s="37"/>
      <c r="XDQ279" s="37"/>
      <c r="XDR279" s="37"/>
      <c r="XDS279" s="37"/>
      <c r="XDT279" s="37"/>
      <c r="XDU279" s="37"/>
      <c r="XDV279" s="37"/>
      <c r="XDW279" s="37"/>
      <c r="XDX279" s="37"/>
      <c r="XDY279" s="37"/>
      <c r="XDZ279" s="37"/>
      <c r="XEA279" s="37"/>
      <c r="XEB279" s="37"/>
      <c r="XEC279" s="37"/>
      <c r="XED279" s="37"/>
      <c r="XEE279" s="37"/>
      <c r="XEF279" s="37"/>
      <c r="XEG279" s="37"/>
      <c r="XEH279" s="37"/>
      <c r="XEI279" s="37"/>
      <c r="XEJ279" s="37"/>
      <c r="XEK279" s="37"/>
      <c r="XEL279" s="37"/>
      <c r="XEM279" s="37"/>
      <c r="XEN279" s="37"/>
      <c r="XEO279" s="37"/>
      <c r="XEP279" s="37"/>
      <c r="XEQ279" s="37"/>
      <c r="XER279" s="37"/>
      <c r="XES279" s="37"/>
      <c r="XET279" s="37"/>
      <c r="XEU279" s="37"/>
      <c r="XEV279" s="37"/>
      <c r="XEW279" s="37"/>
      <c r="XEX279" s="37"/>
      <c r="XEY279" s="37"/>
      <c r="XEZ279" s="37"/>
      <c r="XFA279" s="37"/>
      <c r="XFB279" s="37"/>
      <c r="XFC279" s="37"/>
      <c r="XFD279" s="37"/>
    </row>
    <row r="280" spans="1:151 16227:16384" s="12" customFormat="1" ht="20.25" customHeight="1" x14ac:dyDescent="0.25">
      <c r="A280" s="90"/>
      <c r="B280" s="90"/>
      <c r="C280" s="90">
        <v>6</v>
      </c>
      <c r="D280" s="90"/>
      <c r="E280" s="70" t="s">
        <v>212</v>
      </c>
      <c r="F280" s="90">
        <f>(42.865)*(10.764)</f>
        <v>461.39886000000001</v>
      </c>
      <c r="G280" s="90"/>
      <c r="H280" s="70">
        <v>0</v>
      </c>
      <c r="I280" s="70">
        <f t="shared" si="46"/>
        <v>738.23817600000007</v>
      </c>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WZC280" s="37"/>
      <c r="WZD280" s="37"/>
      <c r="WZE280" s="37"/>
      <c r="WZF280" s="37"/>
      <c r="WZG280" s="37"/>
      <c r="WZH280" s="37"/>
      <c r="WZI280" s="37"/>
      <c r="WZJ280" s="37"/>
      <c r="WZK280" s="37"/>
      <c r="WZL280" s="37"/>
      <c r="WZM280" s="37"/>
      <c r="WZN280" s="37"/>
      <c r="WZO280" s="37"/>
      <c r="WZP280" s="37"/>
      <c r="WZQ280" s="37"/>
      <c r="WZR280" s="37"/>
      <c r="WZS280" s="37"/>
      <c r="WZT280" s="37"/>
      <c r="WZU280" s="37"/>
      <c r="WZV280" s="37"/>
      <c r="WZW280" s="37"/>
      <c r="WZX280" s="37"/>
      <c r="WZY280" s="37"/>
      <c r="WZZ280" s="37"/>
      <c r="XAA280" s="37"/>
      <c r="XAB280" s="37"/>
      <c r="XAC280" s="37"/>
      <c r="XAD280" s="37"/>
      <c r="XAE280" s="37"/>
      <c r="XAF280" s="37"/>
      <c r="XAG280" s="37"/>
      <c r="XAH280" s="37"/>
      <c r="XAI280" s="37"/>
      <c r="XAJ280" s="37"/>
      <c r="XAK280" s="37"/>
      <c r="XAL280" s="37"/>
      <c r="XAM280" s="37"/>
      <c r="XAN280" s="37"/>
      <c r="XAO280" s="37"/>
      <c r="XAP280" s="37"/>
      <c r="XAQ280" s="37"/>
      <c r="XAR280" s="37"/>
      <c r="XAS280" s="37"/>
      <c r="XAT280" s="37"/>
      <c r="XAU280" s="37"/>
      <c r="XAV280" s="37"/>
      <c r="XAW280" s="37"/>
      <c r="XAX280" s="37"/>
      <c r="XAY280" s="37"/>
      <c r="XAZ280" s="37"/>
      <c r="XBA280" s="37"/>
      <c r="XBB280" s="37"/>
      <c r="XBC280" s="37"/>
      <c r="XBD280" s="37"/>
      <c r="XBE280" s="37"/>
      <c r="XBF280" s="37"/>
      <c r="XBG280" s="37"/>
      <c r="XBH280" s="37"/>
      <c r="XBI280" s="37"/>
      <c r="XBJ280" s="37"/>
      <c r="XBK280" s="37"/>
      <c r="XBL280" s="37"/>
      <c r="XBM280" s="37"/>
      <c r="XBN280" s="37"/>
      <c r="XBO280" s="37"/>
      <c r="XBP280" s="37"/>
      <c r="XBQ280" s="37"/>
      <c r="XBR280" s="37"/>
      <c r="XBS280" s="37"/>
      <c r="XBT280" s="37"/>
      <c r="XBU280" s="37"/>
      <c r="XBV280" s="37"/>
      <c r="XBW280" s="37"/>
      <c r="XBX280" s="37"/>
      <c r="XBY280" s="37"/>
      <c r="XBZ280" s="37"/>
      <c r="XCA280" s="37"/>
      <c r="XCB280" s="37"/>
      <c r="XCC280" s="37"/>
      <c r="XCD280" s="37"/>
      <c r="XCE280" s="37"/>
      <c r="XCF280" s="37"/>
      <c r="XCG280" s="37"/>
      <c r="XCH280" s="37"/>
      <c r="XCI280" s="37"/>
      <c r="XCJ280" s="37"/>
      <c r="XCK280" s="37"/>
      <c r="XCL280" s="37"/>
      <c r="XCM280" s="37"/>
      <c r="XCN280" s="37"/>
      <c r="XCO280" s="37"/>
      <c r="XCP280" s="37"/>
      <c r="XCQ280" s="37"/>
      <c r="XCR280" s="37"/>
      <c r="XCS280" s="37"/>
      <c r="XCT280" s="37"/>
      <c r="XCU280" s="37"/>
      <c r="XCV280" s="37"/>
      <c r="XCW280" s="37"/>
      <c r="XCX280" s="37"/>
      <c r="XCY280" s="37"/>
      <c r="XCZ280" s="37"/>
      <c r="XDA280" s="37"/>
      <c r="XDB280" s="37"/>
      <c r="XDC280" s="37"/>
      <c r="XDD280" s="37"/>
      <c r="XDE280" s="37"/>
      <c r="XDF280" s="37"/>
      <c r="XDG280" s="37"/>
      <c r="XDH280" s="37"/>
      <c r="XDI280" s="37"/>
      <c r="XDJ280" s="37"/>
      <c r="XDK280" s="37"/>
      <c r="XDL280" s="37"/>
      <c r="XDM280" s="37"/>
      <c r="XDN280" s="37"/>
      <c r="XDO280" s="37"/>
      <c r="XDP280" s="37"/>
      <c r="XDQ280" s="37"/>
      <c r="XDR280" s="37"/>
      <c r="XDS280" s="37"/>
      <c r="XDT280" s="37"/>
      <c r="XDU280" s="37"/>
      <c r="XDV280" s="37"/>
      <c r="XDW280" s="37"/>
      <c r="XDX280" s="37"/>
      <c r="XDY280" s="37"/>
      <c r="XDZ280" s="37"/>
      <c r="XEA280" s="37"/>
      <c r="XEB280" s="37"/>
      <c r="XEC280" s="37"/>
      <c r="XED280" s="37"/>
      <c r="XEE280" s="37"/>
      <c r="XEF280" s="37"/>
      <c r="XEG280" s="37"/>
      <c r="XEH280" s="37"/>
      <c r="XEI280" s="37"/>
      <c r="XEJ280" s="37"/>
      <c r="XEK280" s="37"/>
      <c r="XEL280" s="37"/>
      <c r="XEM280" s="37"/>
      <c r="XEN280" s="37"/>
      <c r="XEO280" s="37"/>
      <c r="XEP280" s="37"/>
      <c r="XEQ280" s="37"/>
      <c r="XER280" s="37"/>
      <c r="XES280" s="37"/>
      <c r="XET280" s="37"/>
      <c r="XEU280" s="37"/>
      <c r="XEV280" s="37"/>
      <c r="XEW280" s="37"/>
      <c r="XEX280" s="37"/>
      <c r="XEY280" s="37"/>
      <c r="XEZ280" s="37"/>
      <c r="XFA280" s="37"/>
      <c r="XFB280" s="37"/>
      <c r="XFC280" s="37"/>
      <c r="XFD280" s="37"/>
    </row>
    <row r="281" spans="1:151 16227:16384" s="12" customFormat="1" ht="20.25" customHeight="1" x14ac:dyDescent="0.25">
      <c r="A281" s="90"/>
      <c r="B281" s="90"/>
      <c r="C281" s="90">
        <v>7</v>
      </c>
      <c r="D281" s="90"/>
      <c r="E281" s="70" t="s">
        <v>215</v>
      </c>
      <c r="F281" s="90">
        <f>(89.872)*(10.764)</f>
        <v>967.38220799999999</v>
      </c>
      <c r="G281" s="90"/>
      <c r="H281" s="70">
        <v>0</v>
      </c>
      <c r="I281" s="70">
        <f t="shared" si="46"/>
        <v>1547.8115328000001</v>
      </c>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WZC281" s="37"/>
      <c r="WZD281" s="37"/>
      <c r="WZE281" s="37"/>
      <c r="WZF281" s="37"/>
      <c r="WZG281" s="37"/>
      <c r="WZH281" s="37"/>
      <c r="WZI281" s="37"/>
      <c r="WZJ281" s="37"/>
      <c r="WZK281" s="37"/>
      <c r="WZL281" s="37"/>
      <c r="WZM281" s="37"/>
      <c r="WZN281" s="37"/>
      <c r="WZO281" s="37"/>
      <c r="WZP281" s="37"/>
      <c r="WZQ281" s="37"/>
      <c r="WZR281" s="37"/>
      <c r="WZS281" s="37"/>
      <c r="WZT281" s="37"/>
      <c r="WZU281" s="37"/>
      <c r="WZV281" s="37"/>
      <c r="WZW281" s="37"/>
      <c r="WZX281" s="37"/>
      <c r="WZY281" s="37"/>
      <c r="WZZ281" s="37"/>
      <c r="XAA281" s="37"/>
      <c r="XAB281" s="37"/>
      <c r="XAC281" s="37"/>
      <c r="XAD281" s="37"/>
      <c r="XAE281" s="37"/>
      <c r="XAF281" s="37"/>
      <c r="XAG281" s="37"/>
      <c r="XAH281" s="37"/>
      <c r="XAI281" s="37"/>
      <c r="XAJ281" s="37"/>
      <c r="XAK281" s="37"/>
      <c r="XAL281" s="37"/>
      <c r="XAM281" s="37"/>
      <c r="XAN281" s="37"/>
      <c r="XAO281" s="37"/>
      <c r="XAP281" s="37"/>
      <c r="XAQ281" s="37"/>
      <c r="XAR281" s="37"/>
      <c r="XAS281" s="37"/>
      <c r="XAT281" s="37"/>
      <c r="XAU281" s="37"/>
      <c r="XAV281" s="37"/>
      <c r="XAW281" s="37"/>
      <c r="XAX281" s="37"/>
      <c r="XAY281" s="37"/>
      <c r="XAZ281" s="37"/>
      <c r="XBA281" s="37"/>
      <c r="XBB281" s="37"/>
      <c r="XBC281" s="37"/>
      <c r="XBD281" s="37"/>
      <c r="XBE281" s="37"/>
      <c r="XBF281" s="37"/>
      <c r="XBG281" s="37"/>
      <c r="XBH281" s="37"/>
      <c r="XBI281" s="37"/>
      <c r="XBJ281" s="37"/>
      <c r="XBK281" s="37"/>
      <c r="XBL281" s="37"/>
      <c r="XBM281" s="37"/>
      <c r="XBN281" s="37"/>
      <c r="XBO281" s="37"/>
      <c r="XBP281" s="37"/>
      <c r="XBQ281" s="37"/>
      <c r="XBR281" s="37"/>
      <c r="XBS281" s="37"/>
      <c r="XBT281" s="37"/>
      <c r="XBU281" s="37"/>
      <c r="XBV281" s="37"/>
      <c r="XBW281" s="37"/>
      <c r="XBX281" s="37"/>
      <c r="XBY281" s="37"/>
      <c r="XBZ281" s="37"/>
      <c r="XCA281" s="37"/>
      <c r="XCB281" s="37"/>
      <c r="XCC281" s="37"/>
      <c r="XCD281" s="37"/>
      <c r="XCE281" s="37"/>
      <c r="XCF281" s="37"/>
      <c r="XCG281" s="37"/>
      <c r="XCH281" s="37"/>
      <c r="XCI281" s="37"/>
      <c r="XCJ281" s="37"/>
      <c r="XCK281" s="37"/>
      <c r="XCL281" s="37"/>
      <c r="XCM281" s="37"/>
      <c r="XCN281" s="37"/>
      <c r="XCO281" s="37"/>
      <c r="XCP281" s="37"/>
      <c r="XCQ281" s="37"/>
      <c r="XCR281" s="37"/>
      <c r="XCS281" s="37"/>
      <c r="XCT281" s="37"/>
      <c r="XCU281" s="37"/>
      <c r="XCV281" s="37"/>
      <c r="XCW281" s="37"/>
      <c r="XCX281" s="37"/>
      <c r="XCY281" s="37"/>
      <c r="XCZ281" s="37"/>
      <c r="XDA281" s="37"/>
      <c r="XDB281" s="37"/>
      <c r="XDC281" s="37"/>
      <c r="XDD281" s="37"/>
      <c r="XDE281" s="37"/>
      <c r="XDF281" s="37"/>
      <c r="XDG281" s="37"/>
      <c r="XDH281" s="37"/>
      <c r="XDI281" s="37"/>
      <c r="XDJ281" s="37"/>
      <c r="XDK281" s="37"/>
      <c r="XDL281" s="37"/>
      <c r="XDM281" s="37"/>
      <c r="XDN281" s="37"/>
      <c r="XDO281" s="37"/>
      <c r="XDP281" s="37"/>
      <c r="XDQ281" s="37"/>
      <c r="XDR281" s="37"/>
      <c r="XDS281" s="37"/>
      <c r="XDT281" s="37"/>
      <c r="XDU281" s="37"/>
      <c r="XDV281" s="37"/>
      <c r="XDW281" s="37"/>
      <c r="XDX281" s="37"/>
      <c r="XDY281" s="37"/>
      <c r="XDZ281" s="37"/>
      <c r="XEA281" s="37"/>
      <c r="XEB281" s="37"/>
      <c r="XEC281" s="37"/>
      <c r="XED281" s="37"/>
      <c r="XEE281" s="37"/>
      <c r="XEF281" s="37"/>
      <c r="XEG281" s="37"/>
      <c r="XEH281" s="37"/>
      <c r="XEI281" s="37"/>
      <c r="XEJ281" s="37"/>
      <c r="XEK281" s="37"/>
      <c r="XEL281" s="37"/>
      <c r="XEM281" s="37"/>
      <c r="XEN281" s="37"/>
      <c r="XEO281" s="37"/>
      <c r="XEP281" s="37"/>
      <c r="XEQ281" s="37"/>
      <c r="XER281" s="37"/>
      <c r="XES281" s="37"/>
      <c r="XET281" s="37"/>
      <c r="XEU281" s="37"/>
      <c r="XEV281" s="37"/>
      <c r="XEW281" s="37"/>
      <c r="XEX281" s="37"/>
      <c r="XEY281" s="37"/>
      <c r="XEZ281" s="37"/>
      <c r="XFA281" s="37"/>
      <c r="XFB281" s="37"/>
      <c r="XFC281" s="37"/>
      <c r="XFD281" s="37"/>
    </row>
    <row r="282" spans="1:151 16227:16384" s="12" customFormat="1" ht="20.25" x14ac:dyDescent="0.25">
      <c r="A282" s="93" t="s">
        <v>273</v>
      </c>
      <c r="B282" s="93"/>
      <c r="C282" s="93"/>
      <c r="D282" s="93"/>
      <c r="E282" s="93"/>
      <c r="F282" s="93"/>
      <c r="G282" s="93"/>
      <c r="H282" s="93"/>
      <c r="I282" s="93"/>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WZC282" s="37"/>
      <c r="WZD282" s="37"/>
      <c r="WZE282" s="37"/>
      <c r="WZF282" s="37"/>
      <c r="WZG282" s="37"/>
      <c r="WZH282" s="37"/>
      <c r="WZI282" s="37"/>
      <c r="WZJ282" s="37"/>
      <c r="WZK282" s="37"/>
      <c r="WZL282" s="37"/>
      <c r="WZM282" s="37"/>
      <c r="WZN282" s="37"/>
      <c r="WZO282" s="37"/>
      <c r="WZP282" s="37"/>
      <c r="WZQ282" s="37"/>
      <c r="WZR282" s="37"/>
      <c r="WZS282" s="37"/>
      <c r="WZT282" s="37"/>
      <c r="WZU282" s="37"/>
      <c r="WZV282" s="37"/>
      <c r="WZW282" s="37"/>
      <c r="WZX282" s="37"/>
      <c r="WZY282" s="37"/>
      <c r="WZZ282" s="37"/>
      <c r="XAA282" s="37"/>
      <c r="XAB282" s="37"/>
      <c r="XAC282" s="37"/>
      <c r="XAD282" s="37"/>
      <c r="XAE282" s="37"/>
      <c r="XAF282" s="37"/>
      <c r="XAG282" s="37"/>
      <c r="XAH282" s="37"/>
      <c r="XAI282" s="37"/>
      <c r="XAJ282" s="37"/>
      <c r="XAK282" s="37"/>
      <c r="XAL282" s="37"/>
      <c r="XAM282" s="37"/>
      <c r="XAN282" s="37"/>
      <c r="XAO282" s="37"/>
      <c r="XAP282" s="37"/>
      <c r="XAQ282" s="37"/>
      <c r="XAR282" s="37"/>
      <c r="XAS282" s="37"/>
      <c r="XAT282" s="37"/>
      <c r="XAU282" s="37"/>
      <c r="XAV282" s="37"/>
      <c r="XAW282" s="37"/>
      <c r="XAX282" s="37"/>
      <c r="XAY282" s="37"/>
      <c r="XAZ282" s="37"/>
      <c r="XBA282" s="37"/>
      <c r="XBB282" s="37"/>
      <c r="XBC282" s="37"/>
      <c r="XBD282" s="37"/>
      <c r="XBE282" s="37"/>
      <c r="XBF282" s="37"/>
      <c r="XBG282" s="37"/>
      <c r="XBH282" s="37"/>
      <c r="XBI282" s="37"/>
      <c r="XBJ282" s="37"/>
      <c r="XBK282" s="37"/>
      <c r="XBL282" s="37"/>
      <c r="XBM282" s="37"/>
      <c r="XBN282" s="37"/>
      <c r="XBO282" s="37"/>
      <c r="XBP282" s="37"/>
      <c r="XBQ282" s="37"/>
      <c r="XBR282" s="37"/>
      <c r="XBS282" s="37"/>
      <c r="XBT282" s="37"/>
      <c r="XBU282" s="37"/>
      <c r="XBV282" s="37"/>
      <c r="XBW282" s="37"/>
      <c r="XBX282" s="37"/>
      <c r="XBY282" s="37"/>
      <c r="XBZ282" s="37"/>
      <c r="XCA282" s="37"/>
      <c r="XCB282" s="37"/>
      <c r="XCC282" s="37"/>
      <c r="XCD282" s="37"/>
      <c r="XCE282" s="37"/>
      <c r="XCF282" s="37"/>
      <c r="XCG282" s="37"/>
      <c r="XCH282" s="37"/>
      <c r="XCI282" s="37"/>
      <c r="XCJ282" s="37"/>
      <c r="XCK282" s="37"/>
      <c r="XCL282" s="37"/>
      <c r="XCM282" s="37"/>
      <c r="XCN282" s="37"/>
      <c r="XCO282" s="37"/>
      <c r="XCP282" s="37"/>
      <c r="XCQ282" s="37"/>
      <c r="XCR282" s="37"/>
      <c r="XCS282" s="37"/>
      <c r="XCT282" s="37"/>
      <c r="XCU282" s="37"/>
      <c r="XCV282" s="37"/>
      <c r="XCW282" s="37"/>
      <c r="XCX282" s="37"/>
      <c r="XCY282" s="37"/>
      <c r="XCZ282" s="37"/>
      <c r="XDA282" s="37"/>
      <c r="XDB282" s="37"/>
      <c r="XDC282" s="37"/>
      <c r="XDD282" s="37"/>
      <c r="XDE282" s="37"/>
      <c r="XDF282" s="37"/>
      <c r="XDG282" s="37"/>
      <c r="XDH282" s="37"/>
      <c r="XDI282" s="37"/>
      <c r="XDJ282" s="37"/>
      <c r="XDK282" s="37"/>
      <c r="XDL282" s="37"/>
      <c r="XDM282" s="37"/>
      <c r="XDN282" s="37"/>
      <c r="XDO282" s="37"/>
      <c r="XDP282" s="37"/>
      <c r="XDQ282" s="37"/>
      <c r="XDR282" s="37"/>
      <c r="XDS282" s="37"/>
      <c r="XDT282" s="37"/>
      <c r="XDU282" s="37"/>
      <c r="XDV282" s="37"/>
      <c r="XDW282" s="37"/>
      <c r="XDX282" s="37"/>
      <c r="XDY282" s="37"/>
      <c r="XDZ282" s="37"/>
      <c r="XEA282" s="37"/>
      <c r="XEB282" s="37"/>
      <c r="XEC282" s="37"/>
      <c r="XED282" s="37"/>
      <c r="XEE282" s="37"/>
      <c r="XEF282" s="37"/>
      <c r="XEG282" s="37"/>
      <c r="XEH282" s="37"/>
      <c r="XEI282" s="37"/>
      <c r="XEJ282" s="37"/>
      <c r="XEK282" s="37"/>
      <c r="XEL282" s="37"/>
      <c r="XEM282" s="37"/>
      <c r="XEN282" s="37"/>
      <c r="XEO282" s="37"/>
      <c r="XEP282" s="37"/>
      <c r="XEQ282" s="37"/>
      <c r="XER282" s="37"/>
      <c r="XES282" s="37"/>
      <c r="XET282" s="37"/>
      <c r="XEU282" s="37"/>
      <c r="XEV282" s="37"/>
      <c r="XEW282" s="37"/>
      <c r="XEX282" s="37"/>
      <c r="XEY282" s="37"/>
      <c r="XEZ282" s="37"/>
      <c r="XFA282" s="37"/>
      <c r="XFB282" s="37"/>
      <c r="XFC282" s="37"/>
      <c r="XFD282" s="37"/>
    </row>
    <row r="283" spans="1:151 16227:16384" s="12" customFormat="1" ht="20.25" x14ac:dyDescent="0.25">
      <c r="A283" s="93" t="s">
        <v>210</v>
      </c>
      <c r="B283" s="93"/>
      <c r="C283" s="93"/>
      <c r="D283" s="93"/>
      <c r="E283" s="93"/>
      <c r="F283" s="93"/>
      <c r="G283" s="93"/>
      <c r="H283" s="93"/>
      <c r="I283" s="93"/>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WZC283" s="37"/>
      <c r="WZD283" s="37"/>
      <c r="WZE283" s="37"/>
      <c r="WZF283" s="37"/>
      <c r="WZG283" s="37"/>
      <c r="WZH283" s="37"/>
      <c r="WZI283" s="37"/>
      <c r="WZJ283" s="37"/>
      <c r="WZK283" s="37"/>
      <c r="WZL283" s="37"/>
      <c r="WZM283" s="37"/>
      <c r="WZN283" s="37"/>
      <c r="WZO283" s="37"/>
      <c r="WZP283" s="37"/>
      <c r="WZQ283" s="37"/>
      <c r="WZR283" s="37"/>
      <c r="WZS283" s="37"/>
      <c r="WZT283" s="37"/>
      <c r="WZU283" s="37"/>
      <c r="WZV283" s="37"/>
      <c r="WZW283" s="37"/>
      <c r="WZX283" s="37"/>
      <c r="WZY283" s="37"/>
      <c r="WZZ283" s="37"/>
      <c r="XAA283" s="37"/>
      <c r="XAB283" s="37"/>
      <c r="XAC283" s="37"/>
      <c r="XAD283" s="37"/>
      <c r="XAE283" s="37"/>
      <c r="XAF283" s="37"/>
      <c r="XAG283" s="37"/>
      <c r="XAH283" s="37"/>
      <c r="XAI283" s="37"/>
      <c r="XAJ283" s="37"/>
      <c r="XAK283" s="37"/>
      <c r="XAL283" s="37"/>
      <c r="XAM283" s="37"/>
      <c r="XAN283" s="37"/>
      <c r="XAO283" s="37"/>
      <c r="XAP283" s="37"/>
      <c r="XAQ283" s="37"/>
      <c r="XAR283" s="37"/>
      <c r="XAS283" s="37"/>
      <c r="XAT283" s="37"/>
      <c r="XAU283" s="37"/>
      <c r="XAV283" s="37"/>
      <c r="XAW283" s="37"/>
      <c r="XAX283" s="37"/>
      <c r="XAY283" s="37"/>
      <c r="XAZ283" s="37"/>
      <c r="XBA283" s="37"/>
      <c r="XBB283" s="37"/>
      <c r="XBC283" s="37"/>
      <c r="XBD283" s="37"/>
      <c r="XBE283" s="37"/>
      <c r="XBF283" s="37"/>
      <c r="XBG283" s="37"/>
      <c r="XBH283" s="37"/>
      <c r="XBI283" s="37"/>
      <c r="XBJ283" s="37"/>
      <c r="XBK283" s="37"/>
      <c r="XBL283" s="37"/>
      <c r="XBM283" s="37"/>
      <c r="XBN283" s="37"/>
      <c r="XBO283" s="37"/>
      <c r="XBP283" s="37"/>
      <c r="XBQ283" s="37"/>
      <c r="XBR283" s="37"/>
      <c r="XBS283" s="37"/>
      <c r="XBT283" s="37"/>
      <c r="XBU283" s="37"/>
      <c r="XBV283" s="37"/>
      <c r="XBW283" s="37"/>
      <c r="XBX283" s="37"/>
      <c r="XBY283" s="37"/>
      <c r="XBZ283" s="37"/>
      <c r="XCA283" s="37"/>
      <c r="XCB283" s="37"/>
      <c r="XCC283" s="37"/>
      <c r="XCD283" s="37"/>
      <c r="XCE283" s="37"/>
      <c r="XCF283" s="37"/>
      <c r="XCG283" s="37"/>
      <c r="XCH283" s="37"/>
      <c r="XCI283" s="37"/>
      <c r="XCJ283" s="37"/>
      <c r="XCK283" s="37"/>
      <c r="XCL283" s="37"/>
      <c r="XCM283" s="37"/>
      <c r="XCN283" s="37"/>
      <c r="XCO283" s="37"/>
      <c r="XCP283" s="37"/>
      <c r="XCQ283" s="37"/>
      <c r="XCR283" s="37"/>
      <c r="XCS283" s="37"/>
      <c r="XCT283" s="37"/>
      <c r="XCU283" s="37"/>
      <c r="XCV283" s="37"/>
      <c r="XCW283" s="37"/>
      <c r="XCX283" s="37"/>
      <c r="XCY283" s="37"/>
      <c r="XCZ283" s="37"/>
      <c r="XDA283" s="37"/>
      <c r="XDB283" s="37"/>
      <c r="XDC283" s="37"/>
      <c r="XDD283" s="37"/>
      <c r="XDE283" s="37"/>
      <c r="XDF283" s="37"/>
      <c r="XDG283" s="37"/>
      <c r="XDH283" s="37"/>
      <c r="XDI283" s="37"/>
      <c r="XDJ283" s="37"/>
      <c r="XDK283" s="37"/>
      <c r="XDL283" s="37"/>
      <c r="XDM283" s="37"/>
      <c r="XDN283" s="37"/>
      <c r="XDO283" s="37"/>
      <c r="XDP283" s="37"/>
      <c r="XDQ283" s="37"/>
      <c r="XDR283" s="37"/>
      <c r="XDS283" s="37"/>
      <c r="XDT283" s="37"/>
      <c r="XDU283" s="37"/>
      <c r="XDV283" s="37"/>
      <c r="XDW283" s="37"/>
      <c r="XDX283" s="37"/>
      <c r="XDY283" s="37"/>
      <c r="XDZ283" s="37"/>
      <c r="XEA283" s="37"/>
      <c r="XEB283" s="37"/>
      <c r="XEC283" s="37"/>
      <c r="XED283" s="37"/>
      <c r="XEE283" s="37"/>
      <c r="XEF283" s="37"/>
      <c r="XEG283" s="37"/>
      <c r="XEH283" s="37"/>
      <c r="XEI283" s="37"/>
      <c r="XEJ283" s="37"/>
      <c r="XEK283" s="37"/>
      <c r="XEL283" s="37"/>
      <c r="XEM283" s="37"/>
      <c r="XEN283" s="37"/>
      <c r="XEO283" s="37"/>
      <c r="XEP283" s="37"/>
      <c r="XEQ283" s="37"/>
      <c r="XER283" s="37"/>
      <c r="XES283" s="37"/>
      <c r="XET283" s="37"/>
      <c r="XEU283" s="37"/>
      <c r="XEV283" s="37"/>
      <c r="XEW283" s="37"/>
      <c r="XEX283" s="37"/>
      <c r="XEY283" s="37"/>
      <c r="XEZ283" s="37"/>
      <c r="XFA283" s="37"/>
      <c r="XFB283" s="37"/>
      <c r="XFC283" s="37"/>
      <c r="XFD283" s="37"/>
    </row>
    <row r="284" spans="1:151 16227:16384" s="12" customFormat="1" ht="20.25" x14ac:dyDescent="0.25">
      <c r="A284" s="93" t="s">
        <v>211</v>
      </c>
      <c r="B284" s="93"/>
      <c r="C284" s="93"/>
      <c r="D284" s="93"/>
      <c r="E284" s="93"/>
      <c r="F284" s="93"/>
      <c r="G284" s="93"/>
      <c r="H284" s="93"/>
      <c r="I284" s="93"/>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WZC284" s="37"/>
      <c r="WZD284" s="37"/>
      <c r="WZE284" s="37"/>
      <c r="WZF284" s="37"/>
      <c r="WZG284" s="37"/>
      <c r="WZH284" s="37"/>
      <c r="WZI284" s="37"/>
      <c r="WZJ284" s="37"/>
      <c r="WZK284" s="37"/>
      <c r="WZL284" s="37"/>
      <c r="WZM284" s="37"/>
      <c r="WZN284" s="37"/>
      <c r="WZO284" s="37"/>
      <c r="WZP284" s="37"/>
      <c r="WZQ284" s="37"/>
      <c r="WZR284" s="37"/>
      <c r="WZS284" s="37"/>
      <c r="WZT284" s="37"/>
      <c r="WZU284" s="37"/>
      <c r="WZV284" s="37"/>
      <c r="WZW284" s="37"/>
      <c r="WZX284" s="37"/>
      <c r="WZY284" s="37"/>
      <c r="WZZ284" s="37"/>
      <c r="XAA284" s="37"/>
      <c r="XAB284" s="37"/>
      <c r="XAC284" s="37"/>
      <c r="XAD284" s="37"/>
      <c r="XAE284" s="37"/>
      <c r="XAF284" s="37"/>
      <c r="XAG284" s="37"/>
      <c r="XAH284" s="37"/>
      <c r="XAI284" s="37"/>
      <c r="XAJ284" s="37"/>
      <c r="XAK284" s="37"/>
      <c r="XAL284" s="37"/>
      <c r="XAM284" s="37"/>
      <c r="XAN284" s="37"/>
      <c r="XAO284" s="37"/>
      <c r="XAP284" s="37"/>
      <c r="XAQ284" s="37"/>
      <c r="XAR284" s="37"/>
      <c r="XAS284" s="37"/>
      <c r="XAT284" s="37"/>
      <c r="XAU284" s="37"/>
      <c r="XAV284" s="37"/>
      <c r="XAW284" s="37"/>
      <c r="XAX284" s="37"/>
      <c r="XAY284" s="37"/>
      <c r="XAZ284" s="37"/>
      <c r="XBA284" s="37"/>
      <c r="XBB284" s="37"/>
      <c r="XBC284" s="37"/>
      <c r="XBD284" s="37"/>
      <c r="XBE284" s="37"/>
      <c r="XBF284" s="37"/>
      <c r="XBG284" s="37"/>
      <c r="XBH284" s="37"/>
      <c r="XBI284" s="37"/>
      <c r="XBJ284" s="37"/>
      <c r="XBK284" s="37"/>
      <c r="XBL284" s="37"/>
      <c r="XBM284" s="37"/>
      <c r="XBN284" s="37"/>
      <c r="XBO284" s="37"/>
      <c r="XBP284" s="37"/>
      <c r="XBQ284" s="37"/>
      <c r="XBR284" s="37"/>
      <c r="XBS284" s="37"/>
      <c r="XBT284" s="37"/>
      <c r="XBU284" s="37"/>
      <c r="XBV284" s="37"/>
      <c r="XBW284" s="37"/>
      <c r="XBX284" s="37"/>
      <c r="XBY284" s="37"/>
      <c r="XBZ284" s="37"/>
      <c r="XCA284" s="37"/>
      <c r="XCB284" s="37"/>
      <c r="XCC284" s="37"/>
      <c r="XCD284" s="37"/>
      <c r="XCE284" s="37"/>
      <c r="XCF284" s="37"/>
      <c r="XCG284" s="37"/>
      <c r="XCH284" s="37"/>
      <c r="XCI284" s="37"/>
      <c r="XCJ284" s="37"/>
      <c r="XCK284" s="37"/>
      <c r="XCL284" s="37"/>
      <c r="XCM284" s="37"/>
      <c r="XCN284" s="37"/>
      <c r="XCO284" s="37"/>
      <c r="XCP284" s="37"/>
      <c r="XCQ284" s="37"/>
      <c r="XCR284" s="37"/>
      <c r="XCS284" s="37"/>
      <c r="XCT284" s="37"/>
      <c r="XCU284" s="37"/>
      <c r="XCV284" s="37"/>
      <c r="XCW284" s="37"/>
      <c r="XCX284" s="37"/>
      <c r="XCY284" s="37"/>
      <c r="XCZ284" s="37"/>
      <c r="XDA284" s="37"/>
      <c r="XDB284" s="37"/>
      <c r="XDC284" s="37"/>
      <c r="XDD284" s="37"/>
      <c r="XDE284" s="37"/>
      <c r="XDF284" s="37"/>
      <c r="XDG284" s="37"/>
      <c r="XDH284" s="37"/>
      <c r="XDI284" s="37"/>
      <c r="XDJ284" s="37"/>
      <c r="XDK284" s="37"/>
      <c r="XDL284" s="37"/>
      <c r="XDM284" s="37"/>
      <c r="XDN284" s="37"/>
      <c r="XDO284" s="37"/>
      <c r="XDP284" s="37"/>
      <c r="XDQ284" s="37"/>
      <c r="XDR284" s="37"/>
      <c r="XDS284" s="37"/>
      <c r="XDT284" s="37"/>
      <c r="XDU284" s="37"/>
      <c r="XDV284" s="37"/>
      <c r="XDW284" s="37"/>
      <c r="XDX284" s="37"/>
      <c r="XDY284" s="37"/>
      <c r="XDZ284" s="37"/>
      <c r="XEA284" s="37"/>
      <c r="XEB284" s="37"/>
      <c r="XEC284" s="37"/>
      <c r="XED284" s="37"/>
      <c r="XEE284" s="37"/>
      <c r="XEF284" s="37"/>
      <c r="XEG284" s="37"/>
      <c r="XEH284" s="37"/>
      <c r="XEI284" s="37"/>
      <c r="XEJ284" s="37"/>
      <c r="XEK284" s="37"/>
      <c r="XEL284" s="37"/>
      <c r="XEM284" s="37"/>
      <c r="XEN284" s="37"/>
      <c r="XEO284" s="37"/>
      <c r="XEP284" s="37"/>
      <c r="XEQ284" s="37"/>
      <c r="XER284" s="37"/>
      <c r="XES284" s="37"/>
      <c r="XET284" s="37"/>
      <c r="XEU284" s="37"/>
      <c r="XEV284" s="37"/>
      <c r="XEW284" s="37"/>
      <c r="XEX284" s="37"/>
      <c r="XEY284" s="37"/>
      <c r="XEZ284" s="37"/>
      <c r="XFA284" s="37"/>
      <c r="XFB284" s="37"/>
      <c r="XFC284" s="37"/>
      <c r="XFD284" s="37"/>
    </row>
    <row r="285" spans="1:151 16227:16384" s="12" customFormat="1" ht="20.25" customHeight="1" x14ac:dyDescent="0.25">
      <c r="A285" s="84" t="str">
        <f>A284</f>
        <v>Ground Floor for Residential &amp; Parking</v>
      </c>
      <c r="B285" s="85"/>
      <c r="C285" s="90">
        <v>3</v>
      </c>
      <c r="D285" s="90"/>
      <c r="E285" s="55" t="s">
        <v>214</v>
      </c>
      <c r="F285" s="79">
        <f>((52.396+3.05*0.825+2.075*0.6)*10.764)</f>
        <v>604.47663899999998</v>
      </c>
      <c r="G285" s="80"/>
      <c r="H285" s="55">
        <v>0</v>
      </c>
      <c r="I285" s="55">
        <f>F285*(($I$105)+1)+H285</f>
        <v>967.16262240000003</v>
      </c>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WZC285" s="37"/>
      <c r="WZD285" s="37"/>
      <c r="WZE285" s="37"/>
      <c r="WZF285" s="37"/>
      <c r="WZG285" s="37"/>
      <c r="WZH285" s="37"/>
      <c r="WZI285" s="37"/>
      <c r="WZJ285" s="37"/>
      <c r="WZK285" s="37"/>
      <c r="WZL285" s="37"/>
      <c r="WZM285" s="37"/>
      <c r="WZN285" s="37"/>
      <c r="WZO285" s="37"/>
      <c r="WZP285" s="37"/>
      <c r="WZQ285" s="37"/>
      <c r="WZR285" s="37"/>
      <c r="WZS285" s="37"/>
      <c r="WZT285" s="37"/>
      <c r="WZU285" s="37"/>
      <c r="WZV285" s="37"/>
      <c r="WZW285" s="37"/>
      <c r="WZX285" s="37"/>
      <c r="WZY285" s="37"/>
      <c r="WZZ285" s="37"/>
      <c r="XAA285" s="37"/>
      <c r="XAB285" s="37"/>
      <c r="XAC285" s="37"/>
      <c r="XAD285" s="37"/>
      <c r="XAE285" s="37"/>
      <c r="XAF285" s="37"/>
      <c r="XAG285" s="37"/>
      <c r="XAH285" s="37"/>
      <c r="XAI285" s="37"/>
      <c r="XAJ285" s="37"/>
      <c r="XAK285" s="37"/>
      <c r="XAL285" s="37"/>
      <c r="XAM285" s="37"/>
      <c r="XAN285" s="37"/>
      <c r="XAO285" s="37"/>
      <c r="XAP285" s="37"/>
      <c r="XAQ285" s="37"/>
      <c r="XAR285" s="37"/>
      <c r="XAS285" s="37"/>
      <c r="XAT285" s="37"/>
      <c r="XAU285" s="37"/>
      <c r="XAV285" s="37"/>
      <c r="XAW285" s="37"/>
      <c r="XAX285" s="37"/>
      <c r="XAY285" s="37"/>
      <c r="XAZ285" s="37"/>
      <c r="XBA285" s="37"/>
      <c r="XBB285" s="37"/>
      <c r="XBC285" s="37"/>
      <c r="XBD285" s="37"/>
      <c r="XBE285" s="37"/>
      <c r="XBF285" s="37"/>
      <c r="XBG285" s="37"/>
      <c r="XBH285" s="37"/>
      <c r="XBI285" s="37"/>
      <c r="XBJ285" s="37"/>
      <c r="XBK285" s="37"/>
      <c r="XBL285" s="37"/>
      <c r="XBM285" s="37"/>
      <c r="XBN285" s="37"/>
      <c r="XBO285" s="37"/>
      <c r="XBP285" s="37"/>
      <c r="XBQ285" s="37"/>
      <c r="XBR285" s="37"/>
      <c r="XBS285" s="37"/>
      <c r="XBT285" s="37"/>
      <c r="XBU285" s="37"/>
      <c r="XBV285" s="37"/>
      <c r="XBW285" s="37"/>
      <c r="XBX285" s="37"/>
      <c r="XBY285" s="37"/>
      <c r="XBZ285" s="37"/>
      <c r="XCA285" s="37"/>
      <c r="XCB285" s="37"/>
      <c r="XCC285" s="37"/>
      <c r="XCD285" s="37"/>
      <c r="XCE285" s="37"/>
      <c r="XCF285" s="37"/>
      <c r="XCG285" s="37"/>
      <c r="XCH285" s="37"/>
      <c r="XCI285" s="37"/>
      <c r="XCJ285" s="37"/>
      <c r="XCK285" s="37"/>
      <c r="XCL285" s="37"/>
      <c r="XCM285" s="37"/>
      <c r="XCN285" s="37"/>
      <c r="XCO285" s="37"/>
      <c r="XCP285" s="37"/>
      <c r="XCQ285" s="37"/>
      <c r="XCR285" s="37"/>
      <c r="XCS285" s="37"/>
      <c r="XCT285" s="37"/>
      <c r="XCU285" s="37"/>
      <c r="XCV285" s="37"/>
      <c r="XCW285" s="37"/>
      <c r="XCX285" s="37"/>
      <c r="XCY285" s="37"/>
      <c r="XCZ285" s="37"/>
      <c r="XDA285" s="37"/>
      <c r="XDB285" s="37"/>
      <c r="XDC285" s="37"/>
      <c r="XDD285" s="37"/>
      <c r="XDE285" s="37"/>
      <c r="XDF285" s="37"/>
      <c r="XDG285" s="37"/>
      <c r="XDH285" s="37"/>
      <c r="XDI285" s="37"/>
      <c r="XDJ285" s="37"/>
      <c r="XDK285" s="37"/>
      <c r="XDL285" s="37"/>
      <c r="XDM285" s="37"/>
      <c r="XDN285" s="37"/>
      <c r="XDO285" s="37"/>
      <c r="XDP285" s="37"/>
      <c r="XDQ285" s="37"/>
      <c r="XDR285" s="37"/>
      <c r="XDS285" s="37"/>
      <c r="XDT285" s="37"/>
      <c r="XDU285" s="37"/>
      <c r="XDV285" s="37"/>
      <c r="XDW285" s="37"/>
      <c r="XDX285" s="37"/>
      <c r="XDY285" s="37"/>
      <c r="XDZ285" s="37"/>
      <c r="XEA285" s="37"/>
      <c r="XEB285" s="37"/>
      <c r="XEC285" s="37"/>
      <c r="XED285" s="37"/>
      <c r="XEE285" s="37"/>
      <c r="XEF285" s="37"/>
      <c r="XEG285" s="37"/>
      <c r="XEH285" s="37"/>
      <c r="XEI285" s="37"/>
      <c r="XEJ285" s="37"/>
      <c r="XEK285" s="37"/>
      <c r="XEL285" s="37"/>
      <c r="XEM285" s="37"/>
      <c r="XEN285" s="37"/>
      <c r="XEO285" s="37"/>
      <c r="XEP285" s="37"/>
      <c r="XEQ285" s="37"/>
      <c r="XER285" s="37"/>
      <c r="XES285" s="37"/>
      <c r="XET285" s="37"/>
      <c r="XEU285" s="37"/>
      <c r="XEV285" s="37"/>
      <c r="XEW285" s="37"/>
      <c r="XEX285" s="37"/>
      <c r="XEY285" s="37"/>
      <c r="XEZ285" s="37"/>
      <c r="XFA285" s="37"/>
      <c r="XFB285" s="37"/>
      <c r="XFC285" s="37"/>
      <c r="XFD285" s="37"/>
    </row>
    <row r="286" spans="1:151 16227:16384" s="12" customFormat="1" ht="20.25" customHeight="1" x14ac:dyDescent="0.25">
      <c r="A286" s="86"/>
      <c r="B286" s="87"/>
      <c r="C286" s="90">
        <v>5</v>
      </c>
      <c r="D286" s="90"/>
      <c r="E286" s="51" t="s">
        <v>214</v>
      </c>
      <c r="F286" s="79">
        <f>((51.907+2.125*0.6)*10.764)</f>
        <v>572.4510479999999</v>
      </c>
      <c r="G286" s="80"/>
      <c r="H286" s="51">
        <v>0</v>
      </c>
      <c r="I286" s="51">
        <f>F286*(($I$105)+1)+H286</f>
        <v>915.92167679999989</v>
      </c>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WZC286" s="37"/>
      <c r="WZD286" s="37"/>
      <c r="WZE286" s="37"/>
      <c r="WZF286" s="37"/>
      <c r="WZG286" s="37"/>
      <c r="WZH286" s="37"/>
      <c r="WZI286" s="37"/>
      <c r="WZJ286" s="37"/>
      <c r="WZK286" s="37"/>
      <c r="WZL286" s="37"/>
      <c r="WZM286" s="37"/>
      <c r="WZN286" s="37"/>
      <c r="WZO286" s="37"/>
      <c r="WZP286" s="37"/>
      <c r="WZQ286" s="37"/>
      <c r="WZR286" s="37"/>
      <c r="WZS286" s="37"/>
      <c r="WZT286" s="37"/>
      <c r="WZU286" s="37"/>
      <c r="WZV286" s="37"/>
      <c r="WZW286" s="37"/>
      <c r="WZX286" s="37"/>
      <c r="WZY286" s="37"/>
      <c r="WZZ286" s="37"/>
      <c r="XAA286" s="37"/>
      <c r="XAB286" s="37"/>
      <c r="XAC286" s="37"/>
      <c r="XAD286" s="37"/>
      <c r="XAE286" s="37"/>
      <c r="XAF286" s="37"/>
      <c r="XAG286" s="37"/>
      <c r="XAH286" s="37"/>
      <c r="XAI286" s="37"/>
      <c r="XAJ286" s="37"/>
      <c r="XAK286" s="37"/>
      <c r="XAL286" s="37"/>
      <c r="XAM286" s="37"/>
      <c r="XAN286" s="37"/>
      <c r="XAO286" s="37"/>
      <c r="XAP286" s="37"/>
      <c r="XAQ286" s="37"/>
      <c r="XAR286" s="37"/>
      <c r="XAS286" s="37"/>
      <c r="XAT286" s="37"/>
      <c r="XAU286" s="37"/>
      <c r="XAV286" s="37"/>
      <c r="XAW286" s="37"/>
      <c r="XAX286" s="37"/>
      <c r="XAY286" s="37"/>
      <c r="XAZ286" s="37"/>
      <c r="XBA286" s="37"/>
      <c r="XBB286" s="37"/>
      <c r="XBC286" s="37"/>
      <c r="XBD286" s="37"/>
      <c r="XBE286" s="37"/>
      <c r="XBF286" s="37"/>
      <c r="XBG286" s="37"/>
      <c r="XBH286" s="37"/>
      <c r="XBI286" s="37"/>
      <c r="XBJ286" s="37"/>
      <c r="XBK286" s="37"/>
      <c r="XBL286" s="37"/>
      <c r="XBM286" s="37"/>
      <c r="XBN286" s="37"/>
      <c r="XBO286" s="37"/>
      <c r="XBP286" s="37"/>
      <c r="XBQ286" s="37"/>
      <c r="XBR286" s="37"/>
      <c r="XBS286" s="37"/>
      <c r="XBT286" s="37"/>
      <c r="XBU286" s="37"/>
      <c r="XBV286" s="37"/>
      <c r="XBW286" s="37"/>
      <c r="XBX286" s="37"/>
      <c r="XBY286" s="37"/>
      <c r="XBZ286" s="37"/>
      <c r="XCA286" s="37"/>
      <c r="XCB286" s="37"/>
      <c r="XCC286" s="37"/>
      <c r="XCD286" s="37"/>
      <c r="XCE286" s="37"/>
      <c r="XCF286" s="37"/>
      <c r="XCG286" s="37"/>
      <c r="XCH286" s="37"/>
      <c r="XCI286" s="37"/>
      <c r="XCJ286" s="37"/>
      <c r="XCK286" s="37"/>
      <c r="XCL286" s="37"/>
      <c r="XCM286" s="37"/>
      <c r="XCN286" s="37"/>
      <c r="XCO286" s="37"/>
      <c r="XCP286" s="37"/>
      <c r="XCQ286" s="37"/>
      <c r="XCR286" s="37"/>
      <c r="XCS286" s="37"/>
      <c r="XCT286" s="37"/>
      <c r="XCU286" s="37"/>
      <c r="XCV286" s="37"/>
      <c r="XCW286" s="37"/>
      <c r="XCX286" s="37"/>
      <c r="XCY286" s="37"/>
      <c r="XCZ286" s="37"/>
      <c r="XDA286" s="37"/>
      <c r="XDB286" s="37"/>
      <c r="XDC286" s="37"/>
      <c r="XDD286" s="37"/>
      <c r="XDE286" s="37"/>
      <c r="XDF286" s="37"/>
      <c r="XDG286" s="37"/>
      <c r="XDH286" s="37"/>
      <c r="XDI286" s="37"/>
      <c r="XDJ286" s="37"/>
      <c r="XDK286" s="37"/>
      <c r="XDL286" s="37"/>
      <c r="XDM286" s="37"/>
      <c r="XDN286" s="37"/>
      <c r="XDO286" s="37"/>
      <c r="XDP286" s="37"/>
      <c r="XDQ286" s="37"/>
      <c r="XDR286" s="37"/>
      <c r="XDS286" s="37"/>
      <c r="XDT286" s="37"/>
      <c r="XDU286" s="37"/>
      <c r="XDV286" s="37"/>
      <c r="XDW286" s="37"/>
      <c r="XDX286" s="37"/>
      <c r="XDY286" s="37"/>
      <c r="XDZ286" s="37"/>
      <c r="XEA286" s="37"/>
      <c r="XEB286" s="37"/>
      <c r="XEC286" s="37"/>
      <c r="XED286" s="37"/>
      <c r="XEE286" s="37"/>
      <c r="XEF286" s="37"/>
      <c r="XEG286" s="37"/>
      <c r="XEH286" s="37"/>
      <c r="XEI286" s="37"/>
      <c r="XEJ286" s="37"/>
      <c r="XEK286" s="37"/>
      <c r="XEL286" s="37"/>
      <c r="XEM286" s="37"/>
      <c r="XEN286" s="37"/>
      <c r="XEO286" s="37"/>
      <c r="XEP286" s="37"/>
      <c r="XEQ286" s="37"/>
      <c r="XER286" s="37"/>
      <c r="XES286" s="37"/>
      <c r="XET286" s="37"/>
      <c r="XEU286" s="37"/>
      <c r="XEV286" s="37"/>
      <c r="XEW286" s="37"/>
      <c r="XEX286" s="37"/>
      <c r="XEY286" s="37"/>
      <c r="XEZ286" s="37"/>
      <c r="XFA286" s="37"/>
      <c r="XFB286" s="37"/>
      <c r="XFC286" s="37"/>
      <c r="XFD286" s="37"/>
    </row>
    <row r="287" spans="1:151 16227:16384" s="12" customFormat="1" ht="20.25" customHeight="1" x14ac:dyDescent="0.25">
      <c r="A287" s="88"/>
      <c r="B287" s="89"/>
      <c r="C287" s="90">
        <v>8</v>
      </c>
      <c r="D287" s="90"/>
      <c r="E287" s="51" t="s">
        <v>214</v>
      </c>
      <c r="F287" s="79">
        <f>((52.396+3.05*0.825+2.075*0.6)*10.765)</f>
        <v>604.53279625000005</v>
      </c>
      <c r="G287" s="80"/>
      <c r="H287" s="51">
        <v>0</v>
      </c>
      <c r="I287" s="51">
        <f t="shared" ref="I287" si="47">F287*(($I$105)+1)+H287</f>
        <v>967.25247400000012</v>
      </c>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WZC287" s="37"/>
      <c r="WZD287" s="37"/>
      <c r="WZE287" s="37"/>
      <c r="WZF287" s="37"/>
      <c r="WZG287" s="37"/>
      <c r="WZH287" s="37"/>
      <c r="WZI287" s="37"/>
      <c r="WZJ287" s="37"/>
      <c r="WZK287" s="37"/>
      <c r="WZL287" s="37"/>
      <c r="WZM287" s="37"/>
      <c r="WZN287" s="37"/>
      <c r="WZO287" s="37"/>
      <c r="WZP287" s="37"/>
      <c r="WZQ287" s="37"/>
      <c r="WZR287" s="37"/>
      <c r="WZS287" s="37"/>
      <c r="WZT287" s="37"/>
      <c r="WZU287" s="37"/>
      <c r="WZV287" s="37"/>
      <c r="WZW287" s="37"/>
      <c r="WZX287" s="37"/>
      <c r="WZY287" s="37"/>
      <c r="WZZ287" s="37"/>
      <c r="XAA287" s="37"/>
      <c r="XAB287" s="37"/>
      <c r="XAC287" s="37"/>
      <c r="XAD287" s="37"/>
      <c r="XAE287" s="37"/>
      <c r="XAF287" s="37"/>
      <c r="XAG287" s="37"/>
      <c r="XAH287" s="37"/>
      <c r="XAI287" s="37"/>
      <c r="XAJ287" s="37"/>
      <c r="XAK287" s="37"/>
      <c r="XAL287" s="37"/>
      <c r="XAM287" s="37"/>
      <c r="XAN287" s="37"/>
      <c r="XAO287" s="37"/>
      <c r="XAP287" s="37"/>
      <c r="XAQ287" s="37"/>
      <c r="XAR287" s="37"/>
      <c r="XAS287" s="37"/>
      <c r="XAT287" s="37"/>
      <c r="XAU287" s="37"/>
      <c r="XAV287" s="37"/>
      <c r="XAW287" s="37"/>
      <c r="XAX287" s="37"/>
      <c r="XAY287" s="37"/>
      <c r="XAZ287" s="37"/>
      <c r="XBA287" s="37"/>
      <c r="XBB287" s="37"/>
      <c r="XBC287" s="37"/>
      <c r="XBD287" s="37"/>
      <c r="XBE287" s="37"/>
      <c r="XBF287" s="37"/>
      <c r="XBG287" s="37"/>
      <c r="XBH287" s="37"/>
      <c r="XBI287" s="37"/>
      <c r="XBJ287" s="37"/>
      <c r="XBK287" s="37"/>
      <c r="XBL287" s="37"/>
      <c r="XBM287" s="37"/>
      <c r="XBN287" s="37"/>
      <c r="XBO287" s="37"/>
      <c r="XBP287" s="37"/>
      <c r="XBQ287" s="37"/>
      <c r="XBR287" s="37"/>
      <c r="XBS287" s="37"/>
      <c r="XBT287" s="37"/>
      <c r="XBU287" s="37"/>
      <c r="XBV287" s="37"/>
      <c r="XBW287" s="37"/>
      <c r="XBX287" s="37"/>
      <c r="XBY287" s="37"/>
      <c r="XBZ287" s="37"/>
      <c r="XCA287" s="37"/>
      <c r="XCB287" s="37"/>
      <c r="XCC287" s="37"/>
      <c r="XCD287" s="37"/>
      <c r="XCE287" s="37"/>
      <c r="XCF287" s="37"/>
      <c r="XCG287" s="37"/>
      <c r="XCH287" s="37"/>
      <c r="XCI287" s="37"/>
      <c r="XCJ287" s="37"/>
      <c r="XCK287" s="37"/>
      <c r="XCL287" s="37"/>
      <c r="XCM287" s="37"/>
      <c r="XCN287" s="37"/>
      <c r="XCO287" s="37"/>
      <c r="XCP287" s="37"/>
      <c r="XCQ287" s="37"/>
      <c r="XCR287" s="37"/>
      <c r="XCS287" s="37"/>
      <c r="XCT287" s="37"/>
      <c r="XCU287" s="37"/>
      <c r="XCV287" s="37"/>
      <c r="XCW287" s="37"/>
      <c r="XCX287" s="37"/>
      <c r="XCY287" s="37"/>
      <c r="XCZ287" s="37"/>
      <c r="XDA287" s="37"/>
      <c r="XDB287" s="37"/>
      <c r="XDC287" s="37"/>
      <c r="XDD287" s="37"/>
      <c r="XDE287" s="37"/>
      <c r="XDF287" s="37"/>
      <c r="XDG287" s="37"/>
      <c r="XDH287" s="37"/>
      <c r="XDI287" s="37"/>
      <c r="XDJ287" s="37"/>
      <c r="XDK287" s="37"/>
      <c r="XDL287" s="37"/>
      <c r="XDM287" s="37"/>
      <c r="XDN287" s="37"/>
      <c r="XDO287" s="37"/>
      <c r="XDP287" s="37"/>
      <c r="XDQ287" s="37"/>
      <c r="XDR287" s="37"/>
      <c r="XDS287" s="37"/>
      <c r="XDT287" s="37"/>
      <c r="XDU287" s="37"/>
      <c r="XDV287" s="37"/>
      <c r="XDW287" s="37"/>
      <c r="XDX287" s="37"/>
      <c r="XDY287" s="37"/>
      <c r="XDZ287" s="37"/>
      <c r="XEA287" s="37"/>
      <c r="XEB287" s="37"/>
      <c r="XEC287" s="37"/>
      <c r="XED287" s="37"/>
      <c r="XEE287" s="37"/>
      <c r="XEF287" s="37"/>
      <c r="XEG287" s="37"/>
      <c r="XEH287" s="37"/>
      <c r="XEI287" s="37"/>
      <c r="XEJ287" s="37"/>
      <c r="XEK287" s="37"/>
      <c r="XEL287" s="37"/>
      <c r="XEM287" s="37"/>
      <c r="XEN287" s="37"/>
      <c r="XEO287" s="37"/>
      <c r="XEP287" s="37"/>
      <c r="XEQ287" s="37"/>
      <c r="XER287" s="37"/>
      <c r="XES287" s="37"/>
      <c r="XET287" s="37"/>
      <c r="XEU287" s="37"/>
      <c r="XEV287" s="37"/>
      <c r="XEW287" s="37"/>
      <c r="XEX287" s="37"/>
      <c r="XEY287" s="37"/>
      <c r="XEZ287" s="37"/>
      <c r="XFA287" s="37"/>
      <c r="XFB287" s="37"/>
      <c r="XFC287" s="37"/>
      <c r="XFD287" s="37"/>
    </row>
    <row r="288" spans="1:151 16227:16384" s="12" customFormat="1" ht="20.25" x14ac:dyDescent="0.25">
      <c r="A288" s="81" t="s">
        <v>161</v>
      </c>
      <c r="B288" s="82"/>
      <c r="C288" s="82"/>
      <c r="D288" s="82"/>
      <c r="E288" s="82"/>
      <c r="F288" s="82"/>
      <c r="G288" s="82"/>
      <c r="H288" s="82"/>
      <c r="I288" s="83"/>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WZC288" s="37"/>
      <c r="WZD288" s="37"/>
      <c r="WZE288" s="37"/>
      <c r="WZF288" s="37"/>
      <c r="WZG288" s="37"/>
      <c r="WZH288" s="37"/>
      <c r="WZI288" s="37"/>
      <c r="WZJ288" s="37"/>
      <c r="WZK288" s="37"/>
      <c r="WZL288" s="37"/>
      <c r="WZM288" s="37"/>
      <c r="WZN288" s="37"/>
      <c r="WZO288" s="37"/>
      <c r="WZP288" s="37"/>
      <c r="WZQ288" s="37"/>
      <c r="WZR288" s="37"/>
      <c r="WZS288" s="37"/>
      <c r="WZT288" s="37"/>
      <c r="WZU288" s="37"/>
      <c r="WZV288" s="37"/>
      <c r="WZW288" s="37"/>
      <c r="WZX288" s="37"/>
      <c r="WZY288" s="37"/>
      <c r="WZZ288" s="37"/>
      <c r="XAA288" s="37"/>
      <c r="XAB288" s="37"/>
      <c r="XAC288" s="37"/>
      <c r="XAD288" s="37"/>
      <c r="XAE288" s="37"/>
      <c r="XAF288" s="37"/>
      <c r="XAG288" s="37"/>
      <c r="XAH288" s="37"/>
      <c r="XAI288" s="37"/>
      <c r="XAJ288" s="37"/>
      <c r="XAK288" s="37"/>
      <c r="XAL288" s="37"/>
      <c r="XAM288" s="37"/>
      <c r="XAN288" s="37"/>
      <c r="XAO288" s="37"/>
      <c r="XAP288" s="37"/>
      <c r="XAQ288" s="37"/>
      <c r="XAR288" s="37"/>
      <c r="XAS288" s="37"/>
      <c r="XAT288" s="37"/>
      <c r="XAU288" s="37"/>
      <c r="XAV288" s="37"/>
      <c r="XAW288" s="37"/>
      <c r="XAX288" s="37"/>
      <c r="XAY288" s="37"/>
      <c r="XAZ288" s="37"/>
      <c r="XBA288" s="37"/>
      <c r="XBB288" s="37"/>
      <c r="XBC288" s="37"/>
      <c r="XBD288" s="37"/>
      <c r="XBE288" s="37"/>
      <c r="XBF288" s="37"/>
      <c r="XBG288" s="37"/>
      <c r="XBH288" s="37"/>
      <c r="XBI288" s="37"/>
      <c r="XBJ288" s="37"/>
      <c r="XBK288" s="37"/>
      <c r="XBL288" s="37"/>
      <c r="XBM288" s="37"/>
      <c r="XBN288" s="37"/>
      <c r="XBO288" s="37"/>
      <c r="XBP288" s="37"/>
      <c r="XBQ288" s="37"/>
      <c r="XBR288" s="37"/>
      <c r="XBS288" s="37"/>
      <c r="XBT288" s="37"/>
      <c r="XBU288" s="37"/>
      <c r="XBV288" s="37"/>
      <c r="XBW288" s="37"/>
      <c r="XBX288" s="37"/>
      <c r="XBY288" s="37"/>
      <c r="XBZ288" s="37"/>
      <c r="XCA288" s="37"/>
      <c r="XCB288" s="37"/>
      <c r="XCC288" s="37"/>
      <c r="XCD288" s="37"/>
      <c r="XCE288" s="37"/>
      <c r="XCF288" s="37"/>
      <c r="XCG288" s="37"/>
      <c r="XCH288" s="37"/>
      <c r="XCI288" s="37"/>
      <c r="XCJ288" s="37"/>
      <c r="XCK288" s="37"/>
      <c r="XCL288" s="37"/>
      <c r="XCM288" s="37"/>
      <c r="XCN288" s="37"/>
      <c r="XCO288" s="37"/>
      <c r="XCP288" s="37"/>
      <c r="XCQ288" s="37"/>
      <c r="XCR288" s="37"/>
      <c r="XCS288" s="37"/>
      <c r="XCT288" s="37"/>
      <c r="XCU288" s="37"/>
      <c r="XCV288" s="37"/>
      <c r="XCW288" s="37"/>
      <c r="XCX288" s="37"/>
      <c r="XCY288" s="37"/>
      <c r="XCZ288" s="37"/>
      <c r="XDA288" s="37"/>
      <c r="XDB288" s="37"/>
      <c r="XDC288" s="37"/>
      <c r="XDD288" s="37"/>
      <c r="XDE288" s="37"/>
      <c r="XDF288" s="37"/>
      <c r="XDG288" s="37"/>
      <c r="XDH288" s="37"/>
      <c r="XDI288" s="37"/>
      <c r="XDJ288" s="37"/>
      <c r="XDK288" s="37"/>
      <c r="XDL288" s="37"/>
      <c r="XDM288" s="37"/>
      <c r="XDN288" s="37"/>
      <c r="XDO288" s="37"/>
      <c r="XDP288" s="37"/>
      <c r="XDQ288" s="37"/>
      <c r="XDR288" s="37"/>
      <c r="XDS288" s="37"/>
      <c r="XDT288" s="37"/>
      <c r="XDU288" s="37"/>
      <c r="XDV288" s="37"/>
      <c r="XDW288" s="37"/>
      <c r="XDX288" s="37"/>
      <c r="XDY288" s="37"/>
      <c r="XDZ288" s="37"/>
      <c r="XEA288" s="37"/>
      <c r="XEB288" s="37"/>
      <c r="XEC288" s="37"/>
      <c r="XED288" s="37"/>
      <c r="XEE288" s="37"/>
      <c r="XEF288" s="37"/>
      <c r="XEG288" s="37"/>
      <c r="XEH288" s="37"/>
      <c r="XEI288" s="37"/>
      <c r="XEJ288" s="37"/>
      <c r="XEK288" s="37"/>
      <c r="XEL288" s="37"/>
      <c r="XEM288" s="37"/>
      <c r="XEN288" s="37"/>
      <c r="XEO288" s="37"/>
      <c r="XEP288" s="37"/>
      <c r="XEQ288" s="37"/>
      <c r="XER288" s="37"/>
      <c r="XES288" s="37"/>
      <c r="XET288" s="37"/>
      <c r="XEU288" s="37"/>
      <c r="XEV288" s="37"/>
      <c r="XEW288" s="37"/>
      <c r="XEX288" s="37"/>
      <c r="XEY288" s="37"/>
      <c r="XEZ288" s="37"/>
      <c r="XFA288" s="37"/>
      <c r="XFB288" s="37"/>
      <c r="XFC288" s="37"/>
      <c r="XFD288" s="37"/>
    </row>
    <row r="289" spans="1:151 16227:16384" s="12" customFormat="1" ht="20.25" x14ac:dyDescent="0.25">
      <c r="A289" s="84" t="str">
        <f>A288</f>
        <v>1st Floor</v>
      </c>
      <c r="B289" s="85"/>
      <c r="C289" s="56">
        <v>3</v>
      </c>
      <c r="D289" s="57"/>
      <c r="E289" s="55" t="s">
        <v>214</v>
      </c>
      <c r="F289" s="79">
        <f>(52.396+0.925*3.05+0.675*2.1)*10.764</f>
        <v>609.61644899999988</v>
      </c>
      <c r="G289" s="80"/>
      <c r="H289" s="55">
        <v>0</v>
      </c>
      <c r="I289" s="55">
        <f t="shared" ref="I289:I294" si="48">F289*(($I$105)+1)+H289</f>
        <v>975.38631839999982</v>
      </c>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WZC289" s="37"/>
      <c r="WZD289" s="37"/>
      <c r="WZE289" s="37"/>
      <c r="WZF289" s="37"/>
      <c r="WZG289" s="37"/>
      <c r="WZH289" s="37"/>
      <c r="WZI289" s="37"/>
      <c r="WZJ289" s="37"/>
      <c r="WZK289" s="37"/>
      <c r="WZL289" s="37"/>
      <c r="WZM289" s="37"/>
      <c r="WZN289" s="37"/>
      <c r="WZO289" s="37"/>
      <c r="WZP289" s="37"/>
      <c r="WZQ289" s="37"/>
      <c r="WZR289" s="37"/>
      <c r="WZS289" s="37"/>
      <c r="WZT289" s="37"/>
      <c r="WZU289" s="37"/>
      <c r="WZV289" s="37"/>
      <c r="WZW289" s="37"/>
      <c r="WZX289" s="37"/>
      <c r="WZY289" s="37"/>
      <c r="WZZ289" s="37"/>
      <c r="XAA289" s="37"/>
      <c r="XAB289" s="37"/>
      <c r="XAC289" s="37"/>
      <c r="XAD289" s="37"/>
      <c r="XAE289" s="37"/>
      <c r="XAF289" s="37"/>
      <c r="XAG289" s="37"/>
      <c r="XAH289" s="37"/>
      <c r="XAI289" s="37"/>
      <c r="XAJ289" s="37"/>
      <c r="XAK289" s="37"/>
      <c r="XAL289" s="37"/>
      <c r="XAM289" s="37"/>
      <c r="XAN289" s="37"/>
      <c r="XAO289" s="37"/>
      <c r="XAP289" s="37"/>
      <c r="XAQ289" s="37"/>
      <c r="XAR289" s="37"/>
      <c r="XAS289" s="37"/>
      <c r="XAT289" s="37"/>
      <c r="XAU289" s="37"/>
      <c r="XAV289" s="37"/>
      <c r="XAW289" s="37"/>
      <c r="XAX289" s="37"/>
      <c r="XAY289" s="37"/>
      <c r="XAZ289" s="37"/>
      <c r="XBA289" s="37"/>
      <c r="XBB289" s="37"/>
      <c r="XBC289" s="37"/>
      <c r="XBD289" s="37"/>
      <c r="XBE289" s="37"/>
      <c r="XBF289" s="37"/>
      <c r="XBG289" s="37"/>
      <c r="XBH289" s="37"/>
      <c r="XBI289" s="37"/>
      <c r="XBJ289" s="37"/>
      <c r="XBK289" s="37"/>
      <c r="XBL289" s="37"/>
      <c r="XBM289" s="37"/>
      <c r="XBN289" s="37"/>
      <c r="XBO289" s="37"/>
      <c r="XBP289" s="37"/>
      <c r="XBQ289" s="37"/>
      <c r="XBR289" s="37"/>
      <c r="XBS289" s="37"/>
      <c r="XBT289" s="37"/>
      <c r="XBU289" s="37"/>
      <c r="XBV289" s="37"/>
      <c r="XBW289" s="37"/>
      <c r="XBX289" s="37"/>
      <c r="XBY289" s="37"/>
      <c r="XBZ289" s="37"/>
      <c r="XCA289" s="37"/>
      <c r="XCB289" s="37"/>
      <c r="XCC289" s="37"/>
      <c r="XCD289" s="37"/>
      <c r="XCE289" s="37"/>
      <c r="XCF289" s="37"/>
      <c r="XCG289" s="37"/>
      <c r="XCH289" s="37"/>
      <c r="XCI289" s="37"/>
      <c r="XCJ289" s="37"/>
      <c r="XCK289" s="37"/>
      <c r="XCL289" s="37"/>
      <c r="XCM289" s="37"/>
      <c r="XCN289" s="37"/>
      <c r="XCO289" s="37"/>
      <c r="XCP289" s="37"/>
      <c r="XCQ289" s="37"/>
      <c r="XCR289" s="37"/>
      <c r="XCS289" s="37"/>
      <c r="XCT289" s="37"/>
      <c r="XCU289" s="37"/>
      <c r="XCV289" s="37"/>
      <c r="XCW289" s="37"/>
      <c r="XCX289" s="37"/>
      <c r="XCY289" s="37"/>
      <c r="XCZ289" s="37"/>
      <c r="XDA289" s="37"/>
      <c r="XDB289" s="37"/>
      <c r="XDC289" s="37"/>
      <c r="XDD289" s="37"/>
      <c r="XDE289" s="37"/>
      <c r="XDF289" s="37"/>
      <c r="XDG289" s="37"/>
      <c r="XDH289" s="37"/>
      <c r="XDI289" s="37"/>
      <c r="XDJ289" s="37"/>
      <c r="XDK289" s="37"/>
      <c r="XDL289" s="37"/>
      <c r="XDM289" s="37"/>
      <c r="XDN289" s="37"/>
      <c r="XDO289" s="37"/>
      <c r="XDP289" s="37"/>
      <c r="XDQ289" s="37"/>
      <c r="XDR289" s="37"/>
      <c r="XDS289" s="37"/>
      <c r="XDT289" s="37"/>
      <c r="XDU289" s="37"/>
      <c r="XDV289" s="37"/>
      <c r="XDW289" s="37"/>
      <c r="XDX289" s="37"/>
      <c r="XDY289" s="37"/>
      <c r="XDZ289" s="37"/>
      <c r="XEA289" s="37"/>
      <c r="XEB289" s="37"/>
      <c r="XEC289" s="37"/>
      <c r="XED289" s="37"/>
      <c r="XEE289" s="37"/>
      <c r="XEF289" s="37"/>
      <c r="XEG289" s="37"/>
      <c r="XEH289" s="37"/>
      <c r="XEI289" s="37"/>
      <c r="XEJ289" s="37"/>
      <c r="XEK289" s="37"/>
      <c r="XEL289" s="37"/>
      <c r="XEM289" s="37"/>
      <c r="XEN289" s="37"/>
      <c r="XEO289" s="37"/>
      <c r="XEP289" s="37"/>
      <c r="XEQ289" s="37"/>
      <c r="XER289" s="37"/>
      <c r="XES289" s="37"/>
      <c r="XET289" s="37"/>
      <c r="XEU289" s="37"/>
      <c r="XEV289" s="37"/>
      <c r="XEW289" s="37"/>
      <c r="XEX289" s="37"/>
      <c r="XEY289" s="37"/>
      <c r="XEZ289" s="37"/>
      <c r="XFA289" s="37"/>
      <c r="XFB289" s="37"/>
      <c r="XFC289" s="37"/>
      <c r="XFD289" s="37"/>
    </row>
    <row r="290" spans="1:151 16227:16384" s="12" customFormat="1" ht="20.25" x14ac:dyDescent="0.25">
      <c r="A290" s="86"/>
      <c r="B290" s="87"/>
      <c r="C290" s="56">
        <v>4</v>
      </c>
      <c r="D290" s="57"/>
      <c r="E290" s="55" t="s">
        <v>214</v>
      </c>
      <c r="F290" s="79">
        <f>(43.72)*10.764</f>
        <v>470.60207999999994</v>
      </c>
      <c r="G290" s="80"/>
      <c r="H290" s="55">
        <v>0</v>
      </c>
      <c r="I290" s="55">
        <f t="shared" si="48"/>
        <v>752.96332799999993</v>
      </c>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WZC290" s="37"/>
      <c r="WZD290" s="37"/>
      <c r="WZE290" s="37"/>
      <c r="WZF290" s="37"/>
      <c r="WZG290" s="37"/>
      <c r="WZH290" s="37"/>
      <c r="WZI290" s="37"/>
      <c r="WZJ290" s="37"/>
      <c r="WZK290" s="37"/>
      <c r="WZL290" s="37"/>
      <c r="WZM290" s="37"/>
      <c r="WZN290" s="37"/>
      <c r="WZO290" s="37"/>
      <c r="WZP290" s="37"/>
      <c r="WZQ290" s="37"/>
      <c r="WZR290" s="37"/>
      <c r="WZS290" s="37"/>
      <c r="WZT290" s="37"/>
      <c r="WZU290" s="37"/>
      <c r="WZV290" s="37"/>
      <c r="WZW290" s="37"/>
      <c r="WZX290" s="37"/>
      <c r="WZY290" s="37"/>
      <c r="WZZ290" s="37"/>
      <c r="XAA290" s="37"/>
      <c r="XAB290" s="37"/>
      <c r="XAC290" s="37"/>
      <c r="XAD290" s="37"/>
      <c r="XAE290" s="37"/>
      <c r="XAF290" s="37"/>
      <c r="XAG290" s="37"/>
      <c r="XAH290" s="37"/>
      <c r="XAI290" s="37"/>
      <c r="XAJ290" s="37"/>
      <c r="XAK290" s="37"/>
      <c r="XAL290" s="37"/>
      <c r="XAM290" s="37"/>
      <c r="XAN290" s="37"/>
      <c r="XAO290" s="37"/>
      <c r="XAP290" s="37"/>
      <c r="XAQ290" s="37"/>
      <c r="XAR290" s="37"/>
      <c r="XAS290" s="37"/>
      <c r="XAT290" s="37"/>
      <c r="XAU290" s="37"/>
      <c r="XAV290" s="37"/>
      <c r="XAW290" s="37"/>
      <c r="XAX290" s="37"/>
      <c r="XAY290" s="37"/>
      <c r="XAZ290" s="37"/>
      <c r="XBA290" s="37"/>
      <c r="XBB290" s="37"/>
      <c r="XBC290" s="37"/>
      <c r="XBD290" s="37"/>
      <c r="XBE290" s="37"/>
      <c r="XBF290" s="37"/>
      <c r="XBG290" s="37"/>
      <c r="XBH290" s="37"/>
      <c r="XBI290" s="37"/>
      <c r="XBJ290" s="37"/>
      <c r="XBK290" s="37"/>
      <c r="XBL290" s="37"/>
      <c r="XBM290" s="37"/>
      <c r="XBN290" s="37"/>
      <c r="XBO290" s="37"/>
      <c r="XBP290" s="37"/>
      <c r="XBQ290" s="37"/>
      <c r="XBR290" s="37"/>
      <c r="XBS290" s="37"/>
      <c r="XBT290" s="37"/>
      <c r="XBU290" s="37"/>
      <c r="XBV290" s="37"/>
      <c r="XBW290" s="37"/>
      <c r="XBX290" s="37"/>
      <c r="XBY290" s="37"/>
      <c r="XBZ290" s="37"/>
      <c r="XCA290" s="37"/>
      <c r="XCB290" s="37"/>
      <c r="XCC290" s="37"/>
      <c r="XCD290" s="37"/>
      <c r="XCE290" s="37"/>
      <c r="XCF290" s="37"/>
      <c r="XCG290" s="37"/>
      <c r="XCH290" s="37"/>
      <c r="XCI290" s="37"/>
      <c r="XCJ290" s="37"/>
      <c r="XCK290" s="37"/>
      <c r="XCL290" s="37"/>
      <c r="XCM290" s="37"/>
      <c r="XCN290" s="37"/>
      <c r="XCO290" s="37"/>
      <c r="XCP290" s="37"/>
      <c r="XCQ290" s="37"/>
      <c r="XCR290" s="37"/>
      <c r="XCS290" s="37"/>
      <c r="XCT290" s="37"/>
      <c r="XCU290" s="37"/>
      <c r="XCV290" s="37"/>
      <c r="XCW290" s="37"/>
      <c r="XCX290" s="37"/>
      <c r="XCY290" s="37"/>
      <c r="XCZ290" s="37"/>
      <c r="XDA290" s="37"/>
      <c r="XDB290" s="37"/>
      <c r="XDC290" s="37"/>
      <c r="XDD290" s="37"/>
      <c r="XDE290" s="37"/>
      <c r="XDF290" s="37"/>
      <c r="XDG290" s="37"/>
      <c r="XDH290" s="37"/>
      <c r="XDI290" s="37"/>
      <c r="XDJ290" s="37"/>
      <c r="XDK290" s="37"/>
      <c r="XDL290" s="37"/>
      <c r="XDM290" s="37"/>
      <c r="XDN290" s="37"/>
      <c r="XDO290" s="37"/>
      <c r="XDP290" s="37"/>
      <c r="XDQ290" s="37"/>
      <c r="XDR290" s="37"/>
      <c r="XDS290" s="37"/>
      <c r="XDT290" s="37"/>
      <c r="XDU290" s="37"/>
      <c r="XDV290" s="37"/>
      <c r="XDW290" s="37"/>
      <c r="XDX290" s="37"/>
      <c r="XDY290" s="37"/>
      <c r="XDZ290" s="37"/>
      <c r="XEA290" s="37"/>
      <c r="XEB290" s="37"/>
      <c r="XEC290" s="37"/>
      <c r="XED290" s="37"/>
      <c r="XEE290" s="37"/>
      <c r="XEF290" s="37"/>
      <c r="XEG290" s="37"/>
      <c r="XEH290" s="37"/>
      <c r="XEI290" s="37"/>
      <c r="XEJ290" s="37"/>
      <c r="XEK290" s="37"/>
      <c r="XEL290" s="37"/>
      <c r="XEM290" s="37"/>
      <c r="XEN290" s="37"/>
      <c r="XEO290" s="37"/>
      <c r="XEP290" s="37"/>
      <c r="XEQ290" s="37"/>
      <c r="XER290" s="37"/>
      <c r="XES290" s="37"/>
      <c r="XET290" s="37"/>
      <c r="XEU290" s="37"/>
      <c r="XEV290" s="37"/>
      <c r="XEW290" s="37"/>
      <c r="XEX290" s="37"/>
      <c r="XEY290" s="37"/>
      <c r="XEZ290" s="37"/>
      <c r="XFA290" s="37"/>
      <c r="XFB290" s="37"/>
      <c r="XFC290" s="37"/>
      <c r="XFD290" s="37"/>
    </row>
    <row r="291" spans="1:151 16227:16384" s="12" customFormat="1" ht="20.25" x14ac:dyDescent="0.25">
      <c r="A291" s="86"/>
      <c r="B291" s="87"/>
      <c r="C291" s="56">
        <v>5</v>
      </c>
      <c r="D291" s="57"/>
      <c r="E291" s="55" t="s">
        <v>214</v>
      </c>
      <c r="F291" s="79">
        <f>(51.907+0.675*2.1)*10.764</f>
        <v>573.98491799999988</v>
      </c>
      <c r="G291" s="80"/>
      <c r="H291" s="55">
        <v>0</v>
      </c>
      <c r="I291" s="55">
        <f t="shared" si="48"/>
        <v>918.37586879999981</v>
      </c>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WZC291" s="37"/>
      <c r="WZD291" s="37"/>
      <c r="WZE291" s="37"/>
      <c r="WZF291" s="37"/>
      <c r="WZG291" s="37"/>
      <c r="WZH291" s="37"/>
      <c r="WZI291" s="37"/>
      <c r="WZJ291" s="37"/>
      <c r="WZK291" s="37"/>
      <c r="WZL291" s="37"/>
      <c r="WZM291" s="37"/>
      <c r="WZN291" s="37"/>
      <c r="WZO291" s="37"/>
      <c r="WZP291" s="37"/>
      <c r="WZQ291" s="37"/>
      <c r="WZR291" s="37"/>
      <c r="WZS291" s="37"/>
      <c r="WZT291" s="37"/>
      <c r="WZU291" s="37"/>
      <c r="WZV291" s="37"/>
      <c r="WZW291" s="37"/>
      <c r="WZX291" s="37"/>
      <c r="WZY291" s="37"/>
      <c r="WZZ291" s="37"/>
      <c r="XAA291" s="37"/>
      <c r="XAB291" s="37"/>
      <c r="XAC291" s="37"/>
      <c r="XAD291" s="37"/>
      <c r="XAE291" s="37"/>
      <c r="XAF291" s="37"/>
      <c r="XAG291" s="37"/>
      <c r="XAH291" s="37"/>
      <c r="XAI291" s="37"/>
      <c r="XAJ291" s="37"/>
      <c r="XAK291" s="37"/>
      <c r="XAL291" s="37"/>
      <c r="XAM291" s="37"/>
      <c r="XAN291" s="37"/>
      <c r="XAO291" s="37"/>
      <c r="XAP291" s="37"/>
      <c r="XAQ291" s="37"/>
      <c r="XAR291" s="37"/>
      <c r="XAS291" s="37"/>
      <c r="XAT291" s="37"/>
      <c r="XAU291" s="37"/>
      <c r="XAV291" s="37"/>
      <c r="XAW291" s="37"/>
      <c r="XAX291" s="37"/>
      <c r="XAY291" s="37"/>
      <c r="XAZ291" s="37"/>
      <c r="XBA291" s="37"/>
      <c r="XBB291" s="37"/>
      <c r="XBC291" s="37"/>
      <c r="XBD291" s="37"/>
      <c r="XBE291" s="37"/>
      <c r="XBF291" s="37"/>
      <c r="XBG291" s="37"/>
      <c r="XBH291" s="37"/>
      <c r="XBI291" s="37"/>
      <c r="XBJ291" s="37"/>
      <c r="XBK291" s="37"/>
      <c r="XBL291" s="37"/>
      <c r="XBM291" s="37"/>
      <c r="XBN291" s="37"/>
      <c r="XBO291" s="37"/>
      <c r="XBP291" s="37"/>
      <c r="XBQ291" s="37"/>
      <c r="XBR291" s="37"/>
      <c r="XBS291" s="37"/>
      <c r="XBT291" s="37"/>
      <c r="XBU291" s="37"/>
      <c r="XBV291" s="37"/>
      <c r="XBW291" s="37"/>
      <c r="XBX291" s="37"/>
      <c r="XBY291" s="37"/>
      <c r="XBZ291" s="37"/>
      <c r="XCA291" s="37"/>
      <c r="XCB291" s="37"/>
      <c r="XCC291" s="37"/>
      <c r="XCD291" s="37"/>
      <c r="XCE291" s="37"/>
      <c r="XCF291" s="37"/>
      <c r="XCG291" s="37"/>
      <c r="XCH291" s="37"/>
      <c r="XCI291" s="37"/>
      <c r="XCJ291" s="37"/>
      <c r="XCK291" s="37"/>
      <c r="XCL291" s="37"/>
      <c r="XCM291" s="37"/>
      <c r="XCN291" s="37"/>
      <c r="XCO291" s="37"/>
      <c r="XCP291" s="37"/>
      <c r="XCQ291" s="37"/>
      <c r="XCR291" s="37"/>
      <c r="XCS291" s="37"/>
      <c r="XCT291" s="37"/>
      <c r="XCU291" s="37"/>
      <c r="XCV291" s="37"/>
      <c r="XCW291" s="37"/>
      <c r="XCX291" s="37"/>
      <c r="XCY291" s="37"/>
      <c r="XCZ291" s="37"/>
      <c r="XDA291" s="37"/>
      <c r="XDB291" s="37"/>
      <c r="XDC291" s="37"/>
      <c r="XDD291" s="37"/>
      <c r="XDE291" s="37"/>
      <c r="XDF291" s="37"/>
      <c r="XDG291" s="37"/>
      <c r="XDH291" s="37"/>
      <c r="XDI291" s="37"/>
      <c r="XDJ291" s="37"/>
      <c r="XDK291" s="37"/>
      <c r="XDL291" s="37"/>
      <c r="XDM291" s="37"/>
      <c r="XDN291" s="37"/>
      <c r="XDO291" s="37"/>
      <c r="XDP291" s="37"/>
      <c r="XDQ291" s="37"/>
      <c r="XDR291" s="37"/>
      <c r="XDS291" s="37"/>
      <c r="XDT291" s="37"/>
      <c r="XDU291" s="37"/>
      <c r="XDV291" s="37"/>
      <c r="XDW291" s="37"/>
      <c r="XDX291" s="37"/>
      <c r="XDY291" s="37"/>
      <c r="XDZ291" s="37"/>
      <c r="XEA291" s="37"/>
      <c r="XEB291" s="37"/>
      <c r="XEC291" s="37"/>
      <c r="XED291" s="37"/>
      <c r="XEE291" s="37"/>
      <c r="XEF291" s="37"/>
      <c r="XEG291" s="37"/>
      <c r="XEH291" s="37"/>
      <c r="XEI291" s="37"/>
      <c r="XEJ291" s="37"/>
      <c r="XEK291" s="37"/>
      <c r="XEL291" s="37"/>
      <c r="XEM291" s="37"/>
      <c r="XEN291" s="37"/>
      <c r="XEO291" s="37"/>
      <c r="XEP291" s="37"/>
      <c r="XEQ291" s="37"/>
      <c r="XER291" s="37"/>
      <c r="XES291" s="37"/>
      <c r="XET291" s="37"/>
      <c r="XEU291" s="37"/>
      <c r="XEV291" s="37"/>
      <c r="XEW291" s="37"/>
      <c r="XEX291" s="37"/>
      <c r="XEY291" s="37"/>
      <c r="XEZ291" s="37"/>
      <c r="XFA291" s="37"/>
      <c r="XFB291" s="37"/>
      <c r="XFC291" s="37"/>
      <c r="XFD291" s="37"/>
    </row>
    <row r="292" spans="1:151 16227:16384" s="12" customFormat="1" ht="20.25" x14ac:dyDescent="0.25">
      <c r="A292" s="86"/>
      <c r="B292" s="87"/>
      <c r="C292" s="56">
        <v>6</v>
      </c>
      <c r="D292" s="57"/>
      <c r="E292" s="55" t="s">
        <v>214</v>
      </c>
      <c r="F292" s="79">
        <f>(43.72)*10.764</f>
        <v>470.60207999999994</v>
      </c>
      <c r="G292" s="80"/>
      <c r="H292" s="55">
        <v>0</v>
      </c>
      <c r="I292" s="55">
        <f t="shared" si="48"/>
        <v>752.96332799999993</v>
      </c>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WZC292" s="37"/>
      <c r="WZD292" s="37"/>
      <c r="WZE292" s="37"/>
      <c r="WZF292" s="37"/>
      <c r="WZG292" s="37"/>
      <c r="WZH292" s="37"/>
      <c r="WZI292" s="37"/>
      <c r="WZJ292" s="37"/>
      <c r="WZK292" s="37"/>
      <c r="WZL292" s="37"/>
      <c r="WZM292" s="37"/>
      <c r="WZN292" s="37"/>
      <c r="WZO292" s="37"/>
      <c r="WZP292" s="37"/>
      <c r="WZQ292" s="37"/>
      <c r="WZR292" s="37"/>
      <c r="WZS292" s="37"/>
      <c r="WZT292" s="37"/>
      <c r="WZU292" s="37"/>
      <c r="WZV292" s="37"/>
      <c r="WZW292" s="37"/>
      <c r="WZX292" s="37"/>
      <c r="WZY292" s="37"/>
      <c r="WZZ292" s="37"/>
      <c r="XAA292" s="37"/>
      <c r="XAB292" s="37"/>
      <c r="XAC292" s="37"/>
      <c r="XAD292" s="37"/>
      <c r="XAE292" s="37"/>
      <c r="XAF292" s="37"/>
      <c r="XAG292" s="37"/>
      <c r="XAH292" s="37"/>
      <c r="XAI292" s="37"/>
      <c r="XAJ292" s="37"/>
      <c r="XAK292" s="37"/>
      <c r="XAL292" s="37"/>
      <c r="XAM292" s="37"/>
      <c r="XAN292" s="37"/>
      <c r="XAO292" s="37"/>
      <c r="XAP292" s="37"/>
      <c r="XAQ292" s="37"/>
      <c r="XAR292" s="37"/>
      <c r="XAS292" s="37"/>
      <c r="XAT292" s="37"/>
      <c r="XAU292" s="37"/>
      <c r="XAV292" s="37"/>
      <c r="XAW292" s="37"/>
      <c r="XAX292" s="37"/>
      <c r="XAY292" s="37"/>
      <c r="XAZ292" s="37"/>
      <c r="XBA292" s="37"/>
      <c r="XBB292" s="37"/>
      <c r="XBC292" s="37"/>
      <c r="XBD292" s="37"/>
      <c r="XBE292" s="37"/>
      <c r="XBF292" s="37"/>
      <c r="XBG292" s="37"/>
      <c r="XBH292" s="37"/>
      <c r="XBI292" s="37"/>
      <c r="XBJ292" s="37"/>
      <c r="XBK292" s="37"/>
      <c r="XBL292" s="37"/>
      <c r="XBM292" s="37"/>
      <c r="XBN292" s="37"/>
      <c r="XBO292" s="37"/>
      <c r="XBP292" s="37"/>
      <c r="XBQ292" s="37"/>
      <c r="XBR292" s="37"/>
      <c r="XBS292" s="37"/>
      <c r="XBT292" s="37"/>
      <c r="XBU292" s="37"/>
      <c r="XBV292" s="37"/>
      <c r="XBW292" s="37"/>
      <c r="XBX292" s="37"/>
      <c r="XBY292" s="37"/>
      <c r="XBZ292" s="37"/>
      <c r="XCA292" s="37"/>
      <c r="XCB292" s="37"/>
      <c r="XCC292" s="37"/>
      <c r="XCD292" s="37"/>
      <c r="XCE292" s="37"/>
      <c r="XCF292" s="37"/>
      <c r="XCG292" s="37"/>
      <c r="XCH292" s="37"/>
      <c r="XCI292" s="37"/>
      <c r="XCJ292" s="37"/>
      <c r="XCK292" s="37"/>
      <c r="XCL292" s="37"/>
      <c r="XCM292" s="37"/>
      <c r="XCN292" s="37"/>
      <c r="XCO292" s="37"/>
      <c r="XCP292" s="37"/>
      <c r="XCQ292" s="37"/>
      <c r="XCR292" s="37"/>
      <c r="XCS292" s="37"/>
      <c r="XCT292" s="37"/>
      <c r="XCU292" s="37"/>
      <c r="XCV292" s="37"/>
      <c r="XCW292" s="37"/>
      <c r="XCX292" s="37"/>
      <c r="XCY292" s="37"/>
      <c r="XCZ292" s="37"/>
      <c r="XDA292" s="37"/>
      <c r="XDB292" s="37"/>
      <c r="XDC292" s="37"/>
      <c r="XDD292" s="37"/>
      <c r="XDE292" s="37"/>
      <c r="XDF292" s="37"/>
      <c r="XDG292" s="37"/>
      <c r="XDH292" s="37"/>
      <c r="XDI292" s="37"/>
      <c r="XDJ292" s="37"/>
      <c r="XDK292" s="37"/>
      <c r="XDL292" s="37"/>
      <c r="XDM292" s="37"/>
      <c r="XDN292" s="37"/>
      <c r="XDO292" s="37"/>
      <c r="XDP292" s="37"/>
      <c r="XDQ292" s="37"/>
      <c r="XDR292" s="37"/>
      <c r="XDS292" s="37"/>
      <c r="XDT292" s="37"/>
      <c r="XDU292" s="37"/>
      <c r="XDV292" s="37"/>
      <c r="XDW292" s="37"/>
      <c r="XDX292" s="37"/>
      <c r="XDY292" s="37"/>
      <c r="XDZ292" s="37"/>
      <c r="XEA292" s="37"/>
      <c r="XEB292" s="37"/>
      <c r="XEC292" s="37"/>
      <c r="XED292" s="37"/>
      <c r="XEE292" s="37"/>
      <c r="XEF292" s="37"/>
      <c r="XEG292" s="37"/>
      <c r="XEH292" s="37"/>
      <c r="XEI292" s="37"/>
      <c r="XEJ292" s="37"/>
      <c r="XEK292" s="37"/>
      <c r="XEL292" s="37"/>
      <c r="XEM292" s="37"/>
      <c r="XEN292" s="37"/>
      <c r="XEO292" s="37"/>
      <c r="XEP292" s="37"/>
      <c r="XEQ292" s="37"/>
      <c r="XER292" s="37"/>
      <c r="XES292" s="37"/>
      <c r="XET292" s="37"/>
      <c r="XEU292" s="37"/>
      <c r="XEV292" s="37"/>
      <c r="XEW292" s="37"/>
      <c r="XEX292" s="37"/>
      <c r="XEY292" s="37"/>
      <c r="XEZ292" s="37"/>
      <c r="XFA292" s="37"/>
      <c r="XFB292" s="37"/>
      <c r="XFC292" s="37"/>
      <c r="XFD292" s="37"/>
    </row>
    <row r="293" spans="1:151 16227:16384" s="12" customFormat="1" ht="20.25" x14ac:dyDescent="0.25">
      <c r="A293" s="86"/>
      <c r="B293" s="87"/>
      <c r="C293" s="56">
        <v>7</v>
      </c>
      <c r="D293" s="57"/>
      <c r="E293" s="55" t="s">
        <v>214</v>
      </c>
      <c r="F293" s="79">
        <f>(43.72)*10.764</f>
        <v>470.60207999999994</v>
      </c>
      <c r="G293" s="80"/>
      <c r="H293" s="55">
        <v>0</v>
      </c>
      <c r="I293" s="55">
        <f t="shared" si="48"/>
        <v>752.96332799999993</v>
      </c>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WZC293" s="37"/>
      <c r="WZD293" s="37"/>
      <c r="WZE293" s="37"/>
      <c r="WZF293" s="37"/>
      <c r="WZG293" s="37"/>
      <c r="WZH293" s="37"/>
      <c r="WZI293" s="37"/>
      <c r="WZJ293" s="37"/>
      <c r="WZK293" s="37"/>
      <c r="WZL293" s="37"/>
      <c r="WZM293" s="37"/>
      <c r="WZN293" s="37"/>
      <c r="WZO293" s="37"/>
      <c r="WZP293" s="37"/>
      <c r="WZQ293" s="37"/>
      <c r="WZR293" s="37"/>
      <c r="WZS293" s="37"/>
      <c r="WZT293" s="37"/>
      <c r="WZU293" s="37"/>
      <c r="WZV293" s="37"/>
      <c r="WZW293" s="37"/>
      <c r="WZX293" s="37"/>
      <c r="WZY293" s="37"/>
      <c r="WZZ293" s="37"/>
      <c r="XAA293" s="37"/>
      <c r="XAB293" s="37"/>
      <c r="XAC293" s="37"/>
      <c r="XAD293" s="37"/>
      <c r="XAE293" s="37"/>
      <c r="XAF293" s="37"/>
      <c r="XAG293" s="37"/>
      <c r="XAH293" s="37"/>
      <c r="XAI293" s="37"/>
      <c r="XAJ293" s="37"/>
      <c r="XAK293" s="37"/>
      <c r="XAL293" s="37"/>
      <c r="XAM293" s="37"/>
      <c r="XAN293" s="37"/>
      <c r="XAO293" s="37"/>
      <c r="XAP293" s="37"/>
      <c r="XAQ293" s="37"/>
      <c r="XAR293" s="37"/>
      <c r="XAS293" s="37"/>
      <c r="XAT293" s="37"/>
      <c r="XAU293" s="37"/>
      <c r="XAV293" s="37"/>
      <c r="XAW293" s="37"/>
      <c r="XAX293" s="37"/>
      <c r="XAY293" s="37"/>
      <c r="XAZ293" s="37"/>
      <c r="XBA293" s="37"/>
      <c r="XBB293" s="37"/>
      <c r="XBC293" s="37"/>
      <c r="XBD293" s="37"/>
      <c r="XBE293" s="37"/>
      <c r="XBF293" s="37"/>
      <c r="XBG293" s="37"/>
      <c r="XBH293" s="37"/>
      <c r="XBI293" s="37"/>
      <c r="XBJ293" s="37"/>
      <c r="XBK293" s="37"/>
      <c r="XBL293" s="37"/>
      <c r="XBM293" s="37"/>
      <c r="XBN293" s="37"/>
      <c r="XBO293" s="37"/>
      <c r="XBP293" s="37"/>
      <c r="XBQ293" s="37"/>
      <c r="XBR293" s="37"/>
      <c r="XBS293" s="37"/>
      <c r="XBT293" s="37"/>
      <c r="XBU293" s="37"/>
      <c r="XBV293" s="37"/>
      <c r="XBW293" s="37"/>
      <c r="XBX293" s="37"/>
      <c r="XBY293" s="37"/>
      <c r="XBZ293" s="37"/>
      <c r="XCA293" s="37"/>
      <c r="XCB293" s="37"/>
      <c r="XCC293" s="37"/>
      <c r="XCD293" s="37"/>
      <c r="XCE293" s="37"/>
      <c r="XCF293" s="37"/>
      <c r="XCG293" s="37"/>
      <c r="XCH293" s="37"/>
      <c r="XCI293" s="37"/>
      <c r="XCJ293" s="37"/>
      <c r="XCK293" s="37"/>
      <c r="XCL293" s="37"/>
      <c r="XCM293" s="37"/>
      <c r="XCN293" s="37"/>
      <c r="XCO293" s="37"/>
      <c r="XCP293" s="37"/>
      <c r="XCQ293" s="37"/>
      <c r="XCR293" s="37"/>
      <c r="XCS293" s="37"/>
      <c r="XCT293" s="37"/>
      <c r="XCU293" s="37"/>
      <c r="XCV293" s="37"/>
      <c r="XCW293" s="37"/>
      <c r="XCX293" s="37"/>
      <c r="XCY293" s="37"/>
      <c r="XCZ293" s="37"/>
      <c r="XDA293" s="37"/>
      <c r="XDB293" s="37"/>
      <c r="XDC293" s="37"/>
      <c r="XDD293" s="37"/>
      <c r="XDE293" s="37"/>
      <c r="XDF293" s="37"/>
      <c r="XDG293" s="37"/>
      <c r="XDH293" s="37"/>
      <c r="XDI293" s="37"/>
      <c r="XDJ293" s="37"/>
      <c r="XDK293" s="37"/>
      <c r="XDL293" s="37"/>
      <c r="XDM293" s="37"/>
      <c r="XDN293" s="37"/>
      <c r="XDO293" s="37"/>
      <c r="XDP293" s="37"/>
      <c r="XDQ293" s="37"/>
      <c r="XDR293" s="37"/>
      <c r="XDS293" s="37"/>
      <c r="XDT293" s="37"/>
      <c r="XDU293" s="37"/>
      <c r="XDV293" s="37"/>
      <c r="XDW293" s="37"/>
      <c r="XDX293" s="37"/>
      <c r="XDY293" s="37"/>
      <c r="XDZ293" s="37"/>
      <c r="XEA293" s="37"/>
      <c r="XEB293" s="37"/>
      <c r="XEC293" s="37"/>
      <c r="XED293" s="37"/>
      <c r="XEE293" s="37"/>
      <c r="XEF293" s="37"/>
      <c r="XEG293" s="37"/>
      <c r="XEH293" s="37"/>
      <c r="XEI293" s="37"/>
      <c r="XEJ293" s="37"/>
      <c r="XEK293" s="37"/>
      <c r="XEL293" s="37"/>
      <c r="XEM293" s="37"/>
      <c r="XEN293" s="37"/>
      <c r="XEO293" s="37"/>
      <c r="XEP293" s="37"/>
      <c r="XEQ293" s="37"/>
      <c r="XER293" s="37"/>
      <c r="XES293" s="37"/>
      <c r="XET293" s="37"/>
      <c r="XEU293" s="37"/>
      <c r="XEV293" s="37"/>
      <c r="XEW293" s="37"/>
      <c r="XEX293" s="37"/>
      <c r="XEY293" s="37"/>
      <c r="XEZ293" s="37"/>
      <c r="XFA293" s="37"/>
      <c r="XFB293" s="37"/>
      <c r="XFC293" s="37"/>
      <c r="XFD293" s="37"/>
    </row>
    <row r="294" spans="1:151 16227:16384" s="12" customFormat="1" ht="20.25" x14ac:dyDescent="0.25">
      <c r="A294" s="88"/>
      <c r="B294" s="89"/>
      <c r="C294" s="56">
        <v>8</v>
      </c>
      <c r="D294" s="57"/>
      <c r="E294" s="55" t="s">
        <v>214</v>
      </c>
      <c r="F294" s="79">
        <f>(0.925*3.05+0.675*2.125+52.396)*10.764</f>
        <v>609.79809149999994</v>
      </c>
      <c r="G294" s="80"/>
      <c r="H294" s="55">
        <v>0</v>
      </c>
      <c r="I294" s="55">
        <f t="shared" si="48"/>
        <v>975.67694639999991</v>
      </c>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WZC294" s="37"/>
      <c r="WZD294" s="37"/>
      <c r="WZE294" s="37"/>
      <c r="WZF294" s="37"/>
      <c r="WZG294" s="37"/>
      <c r="WZH294" s="37"/>
      <c r="WZI294" s="37"/>
      <c r="WZJ294" s="37"/>
      <c r="WZK294" s="37"/>
      <c r="WZL294" s="37"/>
      <c r="WZM294" s="37"/>
      <c r="WZN294" s="37"/>
      <c r="WZO294" s="37"/>
      <c r="WZP294" s="37"/>
      <c r="WZQ294" s="37"/>
      <c r="WZR294" s="37"/>
      <c r="WZS294" s="37"/>
      <c r="WZT294" s="37"/>
      <c r="WZU294" s="37"/>
      <c r="WZV294" s="37"/>
      <c r="WZW294" s="37"/>
      <c r="WZX294" s="37"/>
      <c r="WZY294" s="37"/>
      <c r="WZZ294" s="37"/>
      <c r="XAA294" s="37"/>
      <c r="XAB294" s="37"/>
      <c r="XAC294" s="37"/>
      <c r="XAD294" s="37"/>
      <c r="XAE294" s="37"/>
      <c r="XAF294" s="37"/>
      <c r="XAG294" s="37"/>
      <c r="XAH294" s="37"/>
      <c r="XAI294" s="37"/>
      <c r="XAJ294" s="37"/>
      <c r="XAK294" s="37"/>
      <c r="XAL294" s="37"/>
      <c r="XAM294" s="37"/>
      <c r="XAN294" s="37"/>
      <c r="XAO294" s="37"/>
      <c r="XAP294" s="37"/>
      <c r="XAQ294" s="37"/>
      <c r="XAR294" s="37"/>
      <c r="XAS294" s="37"/>
      <c r="XAT294" s="37"/>
      <c r="XAU294" s="37"/>
      <c r="XAV294" s="37"/>
      <c r="XAW294" s="37"/>
      <c r="XAX294" s="37"/>
      <c r="XAY294" s="37"/>
      <c r="XAZ294" s="37"/>
      <c r="XBA294" s="37"/>
      <c r="XBB294" s="37"/>
      <c r="XBC294" s="37"/>
      <c r="XBD294" s="37"/>
      <c r="XBE294" s="37"/>
      <c r="XBF294" s="37"/>
      <c r="XBG294" s="37"/>
      <c r="XBH294" s="37"/>
      <c r="XBI294" s="37"/>
      <c r="XBJ294" s="37"/>
      <c r="XBK294" s="37"/>
      <c r="XBL294" s="37"/>
      <c r="XBM294" s="37"/>
      <c r="XBN294" s="37"/>
      <c r="XBO294" s="37"/>
      <c r="XBP294" s="37"/>
      <c r="XBQ294" s="37"/>
      <c r="XBR294" s="37"/>
      <c r="XBS294" s="37"/>
      <c r="XBT294" s="37"/>
      <c r="XBU294" s="37"/>
      <c r="XBV294" s="37"/>
      <c r="XBW294" s="37"/>
      <c r="XBX294" s="37"/>
      <c r="XBY294" s="37"/>
      <c r="XBZ294" s="37"/>
      <c r="XCA294" s="37"/>
      <c r="XCB294" s="37"/>
      <c r="XCC294" s="37"/>
      <c r="XCD294" s="37"/>
      <c r="XCE294" s="37"/>
      <c r="XCF294" s="37"/>
      <c r="XCG294" s="37"/>
      <c r="XCH294" s="37"/>
      <c r="XCI294" s="37"/>
      <c r="XCJ294" s="37"/>
      <c r="XCK294" s="37"/>
      <c r="XCL294" s="37"/>
      <c r="XCM294" s="37"/>
      <c r="XCN294" s="37"/>
      <c r="XCO294" s="37"/>
      <c r="XCP294" s="37"/>
      <c r="XCQ294" s="37"/>
      <c r="XCR294" s="37"/>
      <c r="XCS294" s="37"/>
      <c r="XCT294" s="37"/>
      <c r="XCU294" s="37"/>
      <c r="XCV294" s="37"/>
      <c r="XCW294" s="37"/>
      <c r="XCX294" s="37"/>
      <c r="XCY294" s="37"/>
      <c r="XCZ294" s="37"/>
      <c r="XDA294" s="37"/>
      <c r="XDB294" s="37"/>
      <c r="XDC294" s="37"/>
      <c r="XDD294" s="37"/>
      <c r="XDE294" s="37"/>
      <c r="XDF294" s="37"/>
      <c r="XDG294" s="37"/>
      <c r="XDH294" s="37"/>
      <c r="XDI294" s="37"/>
      <c r="XDJ294" s="37"/>
      <c r="XDK294" s="37"/>
      <c r="XDL294" s="37"/>
      <c r="XDM294" s="37"/>
      <c r="XDN294" s="37"/>
      <c r="XDO294" s="37"/>
      <c r="XDP294" s="37"/>
      <c r="XDQ294" s="37"/>
      <c r="XDR294" s="37"/>
      <c r="XDS294" s="37"/>
      <c r="XDT294" s="37"/>
      <c r="XDU294" s="37"/>
      <c r="XDV294" s="37"/>
      <c r="XDW294" s="37"/>
      <c r="XDX294" s="37"/>
      <c r="XDY294" s="37"/>
      <c r="XDZ294" s="37"/>
      <c r="XEA294" s="37"/>
      <c r="XEB294" s="37"/>
      <c r="XEC294" s="37"/>
      <c r="XED294" s="37"/>
      <c r="XEE294" s="37"/>
      <c r="XEF294" s="37"/>
      <c r="XEG294" s="37"/>
      <c r="XEH294" s="37"/>
      <c r="XEI294" s="37"/>
      <c r="XEJ294" s="37"/>
      <c r="XEK294" s="37"/>
      <c r="XEL294" s="37"/>
      <c r="XEM294" s="37"/>
      <c r="XEN294" s="37"/>
      <c r="XEO294" s="37"/>
      <c r="XEP294" s="37"/>
      <c r="XEQ294" s="37"/>
      <c r="XER294" s="37"/>
      <c r="XES294" s="37"/>
      <c r="XET294" s="37"/>
      <c r="XEU294" s="37"/>
      <c r="XEV294" s="37"/>
      <c r="XEW294" s="37"/>
      <c r="XEX294" s="37"/>
      <c r="XEY294" s="37"/>
      <c r="XEZ294" s="37"/>
      <c r="XFA294" s="37"/>
      <c r="XFB294" s="37"/>
      <c r="XFC294" s="37"/>
      <c r="XFD294" s="37"/>
    </row>
    <row r="295" spans="1:151 16227:16384" s="12" customFormat="1" ht="20.25" x14ac:dyDescent="0.25">
      <c r="A295" s="81" t="s">
        <v>213</v>
      </c>
      <c r="B295" s="82"/>
      <c r="C295" s="82"/>
      <c r="D295" s="82"/>
      <c r="E295" s="82"/>
      <c r="F295" s="82"/>
      <c r="G295" s="82"/>
      <c r="H295" s="82"/>
      <c r="I295" s="83"/>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WZC295" s="37"/>
      <c r="WZD295" s="37"/>
      <c r="WZE295" s="37"/>
      <c r="WZF295" s="37"/>
      <c r="WZG295" s="37"/>
      <c r="WZH295" s="37"/>
      <c r="WZI295" s="37"/>
      <c r="WZJ295" s="37"/>
      <c r="WZK295" s="37"/>
      <c r="WZL295" s="37"/>
      <c r="WZM295" s="37"/>
      <c r="WZN295" s="37"/>
      <c r="WZO295" s="37"/>
      <c r="WZP295" s="37"/>
      <c r="WZQ295" s="37"/>
      <c r="WZR295" s="37"/>
      <c r="WZS295" s="37"/>
      <c r="WZT295" s="37"/>
      <c r="WZU295" s="37"/>
      <c r="WZV295" s="37"/>
      <c r="WZW295" s="37"/>
      <c r="WZX295" s="37"/>
      <c r="WZY295" s="37"/>
      <c r="WZZ295" s="37"/>
      <c r="XAA295" s="37"/>
      <c r="XAB295" s="37"/>
      <c r="XAC295" s="37"/>
      <c r="XAD295" s="37"/>
      <c r="XAE295" s="37"/>
      <c r="XAF295" s="37"/>
      <c r="XAG295" s="37"/>
      <c r="XAH295" s="37"/>
      <c r="XAI295" s="37"/>
      <c r="XAJ295" s="37"/>
      <c r="XAK295" s="37"/>
      <c r="XAL295" s="37"/>
      <c r="XAM295" s="37"/>
      <c r="XAN295" s="37"/>
      <c r="XAO295" s="37"/>
      <c r="XAP295" s="37"/>
      <c r="XAQ295" s="37"/>
      <c r="XAR295" s="37"/>
      <c r="XAS295" s="37"/>
      <c r="XAT295" s="37"/>
      <c r="XAU295" s="37"/>
      <c r="XAV295" s="37"/>
      <c r="XAW295" s="37"/>
      <c r="XAX295" s="37"/>
      <c r="XAY295" s="37"/>
      <c r="XAZ295" s="37"/>
      <c r="XBA295" s="37"/>
      <c r="XBB295" s="37"/>
      <c r="XBC295" s="37"/>
      <c r="XBD295" s="37"/>
      <c r="XBE295" s="37"/>
      <c r="XBF295" s="37"/>
      <c r="XBG295" s="37"/>
      <c r="XBH295" s="37"/>
      <c r="XBI295" s="37"/>
      <c r="XBJ295" s="37"/>
      <c r="XBK295" s="37"/>
      <c r="XBL295" s="37"/>
      <c r="XBM295" s="37"/>
      <c r="XBN295" s="37"/>
      <c r="XBO295" s="37"/>
      <c r="XBP295" s="37"/>
      <c r="XBQ295" s="37"/>
      <c r="XBR295" s="37"/>
      <c r="XBS295" s="37"/>
      <c r="XBT295" s="37"/>
      <c r="XBU295" s="37"/>
      <c r="XBV295" s="37"/>
      <c r="XBW295" s="37"/>
      <c r="XBX295" s="37"/>
      <c r="XBY295" s="37"/>
      <c r="XBZ295" s="37"/>
      <c r="XCA295" s="37"/>
      <c r="XCB295" s="37"/>
      <c r="XCC295" s="37"/>
      <c r="XCD295" s="37"/>
      <c r="XCE295" s="37"/>
      <c r="XCF295" s="37"/>
      <c r="XCG295" s="37"/>
      <c r="XCH295" s="37"/>
      <c r="XCI295" s="37"/>
      <c r="XCJ295" s="37"/>
      <c r="XCK295" s="37"/>
      <c r="XCL295" s="37"/>
      <c r="XCM295" s="37"/>
      <c r="XCN295" s="37"/>
      <c r="XCO295" s="37"/>
      <c r="XCP295" s="37"/>
      <c r="XCQ295" s="37"/>
      <c r="XCR295" s="37"/>
      <c r="XCS295" s="37"/>
      <c r="XCT295" s="37"/>
      <c r="XCU295" s="37"/>
      <c r="XCV295" s="37"/>
      <c r="XCW295" s="37"/>
      <c r="XCX295" s="37"/>
      <c r="XCY295" s="37"/>
      <c r="XCZ295" s="37"/>
      <c r="XDA295" s="37"/>
      <c r="XDB295" s="37"/>
      <c r="XDC295" s="37"/>
      <c r="XDD295" s="37"/>
      <c r="XDE295" s="37"/>
      <c r="XDF295" s="37"/>
      <c r="XDG295" s="37"/>
      <c r="XDH295" s="37"/>
      <c r="XDI295" s="37"/>
      <c r="XDJ295" s="37"/>
      <c r="XDK295" s="37"/>
      <c r="XDL295" s="37"/>
      <c r="XDM295" s="37"/>
      <c r="XDN295" s="37"/>
      <c r="XDO295" s="37"/>
      <c r="XDP295" s="37"/>
      <c r="XDQ295" s="37"/>
      <c r="XDR295" s="37"/>
      <c r="XDS295" s="37"/>
      <c r="XDT295" s="37"/>
      <c r="XDU295" s="37"/>
      <c r="XDV295" s="37"/>
      <c r="XDW295" s="37"/>
      <c r="XDX295" s="37"/>
      <c r="XDY295" s="37"/>
      <c r="XDZ295" s="37"/>
      <c r="XEA295" s="37"/>
      <c r="XEB295" s="37"/>
      <c r="XEC295" s="37"/>
      <c r="XED295" s="37"/>
      <c r="XEE295" s="37"/>
      <c r="XEF295" s="37"/>
      <c r="XEG295" s="37"/>
      <c r="XEH295" s="37"/>
      <c r="XEI295" s="37"/>
      <c r="XEJ295" s="37"/>
      <c r="XEK295" s="37"/>
      <c r="XEL295" s="37"/>
      <c r="XEM295" s="37"/>
      <c r="XEN295" s="37"/>
      <c r="XEO295" s="37"/>
      <c r="XEP295" s="37"/>
      <c r="XEQ295" s="37"/>
      <c r="XER295" s="37"/>
      <c r="XES295" s="37"/>
      <c r="XET295" s="37"/>
      <c r="XEU295" s="37"/>
      <c r="XEV295" s="37"/>
      <c r="XEW295" s="37"/>
      <c r="XEX295" s="37"/>
      <c r="XEY295" s="37"/>
      <c r="XEZ295" s="37"/>
      <c r="XFA295" s="37"/>
      <c r="XFB295" s="37"/>
      <c r="XFC295" s="37"/>
      <c r="XFD295" s="37"/>
    </row>
    <row r="296" spans="1:151 16227:16384" s="12" customFormat="1" ht="20.25" x14ac:dyDescent="0.25">
      <c r="A296" s="84" t="str">
        <f>A295</f>
        <v>2nd Floor</v>
      </c>
      <c r="B296" s="85"/>
      <c r="C296" s="79">
        <v>1</v>
      </c>
      <c r="D296" s="80"/>
      <c r="E296" s="51" t="s">
        <v>214</v>
      </c>
      <c r="F296" s="79">
        <f>(52.946+0.85*1.9+1.16*3.05)*10.764</f>
        <v>625.37763599999994</v>
      </c>
      <c r="G296" s="80"/>
      <c r="H296" s="51">
        <v>0</v>
      </c>
      <c r="I296" s="51">
        <f t="shared" ref="I296" si="49">F296*(($I$105)+1)+H296</f>
        <v>1000.6042176</v>
      </c>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WZC296" s="37"/>
      <c r="WZD296" s="37"/>
      <c r="WZE296" s="37"/>
      <c r="WZF296" s="37"/>
      <c r="WZG296" s="37"/>
      <c r="WZH296" s="37"/>
      <c r="WZI296" s="37"/>
      <c r="WZJ296" s="37"/>
      <c r="WZK296" s="37"/>
      <c r="WZL296" s="37"/>
      <c r="WZM296" s="37"/>
      <c r="WZN296" s="37"/>
      <c r="WZO296" s="37"/>
      <c r="WZP296" s="37"/>
      <c r="WZQ296" s="37"/>
      <c r="WZR296" s="37"/>
      <c r="WZS296" s="37"/>
      <c r="WZT296" s="37"/>
      <c r="WZU296" s="37"/>
      <c r="WZV296" s="37"/>
      <c r="WZW296" s="37"/>
      <c r="WZX296" s="37"/>
      <c r="WZY296" s="37"/>
      <c r="WZZ296" s="37"/>
      <c r="XAA296" s="37"/>
      <c r="XAB296" s="37"/>
      <c r="XAC296" s="37"/>
      <c r="XAD296" s="37"/>
      <c r="XAE296" s="37"/>
      <c r="XAF296" s="37"/>
      <c r="XAG296" s="37"/>
      <c r="XAH296" s="37"/>
      <c r="XAI296" s="37"/>
      <c r="XAJ296" s="37"/>
      <c r="XAK296" s="37"/>
      <c r="XAL296" s="37"/>
      <c r="XAM296" s="37"/>
      <c r="XAN296" s="37"/>
      <c r="XAO296" s="37"/>
      <c r="XAP296" s="37"/>
      <c r="XAQ296" s="37"/>
      <c r="XAR296" s="37"/>
      <c r="XAS296" s="37"/>
      <c r="XAT296" s="37"/>
      <c r="XAU296" s="37"/>
      <c r="XAV296" s="37"/>
      <c r="XAW296" s="37"/>
      <c r="XAX296" s="37"/>
      <c r="XAY296" s="37"/>
      <c r="XAZ296" s="37"/>
      <c r="XBA296" s="37"/>
      <c r="XBB296" s="37"/>
      <c r="XBC296" s="37"/>
      <c r="XBD296" s="37"/>
      <c r="XBE296" s="37"/>
      <c r="XBF296" s="37"/>
      <c r="XBG296" s="37"/>
      <c r="XBH296" s="37"/>
      <c r="XBI296" s="37"/>
      <c r="XBJ296" s="37"/>
      <c r="XBK296" s="37"/>
      <c r="XBL296" s="37"/>
      <c r="XBM296" s="37"/>
      <c r="XBN296" s="37"/>
      <c r="XBO296" s="37"/>
      <c r="XBP296" s="37"/>
      <c r="XBQ296" s="37"/>
      <c r="XBR296" s="37"/>
      <c r="XBS296" s="37"/>
      <c r="XBT296" s="37"/>
      <c r="XBU296" s="37"/>
      <c r="XBV296" s="37"/>
      <c r="XBW296" s="37"/>
      <c r="XBX296" s="37"/>
      <c r="XBY296" s="37"/>
      <c r="XBZ296" s="37"/>
      <c r="XCA296" s="37"/>
      <c r="XCB296" s="37"/>
      <c r="XCC296" s="37"/>
      <c r="XCD296" s="37"/>
      <c r="XCE296" s="37"/>
      <c r="XCF296" s="37"/>
      <c r="XCG296" s="37"/>
      <c r="XCH296" s="37"/>
      <c r="XCI296" s="37"/>
      <c r="XCJ296" s="37"/>
      <c r="XCK296" s="37"/>
      <c r="XCL296" s="37"/>
      <c r="XCM296" s="37"/>
      <c r="XCN296" s="37"/>
      <c r="XCO296" s="37"/>
      <c r="XCP296" s="37"/>
      <c r="XCQ296" s="37"/>
      <c r="XCR296" s="37"/>
      <c r="XCS296" s="37"/>
      <c r="XCT296" s="37"/>
      <c r="XCU296" s="37"/>
      <c r="XCV296" s="37"/>
      <c r="XCW296" s="37"/>
      <c r="XCX296" s="37"/>
      <c r="XCY296" s="37"/>
      <c r="XCZ296" s="37"/>
      <c r="XDA296" s="37"/>
      <c r="XDB296" s="37"/>
      <c r="XDC296" s="37"/>
      <c r="XDD296" s="37"/>
      <c r="XDE296" s="37"/>
      <c r="XDF296" s="37"/>
      <c r="XDG296" s="37"/>
      <c r="XDH296" s="37"/>
      <c r="XDI296" s="37"/>
      <c r="XDJ296" s="37"/>
      <c r="XDK296" s="37"/>
      <c r="XDL296" s="37"/>
      <c r="XDM296" s="37"/>
      <c r="XDN296" s="37"/>
      <c r="XDO296" s="37"/>
      <c r="XDP296" s="37"/>
      <c r="XDQ296" s="37"/>
      <c r="XDR296" s="37"/>
      <c r="XDS296" s="37"/>
      <c r="XDT296" s="37"/>
      <c r="XDU296" s="37"/>
      <c r="XDV296" s="37"/>
      <c r="XDW296" s="37"/>
      <c r="XDX296" s="37"/>
      <c r="XDY296" s="37"/>
      <c r="XDZ296" s="37"/>
      <c r="XEA296" s="37"/>
      <c r="XEB296" s="37"/>
      <c r="XEC296" s="37"/>
      <c r="XED296" s="37"/>
      <c r="XEE296" s="37"/>
      <c r="XEF296" s="37"/>
      <c r="XEG296" s="37"/>
      <c r="XEH296" s="37"/>
      <c r="XEI296" s="37"/>
      <c r="XEJ296" s="37"/>
      <c r="XEK296" s="37"/>
      <c r="XEL296" s="37"/>
      <c r="XEM296" s="37"/>
      <c r="XEN296" s="37"/>
      <c r="XEO296" s="37"/>
      <c r="XEP296" s="37"/>
      <c r="XEQ296" s="37"/>
      <c r="XER296" s="37"/>
      <c r="XES296" s="37"/>
      <c r="XET296" s="37"/>
      <c r="XEU296" s="37"/>
      <c r="XEV296" s="37"/>
      <c r="XEW296" s="37"/>
      <c r="XEX296" s="37"/>
      <c r="XEY296" s="37"/>
      <c r="XEZ296" s="37"/>
      <c r="XFA296" s="37"/>
      <c r="XFB296" s="37"/>
      <c r="XFC296" s="37"/>
      <c r="XFD296" s="37"/>
    </row>
    <row r="297" spans="1:151 16227:16384" s="12" customFormat="1" ht="20.25" x14ac:dyDescent="0.25">
      <c r="A297" s="86"/>
      <c r="B297" s="87"/>
      <c r="C297" s="79">
        <v>2</v>
      </c>
      <c r="D297" s="80"/>
      <c r="E297" s="55" t="s">
        <v>214</v>
      </c>
      <c r="F297" s="79">
        <f>(52.946+0.85*1.9+1.16*3.05)*10.764</f>
        <v>625.37763599999994</v>
      </c>
      <c r="G297" s="80"/>
      <c r="H297" s="51">
        <v>0</v>
      </c>
      <c r="I297" s="51">
        <f t="shared" ref="I297:I299" si="50">F297*(($I$105)+1)+H297</f>
        <v>1000.6042176</v>
      </c>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WZC297" s="37"/>
      <c r="WZD297" s="37"/>
      <c r="WZE297" s="37"/>
      <c r="WZF297" s="37"/>
      <c r="WZG297" s="37"/>
      <c r="WZH297" s="37"/>
      <c r="WZI297" s="37"/>
      <c r="WZJ297" s="37"/>
      <c r="WZK297" s="37"/>
      <c r="WZL297" s="37"/>
      <c r="WZM297" s="37"/>
      <c r="WZN297" s="37"/>
      <c r="WZO297" s="37"/>
      <c r="WZP297" s="37"/>
      <c r="WZQ297" s="37"/>
      <c r="WZR297" s="37"/>
      <c r="WZS297" s="37"/>
      <c r="WZT297" s="37"/>
      <c r="WZU297" s="37"/>
      <c r="WZV297" s="37"/>
      <c r="WZW297" s="37"/>
      <c r="WZX297" s="37"/>
      <c r="WZY297" s="37"/>
      <c r="WZZ297" s="37"/>
      <c r="XAA297" s="37"/>
      <c r="XAB297" s="37"/>
      <c r="XAC297" s="37"/>
      <c r="XAD297" s="37"/>
      <c r="XAE297" s="37"/>
      <c r="XAF297" s="37"/>
      <c r="XAG297" s="37"/>
      <c r="XAH297" s="37"/>
      <c r="XAI297" s="37"/>
      <c r="XAJ297" s="37"/>
      <c r="XAK297" s="37"/>
      <c r="XAL297" s="37"/>
      <c r="XAM297" s="37"/>
      <c r="XAN297" s="37"/>
      <c r="XAO297" s="37"/>
      <c r="XAP297" s="37"/>
      <c r="XAQ297" s="37"/>
      <c r="XAR297" s="37"/>
      <c r="XAS297" s="37"/>
      <c r="XAT297" s="37"/>
      <c r="XAU297" s="37"/>
      <c r="XAV297" s="37"/>
      <c r="XAW297" s="37"/>
      <c r="XAX297" s="37"/>
      <c r="XAY297" s="37"/>
      <c r="XAZ297" s="37"/>
      <c r="XBA297" s="37"/>
      <c r="XBB297" s="37"/>
      <c r="XBC297" s="37"/>
      <c r="XBD297" s="37"/>
      <c r="XBE297" s="37"/>
      <c r="XBF297" s="37"/>
      <c r="XBG297" s="37"/>
      <c r="XBH297" s="37"/>
      <c r="XBI297" s="37"/>
      <c r="XBJ297" s="37"/>
      <c r="XBK297" s="37"/>
      <c r="XBL297" s="37"/>
      <c r="XBM297" s="37"/>
      <c r="XBN297" s="37"/>
      <c r="XBO297" s="37"/>
      <c r="XBP297" s="37"/>
      <c r="XBQ297" s="37"/>
      <c r="XBR297" s="37"/>
      <c r="XBS297" s="37"/>
      <c r="XBT297" s="37"/>
      <c r="XBU297" s="37"/>
      <c r="XBV297" s="37"/>
      <c r="XBW297" s="37"/>
      <c r="XBX297" s="37"/>
      <c r="XBY297" s="37"/>
      <c r="XBZ297" s="37"/>
      <c r="XCA297" s="37"/>
      <c r="XCB297" s="37"/>
      <c r="XCC297" s="37"/>
      <c r="XCD297" s="37"/>
      <c r="XCE297" s="37"/>
      <c r="XCF297" s="37"/>
      <c r="XCG297" s="37"/>
      <c r="XCH297" s="37"/>
      <c r="XCI297" s="37"/>
      <c r="XCJ297" s="37"/>
      <c r="XCK297" s="37"/>
      <c r="XCL297" s="37"/>
      <c r="XCM297" s="37"/>
      <c r="XCN297" s="37"/>
      <c r="XCO297" s="37"/>
      <c r="XCP297" s="37"/>
      <c r="XCQ297" s="37"/>
      <c r="XCR297" s="37"/>
      <c r="XCS297" s="37"/>
      <c r="XCT297" s="37"/>
      <c r="XCU297" s="37"/>
      <c r="XCV297" s="37"/>
      <c r="XCW297" s="37"/>
      <c r="XCX297" s="37"/>
      <c r="XCY297" s="37"/>
      <c r="XCZ297" s="37"/>
      <c r="XDA297" s="37"/>
      <c r="XDB297" s="37"/>
      <c r="XDC297" s="37"/>
      <c r="XDD297" s="37"/>
      <c r="XDE297" s="37"/>
      <c r="XDF297" s="37"/>
      <c r="XDG297" s="37"/>
      <c r="XDH297" s="37"/>
      <c r="XDI297" s="37"/>
      <c r="XDJ297" s="37"/>
      <c r="XDK297" s="37"/>
      <c r="XDL297" s="37"/>
      <c r="XDM297" s="37"/>
      <c r="XDN297" s="37"/>
      <c r="XDO297" s="37"/>
      <c r="XDP297" s="37"/>
      <c r="XDQ297" s="37"/>
      <c r="XDR297" s="37"/>
      <c r="XDS297" s="37"/>
      <c r="XDT297" s="37"/>
      <c r="XDU297" s="37"/>
      <c r="XDV297" s="37"/>
      <c r="XDW297" s="37"/>
      <c r="XDX297" s="37"/>
      <c r="XDY297" s="37"/>
      <c r="XDZ297" s="37"/>
      <c r="XEA297" s="37"/>
      <c r="XEB297" s="37"/>
      <c r="XEC297" s="37"/>
      <c r="XED297" s="37"/>
      <c r="XEE297" s="37"/>
      <c r="XEF297" s="37"/>
      <c r="XEG297" s="37"/>
      <c r="XEH297" s="37"/>
      <c r="XEI297" s="37"/>
      <c r="XEJ297" s="37"/>
      <c r="XEK297" s="37"/>
      <c r="XEL297" s="37"/>
      <c r="XEM297" s="37"/>
      <c r="XEN297" s="37"/>
      <c r="XEO297" s="37"/>
      <c r="XEP297" s="37"/>
      <c r="XEQ297" s="37"/>
      <c r="XER297" s="37"/>
      <c r="XES297" s="37"/>
      <c r="XET297" s="37"/>
      <c r="XEU297" s="37"/>
      <c r="XEV297" s="37"/>
      <c r="XEW297" s="37"/>
      <c r="XEX297" s="37"/>
      <c r="XEY297" s="37"/>
      <c r="XEZ297" s="37"/>
      <c r="XFA297" s="37"/>
      <c r="XFB297" s="37"/>
      <c r="XFC297" s="37"/>
      <c r="XFD297" s="37"/>
    </row>
    <row r="298" spans="1:151 16227:16384" s="12" customFormat="1" ht="20.25" x14ac:dyDescent="0.25">
      <c r="A298" s="86"/>
      <c r="B298" s="87"/>
      <c r="C298" s="79">
        <v>3</v>
      </c>
      <c r="D298" s="80"/>
      <c r="E298" s="55" t="s">
        <v>214</v>
      </c>
      <c r="F298" s="79">
        <f>(52.396+0.925*3.05+0.675*2.1)*10.764</f>
        <v>609.61644899999988</v>
      </c>
      <c r="G298" s="80"/>
      <c r="H298" s="51">
        <v>0</v>
      </c>
      <c r="I298" s="51">
        <f t="shared" si="50"/>
        <v>975.38631839999982</v>
      </c>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WZC298" s="37"/>
      <c r="WZD298" s="37"/>
      <c r="WZE298" s="37"/>
      <c r="WZF298" s="37"/>
      <c r="WZG298" s="37"/>
      <c r="WZH298" s="37"/>
      <c r="WZI298" s="37"/>
      <c r="WZJ298" s="37"/>
      <c r="WZK298" s="37"/>
      <c r="WZL298" s="37"/>
      <c r="WZM298" s="37"/>
      <c r="WZN298" s="37"/>
      <c r="WZO298" s="37"/>
      <c r="WZP298" s="37"/>
      <c r="WZQ298" s="37"/>
      <c r="WZR298" s="37"/>
      <c r="WZS298" s="37"/>
      <c r="WZT298" s="37"/>
      <c r="WZU298" s="37"/>
      <c r="WZV298" s="37"/>
      <c r="WZW298" s="37"/>
      <c r="WZX298" s="37"/>
      <c r="WZY298" s="37"/>
      <c r="WZZ298" s="37"/>
      <c r="XAA298" s="37"/>
      <c r="XAB298" s="37"/>
      <c r="XAC298" s="37"/>
      <c r="XAD298" s="37"/>
      <c r="XAE298" s="37"/>
      <c r="XAF298" s="37"/>
      <c r="XAG298" s="37"/>
      <c r="XAH298" s="37"/>
      <c r="XAI298" s="37"/>
      <c r="XAJ298" s="37"/>
      <c r="XAK298" s="37"/>
      <c r="XAL298" s="37"/>
      <c r="XAM298" s="37"/>
      <c r="XAN298" s="37"/>
      <c r="XAO298" s="37"/>
      <c r="XAP298" s="37"/>
      <c r="XAQ298" s="37"/>
      <c r="XAR298" s="37"/>
      <c r="XAS298" s="37"/>
      <c r="XAT298" s="37"/>
      <c r="XAU298" s="37"/>
      <c r="XAV298" s="37"/>
      <c r="XAW298" s="37"/>
      <c r="XAX298" s="37"/>
      <c r="XAY298" s="37"/>
      <c r="XAZ298" s="37"/>
      <c r="XBA298" s="37"/>
      <c r="XBB298" s="37"/>
      <c r="XBC298" s="37"/>
      <c r="XBD298" s="37"/>
      <c r="XBE298" s="37"/>
      <c r="XBF298" s="37"/>
      <c r="XBG298" s="37"/>
      <c r="XBH298" s="37"/>
      <c r="XBI298" s="37"/>
      <c r="XBJ298" s="37"/>
      <c r="XBK298" s="37"/>
      <c r="XBL298" s="37"/>
      <c r="XBM298" s="37"/>
      <c r="XBN298" s="37"/>
      <c r="XBO298" s="37"/>
      <c r="XBP298" s="37"/>
      <c r="XBQ298" s="37"/>
      <c r="XBR298" s="37"/>
      <c r="XBS298" s="37"/>
      <c r="XBT298" s="37"/>
      <c r="XBU298" s="37"/>
      <c r="XBV298" s="37"/>
      <c r="XBW298" s="37"/>
      <c r="XBX298" s="37"/>
      <c r="XBY298" s="37"/>
      <c r="XBZ298" s="37"/>
      <c r="XCA298" s="37"/>
      <c r="XCB298" s="37"/>
      <c r="XCC298" s="37"/>
      <c r="XCD298" s="37"/>
      <c r="XCE298" s="37"/>
      <c r="XCF298" s="37"/>
      <c r="XCG298" s="37"/>
      <c r="XCH298" s="37"/>
      <c r="XCI298" s="37"/>
      <c r="XCJ298" s="37"/>
      <c r="XCK298" s="37"/>
      <c r="XCL298" s="37"/>
      <c r="XCM298" s="37"/>
      <c r="XCN298" s="37"/>
      <c r="XCO298" s="37"/>
      <c r="XCP298" s="37"/>
      <c r="XCQ298" s="37"/>
      <c r="XCR298" s="37"/>
      <c r="XCS298" s="37"/>
      <c r="XCT298" s="37"/>
      <c r="XCU298" s="37"/>
      <c r="XCV298" s="37"/>
      <c r="XCW298" s="37"/>
      <c r="XCX298" s="37"/>
      <c r="XCY298" s="37"/>
      <c r="XCZ298" s="37"/>
      <c r="XDA298" s="37"/>
      <c r="XDB298" s="37"/>
      <c r="XDC298" s="37"/>
      <c r="XDD298" s="37"/>
      <c r="XDE298" s="37"/>
      <c r="XDF298" s="37"/>
      <c r="XDG298" s="37"/>
      <c r="XDH298" s="37"/>
      <c r="XDI298" s="37"/>
      <c r="XDJ298" s="37"/>
      <c r="XDK298" s="37"/>
      <c r="XDL298" s="37"/>
      <c r="XDM298" s="37"/>
      <c r="XDN298" s="37"/>
      <c r="XDO298" s="37"/>
      <c r="XDP298" s="37"/>
      <c r="XDQ298" s="37"/>
      <c r="XDR298" s="37"/>
      <c r="XDS298" s="37"/>
      <c r="XDT298" s="37"/>
      <c r="XDU298" s="37"/>
      <c r="XDV298" s="37"/>
      <c r="XDW298" s="37"/>
      <c r="XDX298" s="37"/>
      <c r="XDY298" s="37"/>
      <c r="XDZ298" s="37"/>
      <c r="XEA298" s="37"/>
      <c r="XEB298" s="37"/>
      <c r="XEC298" s="37"/>
      <c r="XED298" s="37"/>
      <c r="XEE298" s="37"/>
      <c r="XEF298" s="37"/>
      <c r="XEG298" s="37"/>
      <c r="XEH298" s="37"/>
      <c r="XEI298" s="37"/>
      <c r="XEJ298" s="37"/>
      <c r="XEK298" s="37"/>
      <c r="XEL298" s="37"/>
      <c r="XEM298" s="37"/>
      <c r="XEN298" s="37"/>
      <c r="XEO298" s="37"/>
      <c r="XEP298" s="37"/>
      <c r="XEQ298" s="37"/>
      <c r="XER298" s="37"/>
      <c r="XES298" s="37"/>
      <c r="XET298" s="37"/>
      <c r="XEU298" s="37"/>
      <c r="XEV298" s="37"/>
      <c r="XEW298" s="37"/>
      <c r="XEX298" s="37"/>
      <c r="XEY298" s="37"/>
      <c r="XEZ298" s="37"/>
      <c r="XFA298" s="37"/>
      <c r="XFB298" s="37"/>
      <c r="XFC298" s="37"/>
      <c r="XFD298" s="37"/>
    </row>
    <row r="299" spans="1:151 16227:16384" s="12" customFormat="1" ht="20.25" x14ac:dyDescent="0.25">
      <c r="A299" s="86"/>
      <c r="B299" s="87"/>
      <c r="C299" s="79">
        <v>4</v>
      </c>
      <c r="D299" s="80"/>
      <c r="E299" s="55" t="s">
        <v>214</v>
      </c>
      <c r="F299" s="79">
        <f>(43.72)*10.764</f>
        <v>470.60207999999994</v>
      </c>
      <c r="G299" s="80"/>
      <c r="H299" s="55">
        <v>0</v>
      </c>
      <c r="I299" s="55">
        <f t="shared" si="50"/>
        <v>752.96332799999993</v>
      </c>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WZC299" s="37"/>
      <c r="WZD299" s="37"/>
      <c r="WZE299" s="37"/>
      <c r="WZF299" s="37"/>
      <c r="WZG299" s="37"/>
      <c r="WZH299" s="37"/>
      <c r="WZI299" s="37"/>
      <c r="WZJ299" s="37"/>
      <c r="WZK299" s="37"/>
      <c r="WZL299" s="37"/>
      <c r="WZM299" s="37"/>
      <c r="WZN299" s="37"/>
      <c r="WZO299" s="37"/>
      <c r="WZP299" s="37"/>
      <c r="WZQ299" s="37"/>
      <c r="WZR299" s="37"/>
      <c r="WZS299" s="37"/>
      <c r="WZT299" s="37"/>
      <c r="WZU299" s="37"/>
      <c r="WZV299" s="37"/>
      <c r="WZW299" s="37"/>
      <c r="WZX299" s="37"/>
      <c r="WZY299" s="37"/>
      <c r="WZZ299" s="37"/>
      <c r="XAA299" s="37"/>
      <c r="XAB299" s="37"/>
      <c r="XAC299" s="37"/>
      <c r="XAD299" s="37"/>
      <c r="XAE299" s="37"/>
      <c r="XAF299" s="37"/>
      <c r="XAG299" s="37"/>
      <c r="XAH299" s="37"/>
      <c r="XAI299" s="37"/>
      <c r="XAJ299" s="37"/>
      <c r="XAK299" s="37"/>
      <c r="XAL299" s="37"/>
      <c r="XAM299" s="37"/>
      <c r="XAN299" s="37"/>
      <c r="XAO299" s="37"/>
      <c r="XAP299" s="37"/>
      <c r="XAQ299" s="37"/>
      <c r="XAR299" s="37"/>
      <c r="XAS299" s="37"/>
      <c r="XAT299" s="37"/>
      <c r="XAU299" s="37"/>
      <c r="XAV299" s="37"/>
      <c r="XAW299" s="37"/>
      <c r="XAX299" s="37"/>
      <c r="XAY299" s="37"/>
      <c r="XAZ299" s="37"/>
      <c r="XBA299" s="37"/>
      <c r="XBB299" s="37"/>
      <c r="XBC299" s="37"/>
      <c r="XBD299" s="37"/>
      <c r="XBE299" s="37"/>
      <c r="XBF299" s="37"/>
      <c r="XBG299" s="37"/>
      <c r="XBH299" s="37"/>
      <c r="XBI299" s="37"/>
      <c r="XBJ299" s="37"/>
      <c r="XBK299" s="37"/>
      <c r="XBL299" s="37"/>
      <c r="XBM299" s="37"/>
      <c r="XBN299" s="37"/>
      <c r="XBO299" s="37"/>
      <c r="XBP299" s="37"/>
      <c r="XBQ299" s="37"/>
      <c r="XBR299" s="37"/>
      <c r="XBS299" s="37"/>
      <c r="XBT299" s="37"/>
      <c r="XBU299" s="37"/>
      <c r="XBV299" s="37"/>
      <c r="XBW299" s="37"/>
      <c r="XBX299" s="37"/>
      <c r="XBY299" s="37"/>
      <c r="XBZ299" s="37"/>
      <c r="XCA299" s="37"/>
      <c r="XCB299" s="37"/>
      <c r="XCC299" s="37"/>
      <c r="XCD299" s="37"/>
      <c r="XCE299" s="37"/>
      <c r="XCF299" s="37"/>
      <c r="XCG299" s="37"/>
      <c r="XCH299" s="37"/>
      <c r="XCI299" s="37"/>
      <c r="XCJ299" s="37"/>
      <c r="XCK299" s="37"/>
      <c r="XCL299" s="37"/>
      <c r="XCM299" s="37"/>
      <c r="XCN299" s="37"/>
      <c r="XCO299" s="37"/>
      <c r="XCP299" s="37"/>
      <c r="XCQ299" s="37"/>
      <c r="XCR299" s="37"/>
      <c r="XCS299" s="37"/>
      <c r="XCT299" s="37"/>
      <c r="XCU299" s="37"/>
      <c r="XCV299" s="37"/>
      <c r="XCW299" s="37"/>
      <c r="XCX299" s="37"/>
      <c r="XCY299" s="37"/>
      <c r="XCZ299" s="37"/>
      <c r="XDA299" s="37"/>
      <c r="XDB299" s="37"/>
      <c r="XDC299" s="37"/>
      <c r="XDD299" s="37"/>
      <c r="XDE299" s="37"/>
      <c r="XDF299" s="37"/>
      <c r="XDG299" s="37"/>
      <c r="XDH299" s="37"/>
      <c r="XDI299" s="37"/>
      <c r="XDJ299" s="37"/>
      <c r="XDK299" s="37"/>
      <c r="XDL299" s="37"/>
      <c r="XDM299" s="37"/>
      <c r="XDN299" s="37"/>
      <c r="XDO299" s="37"/>
      <c r="XDP299" s="37"/>
      <c r="XDQ299" s="37"/>
      <c r="XDR299" s="37"/>
      <c r="XDS299" s="37"/>
      <c r="XDT299" s="37"/>
      <c r="XDU299" s="37"/>
      <c r="XDV299" s="37"/>
      <c r="XDW299" s="37"/>
      <c r="XDX299" s="37"/>
      <c r="XDY299" s="37"/>
      <c r="XDZ299" s="37"/>
      <c r="XEA299" s="37"/>
      <c r="XEB299" s="37"/>
      <c r="XEC299" s="37"/>
      <c r="XED299" s="37"/>
      <c r="XEE299" s="37"/>
      <c r="XEF299" s="37"/>
      <c r="XEG299" s="37"/>
      <c r="XEH299" s="37"/>
      <c r="XEI299" s="37"/>
      <c r="XEJ299" s="37"/>
      <c r="XEK299" s="37"/>
      <c r="XEL299" s="37"/>
      <c r="XEM299" s="37"/>
      <c r="XEN299" s="37"/>
      <c r="XEO299" s="37"/>
      <c r="XEP299" s="37"/>
      <c r="XEQ299" s="37"/>
      <c r="XER299" s="37"/>
      <c r="XES299" s="37"/>
      <c r="XET299" s="37"/>
      <c r="XEU299" s="37"/>
      <c r="XEV299" s="37"/>
      <c r="XEW299" s="37"/>
      <c r="XEX299" s="37"/>
      <c r="XEY299" s="37"/>
      <c r="XEZ299" s="37"/>
      <c r="XFA299" s="37"/>
      <c r="XFB299" s="37"/>
      <c r="XFC299" s="37"/>
      <c r="XFD299" s="37"/>
    </row>
    <row r="300" spans="1:151 16227:16384" s="12" customFormat="1" ht="20.25" customHeight="1" x14ac:dyDescent="0.25">
      <c r="A300" s="86"/>
      <c r="B300" s="87"/>
      <c r="C300" s="79">
        <v>5</v>
      </c>
      <c r="D300" s="80"/>
      <c r="E300" s="55" t="s">
        <v>214</v>
      </c>
      <c r="F300" s="79">
        <f>(51.907+0.675*2.1)*10.764</f>
        <v>573.98491799999988</v>
      </c>
      <c r="G300" s="80"/>
      <c r="H300" s="51">
        <v>0</v>
      </c>
      <c r="I300" s="51">
        <f t="shared" ref="I300:I303" si="51">F300*(($I$105)+1)+H300</f>
        <v>918.37586879999981</v>
      </c>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WZC300" s="37"/>
      <c r="WZD300" s="37"/>
      <c r="WZE300" s="37"/>
      <c r="WZF300" s="37"/>
      <c r="WZG300" s="37"/>
      <c r="WZH300" s="37"/>
      <c r="WZI300" s="37"/>
      <c r="WZJ300" s="37"/>
      <c r="WZK300" s="37"/>
      <c r="WZL300" s="37"/>
      <c r="WZM300" s="37"/>
      <c r="WZN300" s="37"/>
      <c r="WZO300" s="37"/>
      <c r="WZP300" s="37"/>
      <c r="WZQ300" s="37"/>
      <c r="WZR300" s="37"/>
      <c r="WZS300" s="37"/>
      <c r="WZT300" s="37"/>
      <c r="WZU300" s="37"/>
      <c r="WZV300" s="37"/>
      <c r="WZW300" s="37"/>
      <c r="WZX300" s="37"/>
      <c r="WZY300" s="37"/>
      <c r="WZZ300" s="37"/>
      <c r="XAA300" s="37"/>
      <c r="XAB300" s="37"/>
      <c r="XAC300" s="37"/>
      <c r="XAD300" s="37"/>
      <c r="XAE300" s="37"/>
      <c r="XAF300" s="37"/>
      <c r="XAG300" s="37"/>
      <c r="XAH300" s="37"/>
      <c r="XAI300" s="37"/>
      <c r="XAJ300" s="37"/>
      <c r="XAK300" s="37"/>
      <c r="XAL300" s="37"/>
      <c r="XAM300" s="37"/>
      <c r="XAN300" s="37"/>
      <c r="XAO300" s="37"/>
      <c r="XAP300" s="37"/>
      <c r="XAQ300" s="37"/>
      <c r="XAR300" s="37"/>
      <c r="XAS300" s="37"/>
      <c r="XAT300" s="37"/>
      <c r="XAU300" s="37"/>
      <c r="XAV300" s="37"/>
      <c r="XAW300" s="37"/>
      <c r="XAX300" s="37"/>
      <c r="XAY300" s="37"/>
      <c r="XAZ300" s="37"/>
      <c r="XBA300" s="37"/>
      <c r="XBB300" s="37"/>
      <c r="XBC300" s="37"/>
      <c r="XBD300" s="37"/>
      <c r="XBE300" s="37"/>
      <c r="XBF300" s="37"/>
      <c r="XBG300" s="37"/>
      <c r="XBH300" s="37"/>
      <c r="XBI300" s="37"/>
      <c r="XBJ300" s="37"/>
      <c r="XBK300" s="37"/>
      <c r="XBL300" s="37"/>
      <c r="XBM300" s="37"/>
      <c r="XBN300" s="37"/>
      <c r="XBO300" s="37"/>
      <c r="XBP300" s="37"/>
      <c r="XBQ300" s="37"/>
      <c r="XBR300" s="37"/>
      <c r="XBS300" s="37"/>
      <c r="XBT300" s="37"/>
      <c r="XBU300" s="37"/>
      <c r="XBV300" s="37"/>
      <c r="XBW300" s="37"/>
      <c r="XBX300" s="37"/>
      <c r="XBY300" s="37"/>
      <c r="XBZ300" s="37"/>
      <c r="XCA300" s="37"/>
      <c r="XCB300" s="37"/>
      <c r="XCC300" s="37"/>
      <c r="XCD300" s="37"/>
      <c r="XCE300" s="37"/>
      <c r="XCF300" s="37"/>
      <c r="XCG300" s="37"/>
      <c r="XCH300" s="37"/>
      <c r="XCI300" s="37"/>
      <c r="XCJ300" s="37"/>
      <c r="XCK300" s="37"/>
      <c r="XCL300" s="37"/>
      <c r="XCM300" s="37"/>
      <c r="XCN300" s="37"/>
      <c r="XCO300" s="37"/>
      <c r="XCP300" s="37"/>
      <c r="XCQ300" s="37"/>
      <c r="XCR300" s="37"/>
      <c r="XCS300" s="37"/>
      <c r="XCT300" s="37"/>
      <c r="XCU300" s="37"/>
      <c r="XCV300" s="37"/>
      <c r="XCW300" s="37"/>
      <c r="XCX300" s="37"/>
      <c r="XCY300" s="37"/>
      <c r="XCZ300" s="37"/>
      <c r="XDA300" s="37"/>
      <c r="XDB300" s="37"/>
      <c r="XDC300" s="37"/>
      <c r="XDD300" s="37"/>
      <c r="XDE300" s="37"/>
      <c r="XDF300" s="37"/>
      <c r="XDG300" s="37"/>
      <c r="XDH300" s="37"/>
      <c r="XDI300" s="37"/>
      <c r="XDJ300" s="37"/>
      <c r="XDK300" s="37"/>
      <c r="XDL300" s="37"/>
      <c r="XDM300" s="37"/>
      <c r="XDN300" s="37"/>
      <c r="XDO300" s="37"/>
      <c r="XDP300" s="37"/>
      <c r="XDQ300" s="37"/>
      <c r="XDR300" s="37"/>
      <c r="XDS300" s="37"/>
      <c r="XDT300" s="37"/>
      <c r="XDU300" s="37"/>
      <c r="XDV300" s="37"/>
      <c r="XDW300" s="37"/>
      <c r="XDX300" s="37"/>
      <c r="XDY300" s="37"/>
      <c r="XDZ300" s="37"/>
      <c r="XEA300" s="37"/>
      <c r="XEB300" s="37"/>
      <c r="XEC300" s="37"/>
      <c r="XED300" s="37"/>
      <c r="XEE300" s="37"/>
      <c r="XEF300" s="37"/>
      <c r="XEG300" s="37"/>
      <c r="XEH300" s="37"/>
      <c r="XEI300" s="37"/>
      <c r="XEJ300" s="37"/>
      <c r="XEK300" s="37"/>
      <c r="XEL300" s="37"/>
      <c r="XEM300" s="37"/>
      <c r="XEN300" s="37"/>
      <c r="XEO300" s="37"/>
      <c r="XEP300" s="37"/>
      <c r="XEQ300" s="37"/>
      <c r="XER300" s="37"/>
      <c r="XES300" s="37"/>
      <c r="XET300" s="37"/>
      <c r="XEU300" s="37"/>
      <c r="XEV300" s="37"/>
      <c r="XEW300" s="37"/>
      <c r="XEX300" s="37"/>
      <c r="XEY300" s="37"/>
      <c r="XEZ300" s="37"/>
      <c r="XFA300" s="37"/>
      <c r="XFB300" s="37"/>
      <c r="XFC300" s="37"/>
      <c r="XFD300" s="37"/>
    </row>
    <row r="301" spans="1:151 16227:16384" s="12" customFormat="1" ht="20.25" customHeight="1" x14ac:dyDescent="0.25">
      <c r="A301" s="86"/>
      <c r="B301" s="87"/>
      <c r="C301" s="79">
        <v>6</v>
      </c>
      <c r="D301" s="80"/>
      <c r="E301" s="55" t="s">
        <v>214</v>
      </c>
      <c r="F301" s="79">
        <f>(43.72)*10.764</f>
        <v>470.60207999999994</v>
      </c>
      <c r="G301" s="80"/>
      <c r="H301" s="51">
        <v>0</v>
      </c>
      <c r="I301" s="51">
        <f t="shared" si="51"/>
        <v>752.96332799999993</v>
      </c>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WZC301" s="37"/>
      <c r="WZD301" s="37"/>
      <c r="WZE301" s="37"/>
      <c r="WZF301" s="37"/>
      <c r="WZG301" s="37"/>
      <c r="WZH301" s="37"/>
      <c r="WZI301" s="37"/>
      <c r="WZJ301" s="37"/>
      <c r="WZK301" s="37"/>
      <c r="WZL301" s="37"/>
      <c r="WZM301" s="37"/>
      <c r="WZN301" s="37"/>
      <c r="WZO301" s="37"/>
      <c r="WZP301" s="37"/>
      <c r="WZQ301" s="37"/>
      <c r="WZR301" s="37"/>
      <c r="WZS301" s="37"/>
      <c r="WZT301" s="37"/>
      <c r="WZU301" s="37"/>
      <c r="WZV301" s="37"/>
      <c r="WZW301" s="37"/>
      <c r="WZX301" s="37"/>
      <c r="WZY301" s="37"/>
      <c r="WZZ301" s="37"/>
      <c r="XAA301" s="37"/>
      <c r="XAB301" s="37"/>
      <c r="XAC301" s="37"/>
      <c r="XAD301" s="37"/>
      <c r="XAE301" s="37"/>
      <c r="XAF301" s="37"/>
      <c r="XAG301" s="37"/>
      <c r="XAH301" s="37"/>
      <c r="XAI301" s="37"/>
      <c r="XAJ301" s="37"/>
      <c r="XAK301" s="37"/>
      <c r="XAL301" s="37"/>
      <c r="XAM301" s="37"/>
      <c r="XAN301" s="37"/>
      <c r="XAO301" s="37"/>
      <c r="XAP301" s="37"/>
      <c r="XAQ301" s="37"/>
      <c r="XAR301" s="37"/>
      <c r="XAS301" s="37"/>
      <c r="XAT301" s="37"/>
      <c r="XAU301" s="37"/>
      <c r="XAV301" s="37"/>
      <c r="XAW301" s="37"/>
      <c r="XAX301" s="37"/>
      <c r="XAY301" s="37"/>
      <c r="XAZ301" s="37"/>
      <c r="XBA301" s="37"/>
      <c r="XBB301" s="37"/>
      <c r="XBC301" s="37"/>
      <c r="XBD301" s="37"/>
      <c r="XBE301" s="37"/>
      <c r="XBF301" s="37"/>
      <c r="XBG301" s="37"/>
      <c r="XBH301" s="37"/>
      <c r="XBI301" s="37"/>
      <c r="XBJ301" s="37"/>
      <c r="XBK301" s="37"/>
      <c r="XBL301" s="37"/>
      <c r="XBM301" s="37"/>
      <c r="XBN301" s="37"/>
      <c r="XBO301" s="37"/>
      <c r="XBP301" s="37"/>
      <c r="XBQ301" s="37"/>
      <c r="XBR301" s="37"/>
      <c r="XBS301" s="37"/>
      <c r="XBT301" s="37"/>
      <c r="XBU301" s="37"/>
      <c r="XBV301" s="37"/>
      <c r="XBW301" s="37"/>
      <c r="XBX301" s="37"/>
      <c r="XBY301" s="37"/>
      <c r="XBZ301" s="37"/>
      <c r="XCA301" s="37"/>
      <c r="XCB301" s="37"/>
      <c r="XCC301" s="37"/>
      <c r="XCD301" s="37"/>
      <c r="XCE301" s="37"/>
      <c r="XCF301" s="37"/>
      <c r="XCG301" s="37"/>
      <c r="XCH301" s="37"/>
      <c r="XCI301" s="37"/>
      <c r="XCJ301" s="37"/>
      <c r="XCK301" s="37"/>
      <c r="XCL301" s="37"/>
      <c r="XCM301" s="37"/>
      <c r="XCN301" s="37"/>
      <c r="XCO301" s="37"/>
      <c r="XCP301" s="37"/>
      <c r="XCQ301" s="37"/>
      <c r="XCR301" s="37"/>
      <c r="XCS301" s="37"/>
      <c r="XCT301" s="37"/>
      <c r="XCU301" s="37"/>
      <c r="XCV301" s="37"/>
      <c r="XCW301" s="37"/>
      <c r="XCX301" s="37"/>
      <c r="XCY301" s="37"/>
      <c r="XCZ301" s="37"/>
      <c r="XDA301" s="37"/>
      <c r="XDB301" s="37"/>
      <c r="XDC301" s="37"/>
      <c r="XDD301" s="37"/>
      <c r="XDE301" s="37"/>
      <c r="XDF301" s="37"/>
      <c r="XDG301" s="37"/>
      <c r="XDH301" s="37"/>
      <c r="XDI301" s="37"/>
      <c r="XDJ301" s="37"/>
      <c r="XDK301" s="37"/>
      <c r="XDL301" s="37"/>
      <c r="XDM301" s="37"/>
      <c r="XDN301" s="37"/>
      <c r="XDO301" s="37"/>
      <c r="XDP301" s="37"/>
      <c r="XDQ301" s="37"/>
      <c r="XDR301" s="37"/>
      <c r="XDS301" s="37"/>
      <c r="XDT301" s="37"/>
      <c r="XDU301" s="37"/>
      <c r="XDV301" s="37"/>
      <c r="XDW301" s="37"/>
      <c r="XDX301" s="37"/>
      <c r="XDY301" s="37"/>
      <c r="XDZ301" s="37"/>
      <c r="XEA301" s="37"/>
      <c r="XEB301" s="37"/>
      <c r="XEC301" s="37"/>
      <c r="XED301" s="37"/>
      <c r="XEE301" s="37"/>
      <c r="XEF301" s="37"/>
      <c r="XEG301" s="37"/>
      <c r="XEH301" s="37"/>
      <c r="XEI301" s="37"/>
      <c r="XEJ301" s="37"/>
      <c r="XEK301" s="37"/>
      <c r="XEL301" s="37"/>
      <c r="XEM301" s="37"/>
      <c r="XEN301" s="37"/>
      <c r="XEO301" s="37"/>
      <c r="XEP301" s="37"/>
      <c r="XEQ301" s="37"/>
      <c r="XER301" s="37"/>
      <c r="XES301" s="37"/>
      <c r="XET301" s="37"/>
      <c r="XEU301" s="37"/>
      <c r="XEV301" s="37"/>
      <c r="XEW301" s="37"/>
      <c r="XEX301" s="37"/>
      <c r="XEY301" s="37"/>
      <c r="XEZ301" s="37"/>
      <c r="XFA301" s="37"/>
      <c r="XFB301" s="37"/>
      <c r="XFC301" s="37"/>
      <c r="XFD301" s="37"/>
    </row>
    <row r="302" spans="1:151 16227:16384" s="12" customFormat="1" ht="20.25" customHeight="1" x14ac:dyDescent="0.25">
      <c r="A302" s="86"/>
      <c r="B302" s="87"/>
      <c r="C302" s="79">
        <v>7</v>
      </c>
      <c r="D302" s="80"/>
      <c r="E302" s="55" t="s">
        <v>214</v>
      </c>
      <c r="F302" s="79">
        <f>(43.72)*10.764</f>
        <v>470.60207999999994</v>
      </c>
      <c r="G302" s="80"/>
      <c r="H302" s="51">
        <v>0</v>
      </c>
      <c r="I302" s="51">
        <f t="shared" si="51"/>
        <v>752.96332799999993</v>
      </c>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WZC302" s="37"/>
      <c r="WZD302" s="37"/>
      <c r="WZE302" s="37"/>
      <c r="WZF302" s="37"/>
      <c r="WZG302" s="37"/>
      <c r="WZH302" s="37"/>
      <c r="WZI302" s="37"/>
      <c r="WZJ302" s="37"/>
      <c r="WZK302" s="37"/>
      <c r="WZL302" s="37"/>
      <c r="WZM302" s="37"/>
      <c r="WZN302" s="37"/>
      <c r="WZO302" s="37"/>
      <c r="WZP302" s="37"/>
      <c r="WZQ302" s="37"/>
      <c r="WZR302" s="37"/>
      <c r="WZS302" s="37"/>
      <c r="WZT302" s="37"/>
      <c r="WZU302" s="37"/>
      <c r="WZV302" s="37"/>
      <c r="WZW302" s="37"/>
      <c r="WZX302" s="37"/>
      <c r="WZY302" s="37"/>
      <c r="WZZ302" s="37"/>
      <c r="XAA302" s="37"/>
      <c r="XAB302" s="37"/>
      <c r="XAC302" s="37"/>
      <c r="XAD302" s="37"/>
      <c r="XAE302" s="37"/>
      <c r="XAF302" s="37"/>
      <c r="XAG302" s="37"/>
      <c r="XAH302" s="37"/>
      <c r="XAI302" s="37"/>
      <c r="XAJ302" s="37"/>
      <c r="XAK302" s="37"/>
      <c r="XAL302" s="37"/>
      <c r="XAM302" s="37"/>
      <c r="XAN302" s="37"/>
      <c r="XAO302" s="37"/>
      <c r="XAP302" s="37"/>
      <c r="XAQ302" s="37"/>
      <c r="XAR302" s="37"/>
      <c r="XAS302" s="37"/>
      <c r="XAT302" s="37"/>
      <c r="XAU302" s="37"/>
      <c r="XAV302" s="37"/>
      <c r="XAW302" s="37"/>
      <c r="XAX302" s="37"/>
      <c r="XAY302" s="37"/>
      <c r="XAZ302" s="37"/>
      <c r="XBA302" s="37"/>
      <c r="XBB302" s="37"/>
      <c r="XBC302" s="37"/>
      <c r="XBD302" s="37"/>
      <c r="XBE302" s="37"/>
      <c r="XBF302" s="37"/>
      <c r="XBG302" s="37"/>
      <c r="XBH302" s="37"/>
      <c r="XBI302" s="37"/>
      <c r="XBJ302" s="37"/>
      <c r="XBK302" s="37"/>
      <c r="XBL302" s="37"/>
      <c r="XBM302" s="37"/>
      <c r="XBN302" s="37"/>
      <c r="XBO302" s="37"/>
      <c r="XBP302" s="37"/>
      <c r="XBQ302" s="37"/>
      <c r="XBR302" s="37"/>
      <c r="XBS302" s="37"/>
      <c r="XBT302" s="37"/>
      <c r="XBU302" s="37"/>
      <c r="XBV302" s="37"/>
      <c r="XBW302" s="37"/>
      <c r="XBX302" s="37"/>
      <c r="XBY302" s="37"/>
      <c r="XBZ302" s="37"/>
      <c r="XCA302" s="37"/>
      <c r="XCB302" s="37"/>
      <c r="XCC302" s="37"/>
      <c r="XCD302" s="37"/>
      <c r="XCE302" s="37"/>
      <c r="XCF302" s="37"/>
      <c r="XCG302" s="37"/>
      <c r="XCH302" s="37"/>
      <c r="XCI302" s="37"/>
      <c r="XCJ302" s="37"/>
      <c r="XCK302" s="37"/>
      <c r="XCL302" s="37"/>
      <c r="XCM302" s="37"/>
      <c r="XCN302" s="37"/>
      <c r="XCO302" s="37"/>
      <c r="XCP302" s="37"/>
      <c r="XCQ302" s="37"/>
      <c r="XCR302" s="37"/>
      <c r="XCS302" s="37"/>
      <c r="XCT302" s="37"/>
      <c r="XCU302" s="37"/>
      <c r="XCV302" s="37"/>
      <c r="XCW302" s="37"/>
      <c r="XCX302" s="37"/>
      <c r="XCY302" s="37"/>
      <c r="XCZ302" s="37"/>
      <c r="XDA302" s="37"/>
      <c r="XDB302" s="37"/>
      <c r="XDC302" s="37"/>
      <c r="XDD302" s="37"/>
      <c r="XDE302" s="37"/>
      <c r="XDF302" s="37"/>
      <c r="XDG302" s="37"/>
      <c r="XDH302" s="37"/>
      <c r="XDI302" s="37"/>
      <c r="XDJ302" s="37"/>
      <c r="XDK302" s="37"/>
      <c r="XDL302" s="37"/>
      <c r="XDM302" s="37"/>
      <c r="XDN302" s="37"/>
      <c r="XDO302" s="37"/>
      <c r="XDP302" s="37"/>
      <c r="XDQ302" s="37"/>
      <c r="XDR302" s="37"/>
      <c r="XDS302" s="37"/>
      <c r="XDT302" s="37"/>
      <c r="XDU302" s="37"/>
      <c r="XDV302" s="37"/>
      <c r="XDW302" s="37"/>
      <c r="XDX302" s="37"/>
      <c r="XDY302" s="37"/>
      <c r="XDZ302" s="37"/>
      <c r="XEA302" s="37"/>
      <c r="XEB302" s="37"/>
      <c r="XEC302" s="37"/>
      <c r="XED302" s="37"/>
      <c r="XEE302" s="37"/>
      <c r="XEF302" s="37"/>
      <c r="XEG302" s="37"/>
      <c r="XEH302" s="37"/>
      <c r="XEI302" s="37"/>
      <c r="XEJ302" s="37"/>
      <c r="XEK302" s="37"/>
      <c r="XEL302" s="37"/>
      <c r="XEM302" s="37"/>
      <c r="XEN302" s="37"/>
      <c r="XEO302" s="37"/>
      <c r="XEP302" s="37"/>
      <c r="XEQ302" s="37"/>
      <c r="XER302" s="37"/>
      <c r="XES302" s="37"/>
      <c r="XET302" s="37"/>
      <c r="XEU302" s="37"/>
      <c r="XEV302" s="37"/>
      <c r="XEW302" s="37"/>
      <c r="XEX302" s="37"/>
      <c r="XEY302" s="37"/>
      <c r="XEZ302" s="37"/>
      <c r="XFA302" s="37"/>
      <c r="XFB302" s="37"/>
      <c r="XFC302" s="37"/>
      <c r="XFD302" s="37"/>
    </row>
    <row r="303" spans="1:151 16227:16384" s="12" customFormat="1" ht="20.25" customHeight="1" x14ac:dyDescent="0.25">
      <c r="A303" s="88"/>
      <c r="B303" s="89"/>
      <c r="C303" s="79">
        <v>8</v>
      </c>
      <c r="D303" s="80"/>
      <c r="E303" s="55" t="s">
        <v>214</v>
      </c>
      <c r="F303" s="79">
        <f>(0.925*3.05+0.675*2.125+52.396)*10.764</f>
        <v>609.79809149999994</v>
      </c>
      <c r="G303" s="80"/>
      <c r="H303" s="51">
        <v>0</v>
      </c>
      <c r="I303" s="51">
        <f t="shared" si="51"/>
        <v>975.67694639999991</v>
      </c>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WZC303" s="37"/>
      <c r="WZD303" s="37"/>
      <c r="WZE303" s="37"/>
      <c r="WZF303" s="37"/>
      <c r="WZG303" s="37"/>
      <c r="WZH303" s="37"/>
      <c r="WZI303" s="37"/>
      <c r="WZJ303" s="37"/>
      <c r="WZK303" s="37"/>
      <c r="WZL303" s="37"/>
      <c r="WZM303" s="37"/>
      <c r="WZN303" s="37"/>
      <c r="WZO303" s="37"/>
      <c r="WZP303" s="37"/>
      <c r="WZQ303" s="37"/>
      <c r="WZR303" s="37"/>
      <c r="WZS303" s="37"/>
      <c r="WZT303" s="37"/>
      <c r="WZU303" s="37"/>
      <c r="WZV303" s="37"/>
      <c r="WZW303" s="37"/>
      <c r="WZX303" s="37"/>
      <c r="WZY303" s="37"/>
      <c r="WZZ303" s="37"/>
      <c r="XAA303" s="37"/>
      <c r="XAB303" s="37"/>
      <c r="XAC303" s="37"/>
      <c r="XAD303" s="37"/>
      <c r="XAE303" s="37"/>
      <c r="XAF303" s="37"/>
      <c r="XAG303" s="37"/>
      <c r="XAH303" s="37"/>
      <c r="XAI303" s="37"/>
      <c r="XAJ303" s="37"/>
      <c r="XAK303" s="37"/>
      <c r="XAL303" s="37"/>
      <c r="XAM303" s="37"/>
      <c r="XAN303" s="37"/>
      <c r="XAO303" s="37"/>
      <c r="XAP303" s="37"/>
      <c r="XAQ303" s="37"/>
      <c r="XAR303" s="37"/>
      <c r="XAS303" s="37"/>
      <c r="XAT303" s="37"/>
      <c r="XAU303" s="37"/>
      <c r="XAV303" s="37"/>
      <c r="XAW303" s="37"/>
      <c r="XAX303" s="37"/>
      <c r="XAY303" s="37"/>
      <c r="XAZ303" s="37"/>
      <c r="XBA303" s="37"/>
      <c r="XBB303" s="37"/>
      <c r="XBC303" s="37"/>
      <c r="XBD303" s="37"/>
      <c r="XBE303" s="37"/>
      <c r="XBF303" s="37"/>
      <c r="XBG303" s="37"/>
      <c r="XBH303" s="37"/>
      <c r="XBI303" s="37"/>
      <c r="XBJ303" s="37"/>
      <c r="XBK303" s="37"/>
      <c r="XBL303" s="37"/>
      <c r="XBM303" s="37"/>
      <c r="XBN303" s="37"/>
      <c r="XBO303" s="37"/>
      <c r="XBP303" s="37"/>
      <c r="XBQ303" s="37"/>
      <c r="XBR303" s="37"/>
      <c r="XBS303" s="37"/>
      <c r="XBT303" s="37"/>
      <c r="XBU303" s="37"/>
      <c r="XBV303" s="37"/>
      <c r="XBW303" s="37"/>
      <c r="XBX303" s="37"/>
      <c r="XBY303" s="37"/>
      <c r="XBZ303" s="37"/>
      <c r="XCA303" s="37"/>
      <c r="XCB303" s="37"/>
      <c r="XCC303" s="37"/>
      <c r="XCD303" s="37"/>
      <c r="XCE303" s="37"/>
      <c r="XCF303" s="37"/>
      <c r="XCG303" s="37"/>
      <c r="XCH303" s="37"/>
      <c r="XCI303" s="37"/>
      <c r="XCJ303" s="37"/>
      <c r="XCK303" s="37"/>
      <c r="XCL303" s="37"/>
      <c r="XCM303" s="37"/>
      <c r="XCN303" s="37"/>
      <c r="XCO303" s="37"/>
      <c r="XCP303" s="37"/>
      <c r="XCQ303" s="37"/>
      <c r="XCR303" s="37"/>
      <c r="XCS303" s="37"/>
      <c r="XCT303" s="37"/>
      <c r="XCU303" s="37"/>
      <c r="XCV303" s="37"/>
      <c r="XCW303" s="37"/>
      <c r="XCX303" s="37"/>
      <c r="XCY303" s="37"/>
      <c r="XCZ303" s="37"/>
      <c r="XDA303" s="37"/>
      <c r="XDB303" s="37"/>
      <c r="XDC303" s="37"/>
      <c r="XDD303" s="37"/>
      <c r="XDE303" s="37"/>
      <c r="XDF303" s="37"/>
      <c r="XDG303" s="37"/>
      <c r="XDH303" s="37"/>
      <c r="XDI303" s="37"/>
      <c r="XDJ303" s="37"/>
      <c r="XDK303" s="37"/>
      <c r="XDL303" s="37"/>
      <c r="XDM303" s="37"/>
      <c r="XDN303" s="37"/>
      <c r="XDO303" s="37"/>
      <c r="XDP303" s="37"/>
      <c r="XDQ303" s="37"/>
      <c r="XDR303" s="37"/>
      <c r="XDS303" s="37"/>
      <c r="XDT303" s="37"/>
      <c r="XDU303" s="37"/>
      <c r="XDV303" s="37"/>
      <c r="XDW303" s="37"/>
      <c r="XDX303" s="37"/>
      <c r="XDY303" s="37"/>
      <c r="XDZ303" s="37"/>
      <c r="XEA303" s="37"/>
      <c r="XEB303" s="37"/>
      <c r="XEC303" s="37"/>
      <c r="XED303" s="37"/>
      <c r="XEE303" s="37"/>
      <c r="XEF303" s="37"/>
      <c r="XEG303" s="37"/>
      <c r="XEH303" s="37"/>
      <c r="XEI303" s="37"/>
      <c r="XEJ303" s="37"/>
      <c r="XEK303" s="37"/>
      <c r="XEL303" s="37"/>
      <c r="XEM303" s="37"/>
      <c r="XEN303" s="37"/>
      <c r="XEO303" s="37"/>
      <c r="XEP303" s="37"/>
      <c r="XEQ303" s="37"/>
      <c r="XER303" s="37"/>
      <c r="XES303" s="37"/>
      <c r="XET303" s="37"/>
      <c r="XEU303" s="37"/>
      <c r="XEV303" s="37"/>
      <c r="XEW303" s="37"/>
      <c r="XEX303" s="37"/>
      <c r="XEY303" s="37"/>
      <c r="XEZ303" s="37"/>
      <c r="XFA303" s="37"/>
      <c r="XFB303" s="37"/>
      <c r="XFC303" s="37"/>
      <c r="XFD303" s="37"/>
    </row>
    <row r="304" spans="1:151 16227:16384" s="12" customFormat="1" ht="20.25" x14ac:dyDescent="0.25">
      <c r="A304" s="81" t="s">
        <v>230</v>
      </c>
      <c r="B304" s="82"/>
      <c r="C304" s="82"/>
      <c r="D304" s="82"/>
      <c r="E304" s="82"/>
      <c r="F304" s="82"/>
      <c r="G304" s="82"/>
      <c r="H304" s="82"/>
      <c r="I304" s="83"/>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WZC304" s="37"/>
      <c r="WZD304" s="37"/>
      <c r="WZE304" s="37"/>
      <c r="WZF304" s="37"/>
      <c r="WZG304" s="37"/>
      <c r="WZH304" s="37"/>
      <c r="WZI304" s="37"/>
      <c r="WZJ304" s="37"/>
      <c r="WZK304" s="37"/>
      <c r="WZL304" s="37"/>
      <c r="WZM304" s="37"/>
      <c r="WZN304" s="37"/>
      <c r="WZO304" s="37"/>
      <c r="WZP304" s="37"/>
      <c r="WZQ304" s="37"/>
      <c r="WZR304" s="37"/>
      <c r="WZS304" s="37"/>
      <c r="WZT304" s="37"/>
      <c r="WZU304" s="37"/>
      <c r="WZV304" s="37"/>
      <c r="WZW304" s="37"/>
      <c r="WZX304" s="37"/>
      <c r="WZY304" s="37"/>
      <c r="WZZ304" s="37"/>
      <c r="XAA304" s="37"/>
      <c r="XAB304" s="37"/>
      <c r="XAC304" s="37"/>
      <c r="XAD304" s="37"/>
      <c r="XAE304" s="37"/>
      <c r="XAF304" s="37"/>
      <c r="XAG304" s="37"/>
      <c r="XAH304" s="37"/>
      <c r="XAI304" s="37"/>
      <c r="XAJ304" s="37"/>
      <c r="XAK304" s="37"/>
      <c r="XAL304" s="37"/>
      <c r="XAM304" s="37"/>
      <c r="XAN304" s="37"/>
      <c r="XAO304" s="37"/>
      <c r="XAP304" s="37"/>
      <c r="XAQ304" s="37"/>
      <c r="XAR304" s="37"/>
      <c r="XAS304" s="37"/>
      <c r="XAT304" s="37"/>
      <c r="XAU304" s="37"/>
      <c r="XAV304" s="37"/>
      <c r="XAW304" s="37"/>
      <c r="XAX304" s="37"/>
      <c r="XAY304" s="37"/>
      <c r="XAZ304" s="37"/>
      <c r="XBA304" s="37"/>
      <c r="XBB304" s="37"/>
      <c r="XBC304" s="37"/>
      <c r="XBD304" s="37"/>
      <c r="XBE304" s="37"/>
      <c r="XBF304" s="37"/>
      <c r="XBG304" s="37"/>
      <c r="XBH304" s="37"/>
      <c r="XBI304" s="37"/>
      <c r="XBJ304" s="37"/>
      <c r="XBK304" s="37"/>
      <c r="XBL304" s="37"/>
      <c r="XBM304" s="37"/>
      <c r="XBN304" s="37"/>
      <c r="XBO304" s="37"/>
      <c r="XBP304" s="37"/>
      <c r="XBQ304" s="37"/>
      <c r="XBR304" s="37"/>
      <c r="XBS304" s="37"/>
      <c r="XBT304" s="37"/>
      <c r="XBU304" s="37"/>
      <c r="XBV304" s="37"/>
      <c r="XBW304" s="37"/>
      <c r="XBX304" s="37"/>
      <c r="XBY304" s="37"/>
      <c r="XBZ304" s="37"/>
      <c r="XCA304" s="37"/>
      <c r="XCB304" s="37"/>
      <c r="XCC304" s="37"/>
      <c r="XCD304" s="37"/>
      <c r="XCE304" s="37"/>
      <c r="XCF304" s="37"/>
      <c r="XCG304" s="37"/>
      <c r="XCH304" s="37"/>
      <c r="XCI304" s="37"/>
      <c r="XCJ304" s="37"/>
      <c r="XCK304" s="37"/>
      <c r="XCL304" s="37"/>
      <c r="XCM304" s="37"/>
      <c r="XCN304" s="37"/>
      <c r="XCO304" s="37"/>
      <c r="XCP304" s="37"/>
      <c r="XCQ304" s="37"/>
      <c r="XCR304" s="37"/>
      <c r="XCS304" s="37"/>
      <c r="XCT304" s="37"/>
      <c r="XCU304" s="37"/>
      <c r="XCV304" s="37"/>
      <c r="XCW304" s="37"/>
      <c r="XCX304" s="37"/>
      <c r="XCY304" s="37"/>
      <c r="XCZ304" s="37"/>
      <c r="XDA304" s="37"/>
      <c r="XDB304" s="37"/>
      <c r="XDC304" s="37"/>
      <c r="XDD304" s="37"/>
      <c r="XDE304" s="37"/>
      <c r="XDF304" s="37"/>
      <c r="XDG304" s="37"/>
      <c r="XDH304" s="37"/>
      <c r="XDI304" s="37"/>
      <c r="XDJ304" s="37"/>
      <c r="XDK304" s="37"/>
      <c r="XDL304" s="37"/>
      <c r="XDM304" s="37"/>
      <c r="XDN304" s="37"/>
      <c r="XDO304" s="37"/>
      <c r="XDP304" s="37"/>
      <c r="XDQ304" s="37"/>
      <c r="XDR304" s="37"/>
      <c r="XDS304" s="37"/>
      <c r="XDT304" s="37"/>
      <c r="XDU304" s="37"/>
      <c r="XDV304" s="37"/>
      <c r="XDW304" s="37"/>
      <c r="XDX304" s="37"/>
      <c r="XDY304" s="37"/>
      <c r="XDZ304" s="37"/>
      <c r="XEA304" s="37"/>
      <c r="XEB304" s="37"/>
      <c r="XEC304" s="37"/>
      <c r="XED304" s="37"/>
      <c r="XEE304" s="37"/>
      <c r="XEF304" s="37"/>
      <c r="XEG304" s="37"/>
      <c r="XEH304" s="37"/>
      <c r="XEI304" s="37"/>
      <c r="XEJ304" s="37"/>
      <c r="XEK304" s="37"/>
      <c r="XEL304" s="37"/>
      <c r="XEM304" s="37"/>
      <c r="XEN304" s="37"/>
      <c r="XEO304" s="37"/>
      <c r="XEP304" s="37"/>
      <c r="XEQ304" s="37"/>
      <c r="XER304" s="37"/>
      <c r="XES304" s="37"/>
      <c r="XET304" s="37"/>
      <c r="XEU304" s="37"/>
      <c r="XEV304" s="37"/>
      <c r="XEW304" s="37"/>
      <c r="XEX304" s="37"/>
      <c r="XEY304" s="37"/>
      <c r="XEZ304" s="37"/>
      <c r="XFA304" s="37"/>
      <c r="XFB304" s="37"/>
      <c r="XFC304" s="37"/>
      <c r="XFD304" s="37"/>
    </row>
    <row r="305" spans="1:151 16227:16384" s="12" customFormat="1" ht="20.25" customHeight="1" x14ac:dyDescent="0.25">
      <c r="A305" s="84" t="str">
        <f>A304</f>
        <v>3rd to 7th, 9th to 14th, 16th to 19th Floor</v>
      </c>
      <c r="B305" s="85"/>
      <c r="C305" s="79">
        <v>1</v>
      </c>
      <c r="D305" s="80"/>
      <c r="E305" s="55" t="s">
        <v>214</v>
      </c>
      <c r="F305" s="79">
        <f>(52.946+0.85*1.9+1.16*3.05)*10.764</f>
        <v>625.37763599999994</v>
      </c>
      <c r="G305" s="80"/>
      <c r="H305" s="55">
        <v>0</v>
      </c>
      <c r="I305" s="55">
        <f t="shared" ref="I305:I312" si="52">F305*(($I$105)+1)+H305</f>
        <v>1000.6042176</v>
      </c>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WZC305" s="37"/>
      <c r="WZD305" s="37"/>
      <c r="WZE305" s="37"/>
      <c r="WZF305" s="37"/>
      <c r="WZG305" s="37"/>
      <c r="WZH305" s="37"/>
      <c r="WZI305" s="37"/>
      <c r="WZJ305" s="37"/>
      <c r="WZK305" s="37"/>
      <c r="WZL305" s="37"/>
      <c r="WZM305" s="37"/>
      <c r="WZN305" s="37"/>
      <c r="WZO305" s="37"/>
      <c r="WZP305" s="37"/>
      <c r="WZQ305" s="37"/>
      <c r="WZR305" s="37"/>
      <c r="WZS305" s="37"/>
      <c r="WZT305" s="37"/>
      <c r="WZU305" s="37"/>
      <c r="WZV305" s="37"/>
      <c r="WZW305" s="37"/>
      <c r="WZX305" s="37"/>
      <c r="WZY305" s="37"/>
      <c r="WZZ305" s="37"/>
      <c r="XAA305" s="37"/>
      <c r="XAB305" s="37"/>
      <c r="XAC305" s="37"/>
      <c r="XAD305" s="37"/>
      <c r="XAE305" s="37"/>
      <c r="XAF305" s="37"/>
      <c r="XAG305" s="37"/>
      <c r="XAH305" s="37"/>
      <c r="XAI305" s="37"/>
      <c r="XAJ305" s="37"/>
      <c r="XAK305" s="37"/>
      <c r="XAL305" s="37"/>
      <c r="XAM305" s="37"/>
      <c r="XAN305" s="37"/>
      <c r="XAO305" s="37"/>
      <c r="XAP305" s="37"/>
      <c r="XAQ305" s="37"/>
      <c r="XAR305" s="37"/>
      <c r="XAS305" s="37"/>
      <c r="XAT305" s="37"/>
      <c r="XAU305" s="37"/>
      <c r="XAV305" s="37"/>
      <c r="XAW305" s="37"/>
      <c r="XAX305" s="37"/>
      <c r="XAY305" s="37"/>
      <c r="XAZ305" s="37"/>
      <c r="XBA305" s="37"/>
      <c r="XBB305" s="37"/>
      <c r="XBC305" s="37"/>
      <c r="XBD305" s="37"/>
      <c r="XBE305" s="37"/>
      <c r="XBF305" s="37"/>
      <c r="XBG305" s="37"/>
      <c r="XBH305" s="37"/>
      <c r="XBI305" s="37"/>
      <c r="XBJ305" s="37"/>
      <c r="XBK305" s="37"/>
      <c r="XBL305" s="37"/>
      <c r="XBM305" s="37"/>
      <c r="XBN305" s="37"/>
      <c r="XBO305" s="37"/>
      <c r="XBP305" s="37"/>
      <c r="XBQ305" s="37"/>
      <c r="XBR305" s="37"/>
      <c r="XBS305" s="37"/>
      <c r="XBT305" s="37"/>
      <c r="XBU305" s="37"/>
      <c r="XBV305" s="37"/>
      <c r="XBW305" s="37"/>
      <c r="XBX305" s="37"/>
      <c r="XBY305" s="37"/>
      <c r="XBZ305" s="37"/>
      <c r="XCA305" s="37"/>
      <c r="XCB305" s="37"/>
      <c r="XCC305" s="37"/>
      <c r="XCD305" s="37"/>
      <c r="XCE305" s="37"/>
      <c r="XCF305" s="37"/>
      <c r="XCG305" s="37"/>
      <c r="XCH305" s="37"/>
      <c r="XCI305" s="37"/>
      <c r="XCJ305" s="37"/>
      <c r="XCK305" s="37"/>
      <c r="XCL305" s="37"/>
      <c r="XCM305" s="37"/>
      <c r="XCN305" s="37"/>
      <c r="XCO305" s="37"/>
      <c r="XCP305" s="37"/>
      <c r="XCQ305" s="37"/>
      <c r="XCR305" s="37"/>
      <c r="XCS305" s="37"/>
      <c r="XCT305" s="37"/>
      <c r="XCU305" s="37"/>
      <c r="XCV305" s="37"/>
      <c r="XCW305" s="37"/>
      <c r="XCX305" s="37"/>
      <c r="XCY305" s="37"/>
      <c r="XCZ305" s="37"/>
      <c r="XDA305" s="37"/>
      <c r="XDB305" s="37"/>
      <c r="XDC305" s="37"/>
      <c r="XDD305" s="37"/>
      <c r="XDE305" s="37"/>
      <c r="XDF305" s="37"/>
      <c r="XDG305" s="37"/>
      <c r="XDH305" s="37"/>
      <c r="XDI305" s="37"/>
      <c r="XDJ305" s="37"/>
      <c r="XDK305" s="37"/>
      <c r="XDL305" s="37"/>
      <c r="XDM305" s="37"/>
      <c r="XDN305" s="37"/>
      <c r="XDO305" s="37"/>
      <c r="XDP305" s="37"/>
      <c r="XDQ305" s="37"/>
      <c r="XDR305" s="37"/>
      <c r="XDS305" s="37"/>
      <c r="XDT305" s="37"/>
      <c r="XDU305" s="37"/>
      <c r="XDV305" s="37"/>
      <c r="XDW305" s="37"/>
      <c r="XDX305" s="37"/>
      <c r="XDY305" s="37"/>
      <c r="XDZ305" s="37"/>
      <c r="XEA305" s="37"/>
      <c r="XEB305" s="37"/>
      <c r="XEC305" s="37"/>
      <c r="XED305" s="37"/>
      <c r="XEE305" s="37"/>
      <c r="XEF305" s="37"/>
      <c r="XEG305" s="37"/>
      <c r="XEH305" s="37"/>
      <c r="XEI305" s="37"/>
      <c r="XEJ305" s="37"/>
      <c r="XEK305" s="37"/>
      <c r="XEL305" s="37"/>
      <c r="XEM305" s="37"/>
      <c r="XEN305" s="37"/>
      <c r="XEO305" s="37"/>
      <c r="XEP305" s="37"/>
      <c r="XEQ305" s="37"/>
      <c r="XER305" s="37"/>
      <c r="XES305" s="37"/>
      <c r="XET305" s="37"/>
      <c r="XEU305" s="37"/>
      <c r="XEV305" s="37"/>
      <c r="XEW305" s="37"/>
      <c r="XEX305" s="37"/>
      <c r="XEY305" s="37"/>
      <c r="XEZ305" s="37"/>
      <c r="XFA305" s="37"/>
      <c r="XFB305" s="37"/>
      <c r="XFC305" s="37"/>
      <c r="XFD305" s="37"/>
    </row>
    <row r="306" spans="1:151 16227:16384" s="12" customFormat="1" ht="20.25" customHeight="1" x14ac:dyDescent="0.25">
      <c r="A306" s="86"/>
      <c r="B306" s="87"/>
      <c r="C306" s="79">
        <v>2</v>
      </c>
      <c r="D306" s="80"/>
      <c r="E306" s="55" t="s">
        <v>214</v>
      </c>
      <c r="F306" s="79">
        <f>(52.946+0.85*1.9+1.16*3.05)*10.764</f>
        <v>625.37763599999994</v>
      </c>
      <c r="G306" s="80"/>
      <c r="H306" s="55">
        <v>0</v>
      </c>
      <c r="I306" s="55">
        <f t="shared" si="52"/>
        <v>1000.6042176</v>
      </c>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WZC306" s="37"/>
      <c r="WZD306" s="37"/>
      <c r="WZE306" s="37"/>
      <c r="WZF306" s="37"/>
      <c r="WZG306" s="37"/>
      <c r="WZH306" s="37"/>
      <c r="WZI306" s="37"/>
      <c r="WZJ306" s="37"/>
      <c r="WZK306" s="37"/>
      <c r="WZL306" s="37"/>
      <c r="WZM306" s="37"/>
      <c r="WZN306" s="37"/>
      <c r="WZO306" s="37"/>
      <c r="WZP306" s="37"/>
      <c r="WZQ306" s="37"/>
      <c r="WZR306" s="37"/>
      <c r="WZS306" s="37"/>
      <c r="WZT306" s="37"/>
      <c r="WZU306" s="37"/>
      <c r="WZV306" s="37"/>
      <c r="WZW306" s="37"/>
      <c r="WZX306" s="37"/>
      <c r="WZY306" s="37"/>
      <c r="WZZ306" s="37"/>
      <c r="XAA306" s="37"/>
      <c r="XAB306" s="37"/>
      <c r="XAC306" s="37"/>
      <c r="XAD306" s="37"/>
      <c r="XAE306" s="37"/>
      <c r="XAF306" s="37"/>
      <c r="XAG306" s="37"/>
      <c r="XAH306" s="37"/>
      <c r="XAI306" s="37"/>
      <c r="XAJ306" s="37"/>
      <c r="XAK306" s="37"/>
      <c r="XAL306" s="37"/>
      <c r="XAM306" s="37"/>
      <c r="XAN306" s="37"/>
      <c r="XAO306" s="37"/>
      <c r="XAP306" s="37"/>
      <c r="XAQ306" s="37"/>
      <c r="XAR306" s="37"/>
      <c r="XAS306" s="37"/>
      <c r="XAT306" s="37"/>
      <c r="XAU306" s="37"/>
      <c r="XAV306" s="37"/>
      <c r="XAW306" s="37"/>
      <c r="XAX306" s="37"/>
      <c r="XAY306" s="37"/>
      <c r="XAZ306" s="37"/>
      <c r="XBA306" s="37"/>
      <c r="XBB306" s="37"/>
      <c r="XBC306" s="37"/>
      <c r="XBD306" s="37"/>
      <c r="XBE306" s="37"/>
      <c r="XBF306" s="37"/>
      <c r="XBG306" s="37"/>
      <c r="XBH306" s="37"/>
      <c r="XBI306" s="37"/>
      <c r="XBJ306" s="37"/>
      <c r="XBK306" s="37"/>
      <c r="XBL306" s="37"/>
      <c r="XBM306" s="37"/>
      <c r="XBN306" s="37"/>
      <c r="XBO306" s="37"/>
      <c r="XBP306" s="37"/>
      <c r="XBQ306" s="37"/>
      <c r="XBR306" s="37"/>
      <c r="XBS306" s="37"/>
      <c r="XBT306" s="37"/>
      <c r="XBU306" s="37"/>
      <c r="XBV306" s="37"/>
      <c r="XBW306" s="37"/>
      <c r="XBX306" s="37"/>
      <c r="XBY306" s="37"/>
      <c r="XBZ306" s="37"/>
      <c r="XCA306" s="37"/>
      <c r="XCB306" s="37"/>
      <c r="XCC306" s="37"/>
      <c r="XCD306" s="37"/>
      <c r="XCE306" s="37"/>
      <c r="XCF306" s="37"/>
      <c r="XCG306" s="37"/>
      <c r="XCH306" s="37"/>
      <c r="XCI306" s="37"/>
      <c r="XCJ306" s="37"/>
      <c r="XCK306" s="37"/>
      <c r="XCL306" s="37"/>
      <c r="XCM306" s="37"/>
      <c r="XCN306" s="37"/>
      <c r="XCO306" s="37"/>
      <c r="XCP306" s="37"/>
      <c r="XCQ306" s="37"/>
      <c r="XCR306" s="37"/>
      <c r="XCS306" s="37"/>
      <c r="XCT306" s="37"/>
      <c r="XCU306" s="37"/>
      <c r="XCV306" s="37"/>
      <c r="XCW306" s="37"/>
      <c r="XCX306" s="37"/>
      <c r="XCY306" s="37"/>
      <c r="XCZ306" s="37"/>
      <c r="XDA306" s="37"/>
      <c r="XDB306" s="37"/>
      <c r="XDC306" s="37"/>
      <c r="XDD306" s="37"/>
      <c r="XDE306" s="37"/>
      <c r="XDF306" s="37"/>
      <c r="XDG306" s="37"/>
      <c r="XDH306" s="37"/>
      <c r="XDI306" s="37"/>
      <c r="XDJ306" s="37"/>
      <c r="XDK306" s="37"/>
      <c r="XDL306" s="37"/>
      <c r="XDM306" s="37"/>
      <c r="XDN306" s="37"/>
      <c r="XDO306" s="37"/>
      <c r="XDP306" s="37"/>
      <c r="XDQ306" s="37"/>
      <c r="XDR306" s="37"/>
      <c r="XDS306" s="37"/>
      <c r="XDT306" s="37"/>
      <c r="XDU306" s="37"/>
      <c r="XDV306" s="37"/>
      <c r="XDW306" s="37"/>
      <c r="XDX306" s="37"/>
      <c r="XDY306" s="37"/>
      <c r="XDZ306" s="37"/>
      <c r="XEA306" s="37"/>
      <c r="XEB306" s="37"/>
      <c r="XEC306" s="37"/>
      <c r="XED306" s="37"/>
      <c r="XEE306" s="37"/>
      <c r="XEF306" s="37"/>
      <c r="XEG306" s="37"/>
      <c r="XEH306" s="37"/>
      <c r="XEI306" s="37"/>
      <c r="XEJ306" s="37"/>
      <c r="XEK306" s="37"/>
      <c r="XEL306" s="37"/>
      <c r="XEM306" s="37"/>
      <c r="XEN306" s="37"/>
      <c r="XEO306" s="37"/>
      <c r="XEP306" s="37"/>
      <c r="XEQ306" s="37"/>
      <c r="XER306" s="37"/>
      <c r="XES306" s="37"/>
      <c r="XET306" s="37"/>
      <c r="XEU306" s="37"/>
      <c r="XEV306" s="37"/>
      <c r="XEW306" s="37"/>
      <c r="XEX306" s="37"/>
      <c r="XEY306" s="37"/>
      <c r="XEZ306" s="37"/>
      <c r="XFA306" s="37"/>
      <c r="XFB306" s="37"/>
      <c r="XFC306" s="37"/>
      <c r="XFD306" s="37"/>
    </row>
    <row r="307" spans="1:151 16227:16384" s="12" customFormat="1" ht="20.25" customHeight="1" x14ac:dyDescent="0.25">
      <c r="A307" s="86"/>
      <c r="B307" s="87"/>
      <c r="C307" s="79">
        <v>3</v>
      </c>
      <c r="D307" s="80"/>
      <c r="E307" s="55" t="s">
        <v>214</v>
      </c>
      <c r="F307" s="79">
        <f>(52.396+0.925*3.05+0.675*2.1)*10.764</f>
        <v>609.61644899999988</v>
      </c>
      <c r="G307" s="80"/>
      <c r="H307" s="55">
        <v>0</v>
      </c>
      <c r="I307" s="55">
        <f t="shared" si="52"/>
        <v>975.38631839999982</v>
      </c>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WZC307" s="37"/>
      <c r="WZD307" s="37"/>
      <c r="WZE307" s="37"/>
      <c r="WZF307" s="37"/>
      <c r="WZG307" s="37"/>
      <c r="WZH307" s="37"/>
      <c r="WZI307" s="37"/>
      <c r="WZJ307" s="37"/>
      <c r="WZK307" s="37"/>
      <c r="WZL307" s="37"/>
      <c r="WZM307" s="37"/>
      <c r="WZN307" s="37"/>
      <c r="WZO307" s="37"/>
      <c r="WZP307" s="37"/>
      <c r="WZQ307" s="37"/>
      <c r="WZR307" s="37"/>
      <c r="WZS307" s="37"/>
      <c r="WZT307" s="37"/>
      <c r="WZU307" s="37"/>
      <c r="WZV307" s="37"/>
      <c r="WZW307" s="37"/>
      <c r="WZX307" s="37"/>
      <c r="WZY307" s="37"/>
      <c r="WZZ307" s="37"/>
      <c r="XAA307" s="37"/>
      <c r="XAB307" s="37"/>
      <c r="XAC307" s="37"/>
      <c r="XAD307" s="37"/>
      <c r="XAE307" s="37"/>
      <c r="XAF307" s="37"/>
      <c r="XAG307" s="37"/>
      <c r="XAH307" s="37"/>
      <c r="XAI307" s="37"/>
      <c r="XAJ307" s="37"/>
      <c r="XAK307" s="37"/>
      <c r="XAL307" s="37"/>
      <c r="XAM307" s="37"/>
      <c r="XAN307" s="37"/>
      <c r="XAO307" s="37"/>
      <c r="XAP307" s="37"/>
      <c r="XAQ307" s="37"/>
      <c r="XAR307" s="37"/>
      <c r="XAS307" s="37"/>
      <c r="XAT307" s="37"/>
      <c r="XAU307" s="37"/>
      <c r="XAV307" s="37"/>
      <c r="XAW307" s="37"/>
      <c r="XAX307" s="37"/>
      <c r="XAY307" s="37"/>
      <c r="XAZ307" s="37"/>
      <c r="XBA307" s="37"/>
      <c r="XBB307" s="37"/>
      <c r="XBC307" s="37"/>
      <c r="XBD307" s="37"/>
      <c r="XBE307" s="37"/>
      <c r="XBF307" s="37"/>
      <c r="XBG307" s="37"/>
      <c r="XBH307" s="37"/>
      <c r="XBI307" s="37"/>
      <c r="XBJ307" s="37"/>
      <c r="XBK307" s="37"/>
      <c r="XBL307" s="37"/>
      <c r="XBM307" s="37"/>
      <c r="XBN307" s="37"/>
      <c r="XBO307" s="37"/>
      <c r="XBP307" s="37"/>
      <c r="XBQ307" s="37"/>
      <c r="XBR307" s="37"/>
      <c r="XBS307" s="37"/>
      <c r="XBT307" s="37"/>
      <c r="XBU307" s="37"/>
      <c r="XBV307" s="37"/>
      <c r="XBW307" s="37"/>
      <c r="XBX307" s="37"/>
      <c r="XBY307" s="37"/>
      <c r="XBZ307" s="37"/>
      <c r="XCA307" s="37"/>
      <c r="XCB307" s="37"/>
      <c r="XCC307" s="37"/>
      <c r="XCD307" s="37"/>
      <c r="XCE307" s="37"/>
      <c r="XCF307" s="37"/>
      <c r="XCG307" s="37"/>
      <c r="XCH307" s="37"/>
      <c r="XCI307" s="37"/>
      <c r="XCJ307" s="37"/>
      <c r="XCK307" s="37"/>
      <c r="XCL307" s="37"/>
      <c r="XCM307" s="37"/>
      <c r="XCN307" s="37"/>
      <c r="XCO307" s="37"/>
      <c r="XCP307" s="37"/>
      <c r="XCQ307" s="37"/>
      <c r="XCR307" s="37"/>
      <c r="XCS307" s="37"/>
      <c r="XCT307" s="37"/>
      <c r="XCU307" s="37"/>
      <c r="XCV307" s="37"/>
      <c r="XCW307" s="37"/>
      <c r="XCX307" s="37"/>
      <c r="XCY307" s="37"/>
      <c r="XCZ307" s="37"/>
      <c r="XDA307" s="37"/>
      <c r="XDB307" s="37"/>
      <c r="XDC307" s="37"/>
      <c r="XDD307" s="37"/>
      <c r="XDE307" s="37"/>
      <c r="XDF307" s="37"/>
      <c r="XDG307" s="37"/>
      <c r="XDH307" s="37"/>
      <c r="XDI307" s="37"/>
      <c r="XDJ307" s="37"/>
      <c r="XDK307" s="37"/>
      <c r="XDL307" s="37"/>
      <c r="XDM307" s="37"/>
      <c r="XDN307" s="37"/>
      <c r="XDO307" s="37"/>
      <c r="XDP307" s="37"/>
      <c r="XDQ307" s="37"/>
      <c r="XDR307" s="37"/>
      <c r="XDS307" s="37"/>
      <c r="XDT307" s="37"/>
      <c r="XDU307" s="37"/>
      <c r="XDV307" s="37"/>
      <c r="XDW307" s="37"/>
      <c r="XDX307" s="37"/>
      <c r="XDY307" s="37"/>
      <c r="XDZ307" s="37"/>
      <c r="XEA307" s="37"/>
      <c r="XEB307" s="37"/>
      <c r="XEC307" s="37"/>
      <c r="XED307" s="37"/>
      <c r="XEE307" s="37"/>
      <c r="XEF307" s="37"/>
      <c r="XEG307" s="37"/>
      <c r="XEH307" s="37"/>
      <c r="XEI307" s="37"/>
      <c r="XEJ307" s="37"/>
      <c r="XEK307" s="37"/>
      <c r="XEL307" s="37"/>
      <c r="XEM307" s="37"/>
      <c r="XEN307" s="37"/>
      <c r="XEO307" s="37"/>
      <c r="XEP307" s="37"/>
      <c r="XEQ307" s="37"/>
      <c r="XER307" s="37"/>
      <c r="XES307" s="37"/>
      <c r="XET307" s="37"/>
      <c r="XEU307" s="37"/>
      <c r="XEV307" s="37"/>
      <c r="XEW307" s="37"/>
      <c r="XEX307" s="37"/>
      <c r="XEY307" s="37"/>
      <c r="XEZ307" s="37"/>
      <c r="XFA307" s="37"/>
      <c r="XFB307" s="37"/>
      <c r="XFC307" s="37"/>
      <c r="XFD307" s="37"/>
    </row>
    <row r="308" spans="1:151 16227:16384" s="12" customFormat="1" ht="20.25" customHeight="1" x14ac:dyDescent="0.25">
      <c r="A308" s="86"/>
      <c r="B308" s="87"/>
      <c r="C308" s="79">
        <v>4</v>
      </c>
      <c r="D308" s="80"/>
      <c r="E308" s="55" t="s">
        <v>214</v>
      </c>
      <c r="F308" s="79">
        <f>(43.72)*10.764</f>
        <v>470.60207999999994</v>
      </c>
      <c r="G308" s="80"/>
      <c r="H308" s="55">
        <v>0</v>
      </c>
      <c r="I308" s="55">
        <f t="shared" si="52"/>
        <v>752.96332799999993</v>
      </c>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WZC308" s="37"/>
      <c r="WZD308" s="37"/>
      <c r="WZE308" s="37"/>
      <c r="WZF308" s="37"/>
      <c r="WZG308" s="37"/>
      <c r="WZH308" s="37"/>
      <c r="WZI308" s="37"/>
      <c r="WZJ308" s="37"/>
      <c r="WZK308" s="37"/>
      <c r="WZL308" s="37"/>
      <c r="WZM308" s="37"/>
      <c r="WZN308" s="37"/>
      <c r="WZO308" s="37"/>
      <c r="WZP308" s="37"/>
      <c r="WZQ308" s="37"/>
      <c r="WZR308" s="37"/>
      <c r="WZS308" s="37"/>
      <c r="WZT308" s="37"/>
      <c r="WZU308" s="37"/>
      <c r="WZV308" s="37"/>
      <c r="WZW308" s="37"/>
      <c r="WZX308" s="37"/>
      <c r="WZY308" s="37"/>
      <c r="WZZ308" s="37"/>
      <c r="XAA308" s="37"/>
      <c r="XAB308" s="37"/>
      <c r="XAC308" s="37"/>
      <c r="XAD308" s="37"/>
      <c r="XAE308" s="37"/>
      <c r="XAF308" s="37"/>
      <c r="XAG308" s="37"/>
      <c r="XAH308" s="37"/>
      <c r="XAI308" s="37"/>
      <c r="XAJ308" s="37"/>
      <c r="XAK308" s="37"/>
      <c r="XAL308" s="37"/>
      <c r="XAM308" s="37"/>
      <c r="XAN308" s="37"/>
      <c r="XAO308" s="37"/>
      <c r="XAP308" s="37"/>
      <c r="XAQ308" s="37"/>
      <c r="XAR308" s="37"/>
      <c r="XAS308" s="37"/>
      <c r="XAT308" s="37"/>
      <c r="XAU308" s="37"/>
      <c r="XAV308" s="37"/>
      <c r="XAW308" s="37"/>
      <c r="XAX308" s="37"/>
      <c r="XAY308" s="37"/>
      <c r="XAZ308" s="37"/>
      <c r="XBA308" s="37"/>
      <c r="XBB308" s="37"/>
      <c r="XBC308" s="37"/>
      <c r="XBD308" s="37"/>
      <c r="XBE308" s="37"/>
      <c r="XBF308" s="37"/>
      <c r="XBG308" s="37"/>
      <c r="XBH308" s="37"/>
      <c r="XBI308" s="37"/>
      <c r="XBJ308" s="37"/>
      <c r="XBK308" s="37"/>
      <c r="XBL308" s="37"/>
      <c r="XBM308" s="37"/>
      <c r="XBN308" s="37"/>
      <c r="XBO308" s="37"/>
      <c r="XBP308" s="37"/>
      <c r="XBQ308" s="37"/>
      <c r="XBR308" s="37"/>
      <c r="XBS308" s="37"/>
      <c r="XBT308" s="37"/>
      <c r="XBU308" s="37"/>
      <c r="XBV308" s="37"/>
      <c r="XBW308" s="37"/>
      <c r="XBX308" s="37"/>
      <c r="XBY308" s="37"/>
      <c r="XBZ308" s="37"/>
      <c r="XCA308" s="37"/>
      <c r="XCB308" s="37"/>
      <c r="XCC308" s="37"/>
      <c r="XCD308" s="37"/>
      <c r="XCE308" s="37"/>
      <c r="XCF308" s="37"/>
      <c r="XCG308" s="37"/>
      <c r="XCH308" s="37"/>
      <c r="XCI308" s="37"/>
      <c r="XCJ308" s="37"/>
      <c r="XCK308" s="37"/>
      <c r="XCL308" s="37"/>
      <c r="XCM308" s="37"/>
      <c r="XCN308" s="37"/>
      <c r="XCO308" s="37"/>
      <c r="XCP308" s="37"/>
      <c r="XCQ308" s="37"/>
      <c r="XCR308" s="37"/>
      <c r="XCS308" s="37"/>
      <c r="XCT308" s="37"/>
      <c r="XCU308" s="37"/>
      <c r="XCV308" s="37"/>
      <c r="XCW308" s="37"/>
      <c r="XCX308" s="37"/>
      <c r="XCY308" s="37"/>
      <c r="XCZ308" s="37"/>
      <c r="XDA308" s="37"/>
      <c r="XDB308" s="37"/>
      <c r="XDC308" s="37"/>
      <c r="XDD308" s="37"/>
      <c r="XDE308" s="37"/>
      <c r="XDF308" s="37"/>
      <c r="XDG308" s="37"/>
      <c r="XDH308" s="37"/>
      <c r="XDI308" s="37"/>
      <c r="XDJ308" s="37"/>
      <c r="XDK308" s="37"/>
      <c r="XDL308" s="37"/>
      <c r="XDM308" s="37"/>
      <c r="XDN308" s="37"/>
      <c r="XDO308" s="37"/>
      <c r="XDP308" s="37"/>
      <c r="XDQ308" s="37"/>
      <c r="XDR308" s="37"/>
      <c r="XDS308" s="37"/>
      <c r="XDT308" s="37"/>
      <c r="XDU308" s="37"/>
      <c r="XDV308" s="37"/>
      <c r="XDW308" s="37"/>
      <c r="XDX308" s="37"/>
      <c r="XDY308" s="37"/>
      <c r="XDZ308" s="37"/>
      <c r="XEA308" s="37"/>
      <c r="XEB308" s="37"/>
      <c r="XEC308" s="37"/>
      <c r="XED308" s="37"/>
      <c r="XEE308" s="37"/>
      <c r="XEF308" s="37"/>
      <c r="XEG308" s="37"/>
      <c r="XEH308" s="37"/>
      <c r="XEI308" s="37"/>
      <c r="XEJ308" s="37"/>
      <c r="XEK308" s="37"/>
      <c r="XEL308" s="37"/>
      <c r="XEM308" s="37"/>
      <c r="XEN308" s="37"/>
      <c r="XEO308" s="37"/>
      <c r="XEP308" s="37"/>
      <c r="XEQ308" s="37"/>
      <c r="XER308" s="37"/>
      <c r="XES308" s="37"/>
      <c r="XET308" s="37"/>
      <c r="XEU308" s="37"/>
      <c r="XEV308" s="37"/>
      <c r="XEW308" s="37"/>
      <c r="XEX308" s="37"/>
      <c r="XEY308" s="37"/>
      <c r="XEZ308" s="37"/>
      <c r="XFA308" s="37"/>
      <c r="XFB308" s="37"/>
      <c r="XFC308" s="37"/>
      <c r="XFD308" s="37"/>
    </row>
    <row r="309" spans="1:151 16227:16384" s="12" customFormat="1" ht="20.25" customHeight="1" x14ac:dyDescent="0.25">
      <c r="A309" s="86"/>
      <c r="B309" s="87"/>
      <c r="C309" s="79">
        <v>5</v>
      </c>
      <c r="D309" s="80"/>
      <c r="E309" s="55" t="s">
        <v>214</v>
      </c>
      <c r="F309" s="79">
        <f>(51.907+0.675*2.1)*10.764</f>
        <v>573.98491799999988</v>
      </c>
      <c r="G309" s="80"/>
      <c r="H309" s="55">
        <v>0</v>
      </c>
      <c r="I309" s="55">
        <f t="shared" si="52"/>
        <v>918.37586879999981</v>
      </c>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WZC309" s="37"/>
      <c r="WZD309" s="37"/>
      <c r="WZE309" s="37"/>
      <c r="WZF309" s="37"/>
      <c r="WZG309" s="37"/>
      <c r="WZH309" s="37"/>
      <c r="WZI309" s="37"/>
      <c r="WZJ309" s="37"/>
      <c r="WZK309" s="37"/>
      <c r="WZL309" s="37"/>
      <c r="WZM309" s="37"/>
      <c r="WZN309" s="37"/>
      <c r="WZO309" s="37"/>
      <c r="WZP309" s="37"/>
      <c r="WZQ309" s="37"/>
      <c r="WZR309" s="37"/>
      <c r="WZS309" s="37"/>
      <c r="WZT309" s="37"/>
      <c r="WZU309" s="37"/>
      <c r="WZV309" s="37"/>
      <c r="WZW309" s="37"/>
      <c r="WZX309" s="37"/>
      <c r="WZY309" s="37"/>
      <c r="WZZ309" s="37"/>
      <c r="XAA309" s="37"/>
      <c r="XAB309" s="37"/>
      <c r="XAC309" s="37"/>
      <c r="XAD309" s="37"/>
      <c r="XAE309" s="37"/>
      <c r="XAF309" s="37"/>
      <c r="XAG309" s="37"/>
      <c r="XAH309" s="37"/>
      <c r="XAI309" s="37"/>
      <c r="XAJ309" s="37"/>
      <c r="XAK309" s="37"/>
      <c r="XAL309" s="37"/>
      <c r="XAM309" s="37"/>
      <c r="XAN309" s="37"/>
      <c r="XAO309" s="37"/>
      <c r="XAP309" s="37"/>
      <c r="XAQ309" s="37"/>
      <c r="XAR309" s="37"/>
      <c r="XAS309" s="37"/>
      <c r="XAT309" s="37"/>
      <c r="XAU309" s="37"/>
      <c r="XAV309" s="37"/>
      <c r="XAW309" s="37"/>
      <c r="XAX309" s="37"/>
      <c r="XAY309" s="37"/>
      <c r="XAZ309" s="37"/>
      <c r="XBA309" s="37"/>
      <c r="XBB309" s="37"/>
      <c r="XBC309" s="37"/>
      <c r="XBD309" s="37"/>
      <c r="XBE309" s="37"/>
      <c r="XBF309" s="37"/>
      <c r="XBG309" s="37"/>
      <c r="XBH309" s="37"/>
      <c r="XBI309" s="37"/>
      <c r="XBJ309" s="37"/>
      <c r="XBK309" s="37"/>
      <c r="XBL309" s="37"/>
      <c r="XBM309" s="37"/>
      <c r="XBN309" s="37"/>
      <c r="XBO309" s="37"/>
      <c r="XBP309" s="37"/>
      <c r="XBQ309" s="37"/>
      <c r="XBR309" s="37"/>
      <c r="XBS309" s="37"/>
      <c r="XBT309" s="37"/>
      <c r="XBU309" s="37"/>
      <c r="XBV309" s="37"/>
      <c r="XBW309" s="37"/>
      <c r="XBX309" s="37"/>
      <c r="XBY309" s="37"/>
      <c r="XBZ309" s="37"/>
      <c r="XCA309" s="37"/>
      <c r="XCB309" s="37"/>
      <c r="XCC309" s="37"/>
      <c r="XCD309" s="37"/>
      <c r="XCE309" s="37"/>
      <c r="XCF309" s="37"/>
      <c r="XCG309" s="37"/>
      <c r="XCH309" s="37"/>
      <c r="XCI309" s="37"/>
      <c r="XCJ309" s="37"/>
      <c r="XCK309" s="37"/>
      <c r="XCL309" s="37"/>
      <c r="XCM309" s="37"/>
      <c r="XCN309" s="37"/>
      <c r="XCO309" s="37"/>
      <c r="XCP309" s="37"/>
      <c r="XCQ309" s="37"/>
      <c r="XCR309" s="37"/>
      <c r="XCS309" s="37"/>
      <c r="XCT309" s="37"/>
      <c r="XCU309" s="37"/>
      <c r="XCV309" s="37"/>
      <c r="XCW309" s="37"/>
      <c r="XCX309" s="37"/>
      <c r="XCY309" s="37"/>
      <c r="XCZ309" s="37"/>
      <c r="XDA309" s="37"/>
      <c r="XDB309" s="37"/>
      <c r="XDC309" s="37"/>
      <c r="XDD309" s="37"/>
      <c r="XDE309" s="37"/>
      <c r="XDF309" s="37"/>
      <c r="XDG309" s="37"/>
      <c r="XDH309" s="37"/>
      <c r="XDI309" s="37"/>
      <c r="XDJ309" s="37"/>
      <c r="XDK309" s="37"/>
      <c r="XDL309" s="37"/>
      <c r="XDM309" s="37"/>
      <c r="XDN309" s="37"/>
      <c r="XDO309" s="37"/>
      <c r="XDP309" s="37"/>
      <c r="XDQ309" s="37"/>
      <c r="XDR309" s="37"/>
      <c r="XDS309" s="37"/>
      <c r="XDT309" s="37"/>
      <c r="XDU309" s="37"/>
      <c r="XDV309" s="37"/>
      <c r="XDW309" s="37"/>
      <c r="XDX309" s="37"/>
      <c r="XDY309" s="37"/>
      <c r="XDZ309" s="37"/>
      <c r="XEA309" s="37"/>
      <c r="XEB309" s="37"/>
      <c r="XEC309" s="37"/>
      <c r="XED309" s="37"/>
      <c r="XEE309" s="37"/>
      <c r="XEF309" s="37"/>
      <c r="XEG309" s="37"/>
      <c r="XEH309" s="37"/>
      <c r="XEI309" s="37"/>
      <c r="XEJ309" s="37"/>
      <c r="XEK309" s="37"/>
      <c r="XEL309" s="37"/>
      <c r="XEM309" s="37"/>
      <c r="XEN309" s="37"/>
      <c r="XEO309" s="37"/>
      <c r="XEP309" s="37"/>
      <c r="XEQ309" s="37"/>
      <c r="XER309" s="37"/>
      <c r="XES309" s="37"/>
      <c r="XET309" s="37"/>
      <c r="XEU309" s="37"/>
      <c r="XEV309" s="37"/>
      <c r="XEW309" s="37"/>
      <c r="XEX309" s="37"/>
      <c r="XEY309" s="37"/>
      <c r="XEZ309" s="37"/>
      <c r="XFA309" s="37"/>
      <c r="XFB309" s="37"/>
      <c r="XFC309" s="37"/>
      <c r="XFD309" s="37"/>
    </row>
    <row r="310" spans="1:151 16227:16384" s="12" customFormat="1" ht="20.25" customHeight="1" x14ac:dyDescent="0.25">
      <c r="A310" s="86"/>
      <c r="B310" s="87"/>
      <c r="C310" s="79">
        <v>6</v>
      </c>
      <c r="D310" s="80"/>
      <c r="E310" s="55" t="s">
        <v>214</v>
      </c>
      <c r="F310" s="79">
        <f>(43.72)*10.764</f>
        <v>470.60207999999994</v>
      </c>
      <c r="G310" s="80"/>
      <c r="H310" s="55">
        <v>0</v>
      </c>
      <c r="I310" s="55">
        <f t="shared" si="52"/>
        <v>752.96332799999993</v>
      </c>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WZC310" s="37"/>
      <c r="WZD310" s="37"/>
      <c r="WZE310" s="37"/>
      <c r="WZF310" s="37"/>
      <c r="WZG310" s="37"/>
      <c r="WZH310" s="37"/>
      <c r="WZI310" s="37"/>
      <c r="WZJ310" s="37"/>
      <c r="WZK310" s="37"/>
      <c r="WZL310" s="37"/>
      <c r="WZM310" s="37"/>
      <c r="WZN310" s="37"/>
      <c r="WZO310" s="37"/>
      <c r="WZP310" s="37"/>
      <c r="WZQ310" s="37"/>
      <c r="WZR310" s="37"/>
      <c r="WZS310" s="37"/>
      <c r="WZT310" s="37"/>
      <c r="WZU310" s="37"/>
      <c r="WZV310" s="37"/>
      <c r="WZW310" s="37"/>
      <c r="WZX310" s="37"/>
      <c r="WZY310" s="37"/>
      <c r="WZZ310" s="37"/>
      <c r="XAA310" s="37"/>
      <c r="XAB310" s="37"/>
      <c r="XAC310" s="37"/>
      <c r="XAD310" s="37"/>
      <c r="XAE310" s="37"/>
      <c r="XAF310" s="37"/>
      <c r="XAG310" s="37"/>
      <c r="XAH310" s="37"/>
      <c r="XAI310" s="37"/>
      <c r="XAJ310" s="37"/>
      <c r="XAK310" s="37"/>
      <c r="XAL310" s="37"/>
      <c r="XAM310" s="37"/>
      <c r="XAN310" s="37"/>
      <c r="XAO310" s="37"/>
      <c r="XAP310" s="37"/>
      <c r="XAQ310" s="37"/>
      <c r="XAR310" s="37"/>
      <c r="XAS310" s="37"/>
      <c r="XAT310" s="37"/>
      <c r="XAU310" s="37"/>
      <c r="XAV310" s="37"/>
      <c r="XAW310" s="37"/>
      <c r="XAX310" s="37"/>
      <c r="XAY310" s="37"/>
      <c r="XAZ310" s="37"/>
      <c r="XBA310" s="37"/>
      <c r="XBB310" s="37"/>
      <c r="XBC310" s="37"/>
      <c r="XBD310" s="37"/>
      <c r="XBE310" s="37"/>
      <c r="XBF310" s="37"/>
      <c r="XBG310" s="37"/>
      <c r="XBH310" s="37"/>
      <c r="XBI310" s="37"/>
      <c r="XBJ310" s="37"/>
      <c r="XBK310" s="37"/>
      <c r="XBL310" s="37"/>
      <c r="XBM310" s="37"/>
      <c r="XBN310" s="37"/>
      <c r="XBO310" s="37"/>
      <c r="XBP310" s="37"/>
      <c r="XBQ310" s="37"/>
      <c r="XBR310" s="37"/>
      <c r="XBS310" s="37"/>
      <c r="XBT310" s="37"/>
      <c r="XBU310" s="37"/>
      <c r="XBV310" s="37"/>
      <c r="XBW310" s="37"/>
      <c r="XBX310" s="37"/>
      <c r="XBY310" s="37"/>
      <c r="XBZ310" s="37"/>
      <c r="XCA310" s="37"/>
      <c r="XCB310" s="37"/>
      <c r="XCC310" s="37"/>
      <c r="XCD310" s="37"/>
      <c r="XCE310" s="37"/>
      <c r="XCF310" s="37"/>
      <c r="XCG310" s="37"/>
      <c r="XCH310" s="37"/>
      <c r="XCI310" s="37"/>
      <c r="XCJ310" s="37"/>
      <c r="XCK310" s="37"/>
      <c r="XCL310" s="37"/>
      <c r="XCM310" s="37"/>
      <c r="XCN310" s="37"/>
      <c r="XCO310" s="37"/>
      <c r="XCP310" s="37"/>
      <c r="XCQ310" s="37"/>
      <c r="XCR310" s="37"/>
      <c r="XCS310" s="37"/>
      <c r="XCT310" s="37"/>
      <c r="XCU310" s="37"/>
      <c r="XCV310" s="37"/>
      <c r="XCW310" s="37"/>
      <c r="XCX310" s="37"/>
      <c r="XCY310" s="37"/>
      <c r="XCZ310" s="37"/>
      <c r="XDA310" s="37"/>
      <c r="XDB310" s="37"/>
      <c r="XDC310" s="37"/>
      <c r="XDD310" s="37"/>
      <c r="XDE310" s="37"/>
      <c r="XDF310" s="37"/>
      <c r="XDG310" s="37"/>
      <c r="XDH310" s="37"/>
      <c r="XDI310" s="37"/>
      <c r="XDJ310" s="37"/>
      <c r="XDK310" s="37"/>
      <c r="XDL310" s="37"/>
      <c r="XDM310" s="37"/>
      <c r="XDN310" s="37"/>
      <c r="XDO310" s="37"/>
      <c r="XDP310" s="37"/>
      <c r="XDQ310" s="37"/>
      <c r="XDR310" s="37"/>
      <c r="XDS310" s="37"/>
      <c r="XDT310" s="37"/>
      <c r="XDU310" s="37"/>
      <c r="XDV310" s="37"/>
      <c r="XDW310" s="37"/>
      <c r="XDX310" s="37"/>
      <c r="XDY310" s="37"/>
      <c r="XDZ310" s="37"/>
      <c r="XEA310" s="37"/>
      <c r="XEB310" s="37"/>
      <c r="XEC310" s="37"/>
      <c r="XED310" s="37"/>
      <c r="XEE310" s="37"/>
      <c r="XEF310" s="37"/>
      <c r="XEG310" s="37"/>
      <c r="XEH310" s="37"/>
      <c r="XEI310" s="37"/>
      <c r="XEJ310" s="37"/>
      <c r="XEK310" s="37"/>
      <c r="XEL310" s="37"/>
      <c r="XEM310" s="37"/>
      <c r="XEN310" s="37"/>
      <c r="XEO310" s="37"/>
      <c r="XEP310" s="37"/>
      <c r="XEQ310" s="37"/>
      <c r="XER310" s="37"/>
      <c r="XES310" s="37"/>
      <c r="XET310" s="37"/>
      <c r="XEU310" s="37"/>
      <c r="XEV310" s="37"/>
      <c r="XEW310" s="37"/>
      <c r="XEX310" s="37"/>
      <c r="XEY310" s="37"/>
      <c r="XEZ310" s="37"/>
      <c r="XFA310" s="37"/>
      <c r="XFB310" s="37"/>
      <c r="XFC310" s="37"/>
      <c r="XFD310" s="37"/>
    </row>
    <row r="311" spans="1:151 16227:16384" s="12" customFormat="1" ht="20.25" customHeight="1" x14ac:dyDescent="0.25">
      <c r="A311" s="86"/>
      <c r="B311" s="87"/>
      <c r="C311" s="79">
        <v>7</v>
      </c>
      <c r="D311" s="80"/>
      <c r="E311" s="55" t="s">
        <v>214</v>
      </c>
      <c r="F311" s="79">
        <f>(43.72)*10.764</f>
        <v>470.60207999999994</v>
      </c>
      <c r="G311" s="80"/>
      <c r="H311" s="55">
        <v>0</v>
      </c>
      <c r="I311" s="55">
        <f t="shared" si="52"/>
        <v>752.96332799999993</v>
      </c>
      <c r="J311" s="54"/>
      <c r="K311" s="98"/>
      <c r="L311" s="99"/>
      <c r="M311" s="54"/>
      <c r="N311" s="54"/>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WZC311" s="37"/>
      <c r="WZD311" s="37"/>
      <c r="WZE311" s="37"/>
      <c r="WZF311" s="37"/>
      <c r="WZG311" s="37"/>
      <c r="WZH311" s="37"/>
      <c r="WZI311" s="37"/>
      <c r="WZJ311" s="37"/>
      <c r="WZK311" s="37"/>
      <c r="WZL311" s="37"/>
      <c r="WZM311" s="37"/>
      <c r="WZN311" s="37"/>
      <c r="WZO311" s="37"/>
      <c r="WZP311" s="37"/>
      <c r="WZQ311" s="37"/>
      <c r="WZR311" s="37"/>
      <c r="WZS311" s="37"/>
      <c r="WZT311" s="37"/>
      <c r="WZU311" s="37"/>
      <c r="WZV311" s="37"/>
      <c r="WZW311" s="37"/>
      <c r="WZX311" s="37"/>
      <c r="WZY311" s="37"/>
      <c r="WZZ311" s="37"/>
      <c r="XAA311" s="37"/>
      <c r="XAB311" s="37"/>
      <c r="XAC311" s="37"/>
      <c r="XAD311" s="37"/>
      <c r="XAE311" s="37"/>
      <c r="XAF311" s="37"/>
      <c r="XAG311" s="37"/>
      <c r="XAH311" s="37"/>
      <c r="XAI311" s="37"/>
      <c r="XAJ311" s="37"/>
      <c r="XAK311" s="37"/>
      <c r="XAL311" s="37"/>
      <c r="XAM311" s="37"/>
      <c r="XAN311" s="37"/>
      <c r="XAO311" s="37"/>
      <c r="XAP311" s="37"/>
      <c r="XAQ311" s="37"/>
      <c r="XAR311" s="37"/>
      <c r="XAS311" s="37"/>
      <c r="XAT311" s="37"/>
      <c r="XAU311" s="37"/>
      <c r="XAV311" s="37"/>
      <c r="XAW311" s="37"/>
      <c r="XAX311" s="37"/>
      <c r="XAY311" s="37"/>
      <c r="XAZ311" s="37"/>
      <c r="XBA311" s="37"/>
      <c r="XBB311" s="37"/>
      <c r="XBC311" s="37"/>
      <c r="XBD311" s="37"/>
      <c r="XBE311" s="37"/>
      <c r="XBF311" s="37"/>
      <c r="XBG311" s="37"/>
      <c r="XBH311" s="37"/>
      <c r="XBI311" s="37"/>
      <c r="XBJ311" s="37"/>
      <c r="XBK311" s="37"/>
      <c r="XBL311" s="37"/>
      <c r="XBM311" s="37"/>
      <c r="XBN311" s="37"/>
      <c r="XBO311" s="37"/>
      <c r="XBP311" s="37"/>
      <c r="XBQ311" s="37"/>
      <c r="XBR311" s="37"/>
      <c r="XBS311" s="37"/>
      <c r="XBT311" s="37"/>
      <c r="XBU311" s="37"/>
      <c r="XBV311" s="37"/>
      <c r="XBW311" s="37"/>
      <c r="XBX311" s="37"/>
      <c r="XBY311" s="37"/>
      <c r="XBZ311" s="37"/>
      <c r="XCA311" s="37"/>
      <c r="XCB311" s="37"/>
      <c r="XCC311" s="37"/>
      <c r="XCD311" s="37"/>
      <c r="XCE311" s="37"/>
      <c r="XCF311" s="37"/>
      <c r="XCG311" s="37"/>
      <c r="XCH311" s="37"/>
      <c r="XCI311" s="37"/>
      <c r="XCJ311" s="37"/>
      <c r="XCK311" s="37"/>
      <c r="XCL311" s="37"/>
      <c r="XCM311" s="37"/>
      <c r="XCN311" s="37"/>
      <c r="XCO311" s="37"/>
      <c r="XCP311" s="37"/>
      <c r="XCQ311" s="37"/>
      <c r="XCR311" s="37"/>
      <c r="XCS311" s="37"/>
      <c r="XCT311" s="37"/>
      <c r="XCU311" s="37"/>
      <c r="XCV311" s="37"/>
      <c r="XCW311" s="37"/>
      <c r="XCX311" s="37"/>
      <c r="XCY311" s="37"/>
      <c r="XCZ311" s="37"/>
      <c r="XDA311" s="37"/>
      <c r="XDB311" s="37"/>
      <c r="XDC311" s="37"/>
      <c r="XDD311" s="37"/>
      <c r="XDE311" s="37"/>
      <c r="XDF311" s="37"/>
      <c r="XDG311" s="37"/>
      <c r="XDH311" s="37"/>
      <c r="XDI311" s="37"/>
      <c r="XDJ311" s="37"/>
      <c r="XDK311" s="37"/>
      <c r="XDL311" s="37"/>
      <c r="XDM311" s="37"/>
      <c r="XDN311" s="37"/>
      <c r="XDO311" s="37"/>
      <c r="XDP311" s="37"/>
      <c r="XDQ311" s="37"/>
      <c r="XDR311" s="37"/>
      <c r="XDS311" s="37"/>
      <c r="XDT311" s="37"/>
      <c r="XDU311" s="37"/>
      <c r="XDV311" s="37"/>
      <c r="XDW311" s="37"/>
      <c r="XDX311" s="37"/>
      <c r="XDY311" s="37"/>
      <c r="XDZ311" s="37"/>
      <c r="XEA311" s="37"/>
      <c r="XEB311" s="37"/>
      <c r="XEC311" s="37"/>
      <c r="XED311" s="37"/>
      <c r="XEE311" s="37"/>
      <c r="XEF311" s="37"/>
      <c r="XEG311" s="37"/>
      <c r="XEH311" s="37"/>
      <c r="XEI311" s="37"/>
      <c r="XEJ311" s="37"/>
      <c r="XEK311" s="37"/>
      <c r="XEL311" s="37"/>
      <c r="XEM311" s="37"/>
      <c r="XEN311" s="37"/>
      <c r="XEO311" s="37"/>
      <c r="XEP311" s="37"/>
      <c r="XEQ311" s="37"/>
      <c r="XER311" s="37"/>
      <c r="XES311" s="37"/>
      <c r="XET311" s="37"/>
      <c r="XEU311" s="37"/>
      <c r="XEV311" s="37"/>
      <c r="XEW311" s="37"/>
      <c r="XEX311" s="37"/>
      <c r="XEY311" s="37"/>
      <c r="XEZ311" s="37"/>
      <c r="XFA311" s="37"/>
      <c r="XFB311" s="37"/>
      <c r="XFC311" s="37"/>
      <c r="XFD311" s="37"/>
    </row>
    <row r="312" spans="1:151 16227:16384" s="12" customFormat="1" ht="20.25" customHeight="1" x14ac:dyDescent="0.25">
      <c r="A312" s="88"/>
      <c r="B312" s="89"/>
      <c r="C312" s="79">
        <v>8</v>
      </c>
      <c r="D312" s="80"/>
      <c r="E312" s="55" t="s">
        <v>214</v>
      </c>
      <c r="F312" s="79">
        <f>(0.925*3.05+0.675*2.125+52.396)*10.764</f>
        <v>609.79809149999994</v>
      </c>
      <c r="G312" s="80"/>
      <c r="H312" s="55">
        <v>0</v>
      </c>
      <c r="I312" s="55">
        <f t="shared" si="52"/>
        <v>975.67694639999991</v>
      </c>
      <c r="J312" s="54"/>
      <c r="K312" s="98"/>
      <c r="L312" s="99"/>
      <c r="M312" s="54"/>
      <c r="N312" s="54"/>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WZC312" s="37"/>
      <c r="WZD312" s="37"/>
      <c r="WZE312" s="37"/>
      <c r="WZF312" s="37"/>
      <c r="WZG312" s="37"/>
      <c r="WZH312" s="37"/>
      <c r="WZI312" s="37"/>
      <c r="WZJ312" s="37"/>
      <c r="WZK312" s="37"/>
      <c r="WZL312" s="37"/>
      <c r="WZM312" s="37"/>
      <c r="WZN312" s="37"/>
      <c r="WZO312" s="37"/>
      <c r="WZP312" s="37"/>
      <c r="WZQ312" s="37"/>
      <c r="WZR312" s="37"/>
      <c r="WZS312" s="37"/>
      <c r="WZT312" s="37"/>
      <c r="WZU312" s="37"/>
      <c r="WZV312" s="37"/>
      <c r="WZW312" s="37"/>
      <c r="WZX312" s="37"/>
      <c r="WZY312" s="37"/>
      <c r="WZZ312" s="37"/>
      <c r="XAA312" s="37"/>
      <c r="XAB312" s="37"/>
      <c r="XAC312" s="37"/>
      <c r="XAD312" s="37"/>
      <c r="XAE312" s="37"/>
      <c r="XAF312" s="37"/>
      <c r="XAG312" s="37"/>
      <c r="XAH312" s="37"/>
      <c r="XAI312" s="37"/>
      <c r="XAJ312" s="37"/>
      <c r="XAK312" s="37"/>
      <c r="XAL312" s="37"/>
      <c r="XAM312" s="37"/>
      <c r="XAN312" s="37"/>
      <c r="XAO312" s="37"/>
      <c r="XAP312" s="37"/>
      <c r="XAQ312" s="37"/>
      <c r="XAR312" s="37"/>
      <c r="XAS312" s="37"/>
      <c r="XAT312" s="37"/>
      <c r="XAU312" s="37"/>
      <c r="XAV312" s="37"/>
      <c r="XAW312" s="37"/>
      <c r="XAX312" s="37"/>
      <c r="XAY312" s="37"/>
      <c r="XAZ312" s="37"/>
      <c r="XBA312" s="37"/>
      <c r="XBB312" s="37"/>
      <c r="XBC312" s="37"/>
      <c r="XBD312" s="37"/>
      <c r="XBE312" s="37"/>
      <c r="XBF312" s="37"/>
      <c r="XBG312" s="37"/>
      <c r="XBH312" s="37"/>
      <c r="XBI312" s="37"/>
      <c r="XBJ312" s="37"/>
      <c r="XBK312" s="37"/>
      <c r="XBL312" s="37"/>
      <c r="XBM312" s="37"/>
      <c r="XBN312" s="37"/>
      <c r="XBO312" s="37"/>
      <c r="XBP312" s="37"/>
      <c r="XBQ312" s="37"/>
      <c r="XBR312" s="37"/>
      <c r="XBS312" s="37"/>
      <c r="XBT312" s="37"/>
      <c r="XBU312" s="37"/>
      <c r="XBV312" s="37"/>
      <c r="XBW312" s="37"/>
      <c r="XBX312" s="37"/>
      <c r="XBY312" s="37"/>
      <c r="XBZ312" s="37"/>
      <c r="XCA312" s="37"/>
      <c r="XCB312" s="37"/>
      <c r="XCC312" s="37"/>
      <c r="XCD312" s="37"/>
      <c r="XCE312" s="37"/>
      <c r="XCF312" s="37"/>
      <c r="XCG312" s="37"/>
      <c r="XCH312" s="37"/>
      <c r="XCI312" s="37"/>
      <c r="XCJ312" s="37"/>
      <c r="XCK312" s="37"/>
      <c r="XCL312" s="37"/>
      <c r="XCM312" s="37"/>
      <c r="XCN312" s="37"/>
      <c r="XCO312" s="37"/>
      <c r="XCP312" s="37"/>
      <c r="XCQ312" s="37"/>
      <c r="XCR312" s="37"/>
      <c r="XCS312" s="37"/>
      <c r="XCT312" s="37"/>
      <c r="XCU312" s="37"/>
      <c r="XCV312" s="37"/>
      <c r="XCW312" s="37"/>
      <c r="XCX312" s="37"/>
      <c r="XCY312" s="37"/>
      <c r="XCZ312" s="37"/>
      <c r="XDA312" s="37"/>
      <c r="XDB312" s="37"/>
      <c r="XDC312" s="37"/>
      <c r="XDD312" s="37"/>
      <c r="XDE312" s="37"/>
      <c r="XDF312" s="37"/>
      <c r="XDG312" s="37"/>
      <c r="XDH312" s="37"/>
      <c r="XDI312" s="37"/>
      <c r="XDJ312" s="37"/>
      <c r="XDK312" s="37"/>
      <c r="XDL312" s="37"/>
      <c r="XDM312" s="37"/>
      <c r="XDN312" s="37"/>
      <c r="XDO312" s="37"/>
      <c r="XDP312" s="37"/>
      <c r="XDQ312" s="37"/>
      <c r="XDR312" s="37"/>
      <c r="XDS312" s="37"/>
      <c r="XDT312" s="37"/>
      <c r="XDU312" s="37"/>
      <c r="XDV312" s="37"/>
      <c r="XDW312" s="37"/>
      <c r="XDX312" s="37"/>
      <c r="XDY312" s="37"/>
      <c r="XDZ312" s="37"/>
      <c r="XEA312" s="37"/>
      <c r="XEB312" s="37"/>
      <c r="XEC312" s="37"/>
      <c r="XED312" s="37"/>
      <c r="XEE312" s="37"/>
      <c r="XEF312" s="37"/>
      <c r="XEG312" s="37"/>
      <c r="XEH312" s="37"/>
      <c r="XEI312" s="37"/>
      <c r="XEJ312" s="37"/>
      <c r="XEK312" s="37"/>
      <c r="XEL312" s="37"/>
      <c r="XEM312" s="37"/>
      <c r="XEN312" s="37"/>
      <c r="XEO312" s="37"/>
      <c r="XEP312" s="37"/>
      <c r="XEQ312" s="37"/>
      <c r="XER312" s="37"/>
      <c r="XES312" s="37"/>
      <c r="XET312" s="37"/>
      <c r="XEU312" s="37"/>
      <c r="XEV312" s="37"/>
      <c r="XEW312" s="37"/>
      <c r="XEX312" s="37"/>
      <c r="XEY312" s="37"/>
      <c r="XEZ312" s="37"/>
      <c r="XFA312" s="37"/>
      <c r="XFB312" s="37"/>
      <c r="XFC312" s="37"/>
      <c r="XFD312" s="37"/>
    </row>
    <row r="313" spans="1:151 16227:16384" s="12" customFormat="1" ht="20.25" x14ac:dyDescent="0.25">
      <c r="A313" s="81" t="s">
        <v>231</v>
      </c>
      <c r="B313" s="82"/>
      <c r="C313" s="82"/>
      <c r="D313" s="82"/>
      <c r="E313" s="82"/>
      <c r="F313" s="82"/>
      <c r="G313" s="82"/>
      <c r="H313" s="82"/>
      <c r="I313" s="83"/>
      <c r="J313" s="54"/>
      <c r="K313" s="98"/>
      <c r="L313" s="99"/>
      <c r="M313" s="54"/>
      <c r="N313" s="54"/>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WZC313" s="37"/>
      <c r="WZD313" s="37"/>
      <c r="WZE313" s="37"/>
      <c r="WZF313" s="37"/>
      <c r="WZG313" s="37"/>
      <c r="WZH313" s="37"/>
      <c r="WZI313" s="37"/>
      <c r="WZJ313" s="37"/>
      <c r="WZK313" s="37"/>
      <c r="WZL313" s="37"/>
      <c r="WZM313" s="37"/>
      <c r="WZN313" s="37"/>
      <c r="WZO313" s="37"/>
      <c r="WZP313" s="37"/>
      <c r="WZQ313" s="37"/>
      <c r="WZR313" s="37"/>
      <c r="WZS313" s="37"/>
      <c r="WZT313" s="37"/>
      <c r="WZU313" s="37"/>
      <c r="WZV313" s="37"/>
      <c r="WZW313" s="37"/>
      <c r="WZX313" s="37"/>
      <c r="WZY313" s="37"/>
      <c r="WZZ313" s="37"/>
      <c r="XAA313" s="37"/>
      <c r="XAB313" s="37"/>
      <c r="XAC313" s="37"/>
      <c r="XAD313" s="37"/>
      <c r="XAE313" s="37"/>
      <c r="XAF313" s="37"/>
      <c r="XAG313" s="37"/>
      <c r="XAH313" s="37"/>
      <c r="XAI313" s="37"/>
      <c r="XAJ313" s="37"/>
      <c r="XAK313" s="37"/>
      <c r="XAL313" s="37"/>
      <c r="XAM313" s="37"/>
      <c r="XAN313" s="37"/>
      <c r="XAO313" s="37"/>
      <c r="XAP313" s="37"/>
      <c r="XAQ313" s="37"/>
      <c r="XAR313" s="37"/>
      <c r="XAS313" s="37"/>
      <c r="XAT313" s="37"/>
      <c r="XAU313" s="37"/>
      <c r="XAV313" s="37"/>
      <c r="XAW313" s="37"/>
      <c r="XAX313" s="37"/>
      <c r="XAY313" s="37"/>
      <c r="XAZ313" s="37"/>
      <c r="XBA313" s="37"/>
      <c r="XBB313" s="37"/>
      <c r="XBC313" s="37"/>
      <c r="XBD313" s="37"/>
      <c r="XBE313" s="37"/>
      <c r="XBF313" s="37"/>
      <c r="XBG313" s="37"/>
      <c r="XBH313" s="37"/>
      <c r="XBI313" s="37"/>
      <c r="XBJ313" s="37"/>
      <c r="XBK313" s="37"/>
      <c r="XBL313" s="37"/>
      <c r="XBM313" s="37"/>
      <c r="XBN313" s="37"/>
      <c r="XBO313" s="37"/>
      <c r="XBP313" s="37"/>
      <c r="XBQ313" s="37"/>
      <c r="XBR313" s="37"/>
      <c r="XBS313" s="37"/>
      <c r="XBT313" s="37"/>
      <c r="XBU313" s="37"/>
      <c r="XBV313" s="37"/>
      <c r="XBW313" s="37"/>
      <c r="XBX313" s="37"/>
      <c r="XBY313" s="37"/>
      <c r="XBZ313" s="37"/>
      <c r="XCA313" s="37"/>
      <c r="XCB313" s="37"/>
      <c r="XCC313" s="37"/>
      <c r="XCD313" s="37"/>
      <c r="XCE313" s="37"/>
      <c r="XCF313" s="37"/>
      <c r="XCG313" s="37"/>
      <c r="XCH313" s="37"/>
      <c r="XCI313" s="37"/>
      <c r="XCJ313" s="37"/>
      <c r="XCK313" s="37"/>
      <c r="XCL313" s="37"/>
      <c r="XCM313" s="37"/>
      <c r="XCN313" s="37"/>
      <c r="XCO313" s="37"/>
      <c r="XCP313" s="37"/>
      <c r="XCQ313" s="37"/>
      <c r="XCR313" s="37"/>
      <c r="XCS313" s="37"/>
      <c r="XCT313" s="37"/>
      <c r="XCU313" s="37"/>
      <c r="XCV313" s="37"/>
      <c r="XCW313" s="37"/>
      <c r="XCX313" s="37"/>
      <c r="XCY313" s="37"/>
      <c r="XCZ313" s="37"/>
      <c r="XDA313" s="37"/>
      <c r="XDB313" s="37"/>
      <c r="XDC313" s="37"/>
      <c r="XDD313" s="37"/>
      <c r="XDE313" s="37"/>
      <c r="XDF313" s="37"/>
      <c r="XDG313" s="37"/>
      <c r="XDH313" s="37"/>
      <c r="XDI313" s="37"/>
      <c r="XDJ313" s="37"/>
      <c r="XDK313" s="37"/>
      <c r="XDL313" s="37"/>
      <c r="XDM313" s="37"/>
      <c r="XDN313" s="37"/>
      <c r="XDO313" s="37"/>
      <c r="XDP313" s="37"/>
      <c r="XDQ313" s="37"/>
      <c r="XDR313" s="37"/>
      <c r="XDS313" s="37"/>
      <c r="XDT313" s="37"/>
      <c r="XDU313" s="37"/>
      <c r="XDV313" s="37"/>
      <c r="XDW313" s="37"/>
      <c r="XDX313" s="37"/>
      <c r="XDY313" s="37"/>
      <c r="XDZ313" s="37"/>
      <c r="XEA313" s="37"/>
      <c r="XEB313" s="37"/>
      <c r="XEC313" s="37"/>
      <c r="XED313" s="37"/>
      <c r="XEE313" s="37"/>
      <c r="XEF313" s="37"/>
      <c r="XEG313" s="37"/>
      <c r="XEH313" s="37"/>
      <c r="XEI313" s="37"/>
      <c r="XEJ313" s="37"/>
      <c r="XEK313" s="37"/>
      <c r="XEL313" s="37"/>
      <c r="XEM313" s="37"/>
      <c r="XEN313" s="37"/>
      <c r="XEO313" s="37"/>
      <c r="XEP313" s="37"/>
      <c r="XEQ313" s="37"/>
      <c r="XER313" s="37"/>
      <c r="XES313" s="37"/>
      <c r="XET313" s="37"/>
      <c r="XEU313" s="37"/>
      <c r="XEV313" s="37"/>
      <c r="XEW313" s="37"/>
      <c r="XEX313" s="37"/>
      <c r="XEY313" s="37"/>
      <c r="XEZ313" s="37"/>
      <c r="XFA313" s="37"/>
      <c r="XFB313" s="37"/>
      <c r="XFC313" s="37"/>
      <c r="XFD313" s="37"/>
    </row>
    <row r="314" spans="1:151 16227:16384" s="12" customFormat="1" ht="20.25" customHeight="1" x14ac:dyDescent="0.25">
      <c r="A314" s="84" t="str">
        <f>A313</f>
        <v>8th &amp; 15th Floor ( Part Refuge Area)</v>
      </c>
      <c r="B314" s="85"/>
      <c r="C314" s="79">
        <v>1</v>
      </c>
      <c r="D314" s="80"/>
      <c r="E314" s="84" t="s">
        <v>216</v>
      </c>
      <c r="F314" s="91"/>
      <c r="G314" s="91"/>
      <c r="H314" s="91"/>
      <c r="I314" s="85"/>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WZC314" s="37"/>
      <c r="WZD314" s="37"/>
      <c r="WZE314" s="37"/>
      <c r="WZF314" s="37"/>
      <c r="WZG314" s="37"/>
      <c r="WZH314" s="37"/>
      <c r="WZI314" s="37"/>
      <c r="WZJ314" s="37"/>
      <c r="WZK314" s="37"/>
      <c r="WZL314" s="37"/>
      <c r="WZM314" s="37"/>
      <c r="WZN314" s="37"/>
      <c r="WZO314" s="37"/>
      <c r="WZP314" s="37"/>
      <c r="WZQ314" s="37"/>
      <c r="WZR314" s="37"/>
      <c r="WZS314" s="37"/>
      <c r="WZT314" s="37"/>
      <c r="WZU314" s="37"/>
      <c r="WZV314" s="37"/>
      <c r="WZW314" s="37"/>
      <c r="WZX314" s="37"/>
      <c r="WZY314" s="37"/>
      <c r="WZZ314" s="37"/>
      <c r="XAA314" s="37"/>
      <c r="XAB314" s="37"/>
      <c r="XAC314" s="37"/>
      <c r="XAD314" s="37"/>
      <c r="XAE314" s="37"/>
      <c r="XAF314" s="37"/>
      <c r="XAG314" s="37"/>
      <c r="XAH314" s="37"/>
      <c r="XAI314" s="37"/>
      <c r="XAJ314" s="37"/>
      <c r="XAK314" s="37"/>
      <c r="XAL314" s="37"/>
      <c r="XAM314" s="37"/>
      <c r="XAN314" s="37"/>
      <c r="XAO314" s="37"/>
      <c r="XAP314" s="37"/>
      <c r="XAQ314" s="37"/>
      <c r="XAR314" s="37"/>
      <c r="XAS314" s="37"/>
      <c r="XAT314" s="37"/>
      <c r="XAU314" s="37"/>
      <c r="XAV314" s="37"/>
      <c r="XAW314" s="37"/>
      <c r="XAX314" s="37"/>
      <c r="XAY314" s="37"/>
      <c r="XAZ314" s="37"/>
      <c r="XBA314" s="37"/>
      <c r="XBB314" s="37"/>
      <c r="XBC314" s="37"/>
      <c r="XBD314" s="37"/>
      <c r="XBE314" s="37"/>
      <c r="XBF314" s="37"/>
      <c r="XBG314" s="37"/>
      <c r="XBH314" s="37"/>
      <c r="XBI314" s="37"/>
      <c r="XBJ314" s="37"/>
      <c r="XBK314" s="37"/>
      <c r="XBL314" s="37"/>
      <c r="XBM314" s="37"/>
      <c r="XBN314" s="37"/>
      <c r="XBO314" s="37"/>
      <c r="XBP314" s="37"/>
      <c r="XBQ314" s="37"/>
      <c r="XBR314" s="37"/>
      <c r="XBS314" s="37"/>
      <c r="XBT314" s="37"/>
      <c r="XBU314" s="37"/>
      <c r="XBV314" s="37"/>
      <c r="XBW314" s="37"/>
      <c r="XBX314" s="37"/>
      <c r="XBY314" s="37"/>
      <c r="XBZ314" s="37"/>
      <c r="XCA314" s="37"/>
      <c r="XCB314" s="37"/>
      <c r="XCC314" s="37"/>
      <c r="XCD314" s="37"/>
      <c r="XCE314" s="37"/>
      <c r="XCF314" s="37"/>
      <c r="XCG314" s="37"/>
      <c r="XCH314" s="37"/>
      <c r="XCI314" s="37"/>
      <c r="XCJ314" s="37"/>
      <c r="XCK314" s="37"/>
      <c r="XCL314" s="37"/>
      <c r="XCM314" s="37"/>
      <c r="XCN314" s="37"/>
      <c r="XCO314" s="37"/>
      <c r="XCP314" s="37"/>
      <c r="XCQ314" s="37"/>
      <c r="XCR314" s="37"/>
      <c r="XCS314" s="37"/>
      <c r="XCT314" s="37"/>
      <c r="XCU314" s="37"/>
      <c r="XCV314" s="37"/>
      <c r="XCW314" s="37"/>
      <c r="XCX314" s="37"/>
      <c r="XCY314" s="37"/>
      <c r="XCZ314" s="37"/>
      <c r="XDA314" s="37"/>
      <c r="XDB314" s="37"/>
      <c r="XDC314" s="37"/>
      <c r="XDD314" s="37"/>
      <c r="XDE314" s="37"/>
      <c r="XDF314" s="37"/>
      <c r="XDG314" s="37"/>
      <c r="XDH314" s="37"/>
      <c r="XDI314" s="37"/>
      <c r="XDJ314" s="37"/>
      <c r="XDK314" s="37"/>
      <c r="XDL314" s="37"/>
      <c r="XDM314" s="37"/>
      <c r="XDN314" s="37"/>
      <c r="XDO314" s="37"/>
      <c r="XDP314" s="37"/>
      <c r="XDQ314" s="37"/>
      <c r="XDR314" s="37"/>
      <c r="XDS314" s="37"/>
      <c r="XDT314" s="37"/>
      <c r="XDU314" s="37"/>
      <c r="XDV314" s="37"/>
      <c r="XDW314" s="37"/>
      <c r="XDX314" s="37"/>
      <c r="XDY314" s="37"/>
      <c r="XDZ314" s="37"/>
      <c r="XEA314" s="37"/>
      <c r="XEB314" s="37"/>
      <c r="XEC314" s="37"/>
      <c r="XED314" s="37"/>
      <c r="XEE314" s="37"/>
      <c r="XEF314" s="37"/>
      <c r="XEG314" s="37"/>
      <c r="XEH314" s="37"/>
      <c r="XEI314" s="37"/>
      <c r="XEJ314" s="37"/>
      <c r="XEK314" s="37"/>
      <c r="XEL314" s="37"/>
      <c r="XEM314" s="37"/>
      <c r="XEN314" s="37"/>
      <c r="XEO314" s="37"/>
      <c r="XEP314" s="37"/>
      <c r="XEQ314" s="37"/>
      <c r="XER314" s="37"/>
      <c r="XES314" s="37"/>
      <c r="XET314" s="37"/>
      <c r="XEU314" s="37"/>
      <c r="XEV314" s="37"/>
      <c r="XEW314" s="37"/>
      <c r="XEX314" s="37"/>
      <c r="XEY314" s="37"/>
      <c r="XEZ314" s="37"/>
      <c r="XFA314" s="37"/>
      <c r="XFB314" s="37"/>
      <c r="XFC314" s="37"/>
      <c r="XFD314" s="37"/>
    </row>
    <row r="315" spans="1:151 16227:16384" s="12" customFormat="1" ht="20.25" customHeight="1" x14ac:dyDescent="0.25">
      <c r="A315" s="86"/>
      <c r="B315" s="87"/>
      <c r="C315" s="79">
        <v>2</v>
      </c>
      <c r="D315" s="80"/>
      <c r="E315" s="88"/>
      <c r="F315" s="92"/>
      <c r="G315" s="92"/>
      <c r="H315" s="92"/>
      <c r="I315" s="89"/>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WZC315" s="37"/>
      <c r="WZD315" s="37"/>
      <c r="WZE315" s="37"/>
      <c r="WZF315" s="37"/>
      <c r="WZG315" s="37"/>
      <c r="WZH315" s="37"/>
      <c r="WZI315" s="37"/>
      <c r="WZJ315" s="37"/>
      <c r="WZK315" s="37"/>
      <c r="WZL315" s="37"/>
      <c r="WZM315" s="37"/>
      <c r="WZN315" s="37"/>
      <c r="WZO315" s="37"/>
      <c r="WZP315" s="37"/>
      <c r="WZQ315" s="37"/>
      <c r="WZR315" s="37"/>
      <c r="WZS315" s="37"/>
      <c r="WZT315" s="37"/>
      <c r="WZU315" s="37"/>
      <c r="WZV315" s="37"/>
      <c r="WZW315" s="37"/>
      <c r="WZX315" s="37"/>
      <c r="WZY315" s="37"/>
      <c r="WZZ315" s="37"/>
      <c r="XAA315" s="37"/>
      <c r="XAB315" s="37"/>
      <c r="XAC315" s="37"/>
      <c r="XAD315" s="37"/>
      <c r="XAE315" s="37"/>
      <c r="XAF315" s="37"/>
      <c r="XAG315" s="37"/>
      <c r="XAH315" s="37"/>
      <c r="XAI315" s="37"/>
      <c r="XAJ315" s="37"/>
      <c r="XAK315" s="37"/>
      <c r="XAL315" s="37"/>
      <c r="XAM315" s="37"/>
      <c r="XAN315" s="37"/>
      <c r="XAO315" s="37"/>
      <c r="XAP315" s="37"/>
      <c r="XAQ315" s="37"/>
      <c r="XAR315" s="37"/>
      <c r="XAS315" s="37"/>
      <c r="XAT315" s="37"/>
      <c r="XAU315" s="37"/>
      <c r="XAV315" s="37"/>
      <c r="XAW315" s="37"/>
      <c r="XAX315" s="37"/>
      <c r="XAY315" s="37"/>
      <c r="XAZ315" s="37"/>
      <c r="XBA315" s="37"/>
      <c r="XBB315" s="37"/>
      <c r="XBC315" s="37"/>
      <c r="XBD315" s="37"/>
      <c r="XBE315" s="37"/>
      <c r="XBF315" s="37"/>
      <c r="XBG315" s="37"/>
      <c r="XBH315" s="37"/>
      <c r="XBI315" s="37"/>
      <c r="XBJ315" s="37"/>
      <c r="XBK315" s="37"/>
      <c r="XBL315" s="37"/>
      <c r="XBM315" s="37"/>
      <c r="XBN315" s="37"/>
      <c r="XBO315" s="37"/>
      <c r="XBP315" s="37"/>
      <c r="XBQ315" s="37"/>
      <c r="XBR315" s="37"/>
      <c r="XBS315" s="37"/>
      <c r="XBT315" s="37"/>
      <c r="XBU315" s="37"/>
      <c r="XBV315" s="37"/>
      <c r="XBW315" s="37"/>
      <c r="XBX315" s="37"/>
      <c r="XBY315" s="37"/>
      <c r="XBZ315" s="37"/>
      <c r="XCA315" s="37"/>
      <c r="XCB315" s="37"/>
      <c r="XCC315" s="37"/>
      <c r="XCD315" s="37"/>
      <c r="XCE315" s="37"/>
      <c r="XCF315" s="37"/>
      <c r="XCG315" s="37"/>
      <c r="XCH315" s="37"/>
      <c r="XCI315" s="37"/>
      <c r="XCJ315" s="37"/>
      <c r="XCK315" s="37"/>
      <c r="XCL315" s="37"/>
      <c r="XCM315" s="37"/>
      <c r="XCN315" s="37"/>
      <c r="XCO315" s="37"/>
      <c r="XCP315" s="37"/>
      <c r="XCQ315" s="37"/>
      <c r="XCR315" s="37"/>
      <c r="XCS315" s="37"/>
      <c r="XCT315" s="37"/>
      <c r="XCU315" s="37"/>
      <c r="XCV315" s="37"/>
      <c r="XCW315" s="37"/>
      <c r="XCX315" s="37"/>
      <c r="XCY315" s="37"/>
      <c r="XCZ315" s="37"/>
      <c r="XDA315" s="37"/>
      <c r="XDB315" s="37"/>
      <c r="XDC315" s="37"/>
      <c r="XDD315" s="37"/>
      <c r="XDE315" s="37"/>
      <c r="XDF315" s="37"/>
      <c r="XDG315" s="37"/>
      <c r="XDH315" s="37"/>
      <c r="XDI315" s="37"/>
      <c r="XDJ315" s="37"/>
      <c r="XDK315" s="37"/>
      <c r="XDL315" s="37"/>
      <c r="XDM315" s="37"/>
      <c r="XDN315" s="37"/>
      <c r="XDO315" s="37"/>
      <c r="XDP315" s="37"/>
      <c r="XDQ315" s="37"/>
      <c r="XDR315" s="37"/>
      <c r="XDS315" s="37"/>
      <c r="XDT315" s="37"/>
      <c r="XDU315" s="37"/>
      <c r="XDV315" s="37"/>
      <c r="XDW315" s="37"/>
      <c r="XDX315" s="37"/>
      <c r="XDY315" s="37"/>
      <c r="XDZ315" s="37"/>
      <c r="XEA315" s="37"/>
      <c r="XEB315" s="37"/>
      <c r="XEC315" s="37"/>
      <c r="XED315" s="37"/>
      <c r="XEE315" s="37"/>
      <c r="XEF315" s="37"/>
      <c r="XEG315" s="37"/>
      <c r="XEH315" s="37"/>
      <c r="XEI315" s="37"/>
      <c r="XEJ315" s="37"/>
      <c r="XEK315" s="37"/>
      <c r="XEL315" s="37"/>
      <c r="XEM315" s="37"/>
      <c r="XEN315" s="37"/>
      <c r="XEO315" s="37"/>
      <c r="XEP315" s="37"/>
      <c r="XEQ315" s="37"/>
      <c r="XER315" s="37"/>
      <c r="XES315" s="37"/>
      <c r="XET315" s="37"/>
      <c r="XEU315" s="37"/>
      <c r="XEV315" s="37"/>
      <c r="XEW315" s="37"/>
      <c r="XEX315" s="37"/>
      <c r="XEY315" s="37"/>
      <c r="XEZ315" s="37"/>
      <c r="XFA315" s="37"/>
      <c r="XFB315" s="37"/>
      <c r="XFC315" s="37"/>
      <c r="XFD315" s="37"/>
    </row>
    <row r="316" spans="1:151 16227:16384" s="12" customFormat="1" ht="20.25" customHeight="1" x14ac:dyDescent="0.25">
      <c r="A316" s="86"/>
      <c r="B316" s="87"/>
      <c r="C316" s="79">
        <v>3</v>
      </c>
      <c r="D316" s="80"/>
      <c r="E316" s="55" t="s">
        <v>214</v>
      </c>
      <c r="F316" s="79">
        <f>(52.396+0.925*3.05+0.675*2.1)*10.764</f>
        <v>609.61644899999988</v>
      </c>
      <c r="G316" s="80"/>
      <c r="H316" s="55">
        <v>0</v>
      </c>
      <c r="I316" s="55">
        <f t="shared" ref="I316:I321" si="53">F316*(($I$105)+1)+H316</f>
        <v>975.38631839999982</v>
      </c>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WZC316" s="37"/>
      <c r="WZD316" s="37"/>
      <c r="WZE316" s="37"/>
      <c r="WZF316" s="37"/>
      <c r="WZG316" s="37"/>
      <c r="WZH316" s="37"/>
      <c r="WZI316" s="37"/>
      <c r="WZJ316" s="37"/>
      <c r="WZK316" s="37"/>
      <c r="WZL316" s="37"/>
      <c r="WZM316" s="37"/>
      <c r="WZN316" s="37"/>
      <c r="WZO316" s="37"/>
      <c r="WZP316" s="37"/>
      <c r="WZQ316" s="37"/>
      <c r="WZR316" s="37"/>
      <c r="WZS316" s="37"/>
      <c r="WZT316" s="37"/>
      <c r="WZU316" s="37"/>
      <c r="WZV316" s="37"/>
      <c r="WZW316" s="37"/>
      <c r="WZX316" s="37"/>
      <c r="WZY316" s="37"/>
      <c r="WZZ316" s="37"/>
      <c r="XAA316" s="37"/>
      <c r="XAB316" s="37"/>
      <c r="XAC316" s="37"/>
      <c r="XAD316" s="37"/>
      <c r="XAE316" s="37"/>
      <c r="XAF316" s="37"/>
      <c r="XAG316" s="37"/>
      <c r="XAH316" s="37"/>
      <c r="XAI316" s="37"/>
      <c r="XAJ316" s="37"/>
      <c r="XAK316" s="37"/>
      <c r="XAL316" s="37"/>
      <c r="XAM316" s="37"/>
      <c r="XAN316" s="37"/>
      <c r="XAO316" s="37"/>
      <c r="XAP316" s="37"/>
      <c r="XAQ316" s="37"/>
      <c r="XAR316" s="37"/>
      <c r="XAS316" s="37"/>
      <c r="XAT316" s="37"/>
      <c r="XAU316" s="37"/>
      <c r="XAV316" s="37"/>
      <c r="XAW316" s="37"/>
      <c r="XAX316" s="37"/>
      <c r="XAY316" s="37"/>
      <c r="XAZ316" s="37"/>
      <c r="XBA316" s="37"/>
      <c r="XBB316" s="37"/>
      <c r="XBC316" s="37"/>
      <c r="XBD316" s="37"/>
      <c r="XBE316" s="37"/>
      <c r="XBF316" s="37"/>
      <c r="XBG316" s="37"/>
      <c r="XBH316" s="37"/>
      <c r="XBI316" s="37"/>
      <c r="XBJ316" s="37"/>
      <c r="XBK316" s="37"/>
      <c r="XBL316" s="37"/>
      <c r="XBM316" s="37"/>
      <c r="XBN316" s="37"/>
      <c r="XBO316" s="37"/>
      <c r="XBP316" s="37"/>
      <c r="XBQ316" s="37"/>
      <c r="XBR316" s="37"/>
      <c r="XBS316" s="37"/>
      <c r="XBT316" s="37"/>
      <c r="XBU316" s="37"/>
      <c r="XBV316" s="37"/>
      <c r="XBW316" s="37"/>
      <c r="XBX316" s="37"/>
      <c r="XBY316" s="37"/>
      <c r="XBZ316" s="37"/>
      <c r="XCA316" s="37"/>
      <c r="XCB316" s="37"/>
      <c r="XCC316" s="37"/>
      <c r="XCD316" s="37"/>
      <c r="XCE316" s="37"/>
      <c r="XCF316" s="37"/>
      <c r="XCG316" s="37"/>
      <c r="XCH316" s="37"/>
      <c r="XCI316" s="37"/>
      <c r="XCJ316" s="37"/>
      <c r="XCK316" s="37"/>
      <c r="XCL316" s="37"/>
      <c r="XCM316" s="37"/>
      <c r="XCN316" s="37"/>
      <c r="XCO316" s="37"/>
      <c r="XCP316" s="37"/>
      <c r="XCQ316" s="37"/>
      <c r="XCR316" s="37"/>
      <c r="XCS316" s="37"/>
      <c r="XCT316" s="37"/>
      <c r="XCU316" s="37"/>
      <c r="XCV316" s="37"/>
      <c r="XCW316" s="37"/>
      <c r="XCX316" s="37"/>
      <c r="XCY316" s="37"/>
      <c r="XCZ316" s="37"/>
      <c r="XDA316" s="37"/>
      <c r="XDB316" s="37"/>
      <c r="XDC316" s="37"/>
      <c r="XDD316" s="37"/>
      <c r="XDE316" s="37"/>
      <c r="XDF316" s="37"/>
      <c r="XDG316" s="37"/>
      <c r="XDH316" s="37"/>
      <c r="XDI316" s="37"/>
      <c r="XDJ316" s="37"/>
      <c r="XDK316" s="37"/>
      <c r="XDL316" s="37"/>
      <c r="XDM316" s="37"/>
      <c r="XDN316" s="37"/>
      <c r="XDO316" s="37"/>
      <c r="XDP316" s="37"/>
      <c r="XDQ316" s="37"/>
      <c r="XDR316" s="37"/>
      <c r="XDS316" s="37"/>
      <c r="XDT316" s="37"/>
      <c r="XDU316" s="37"/>
      <c r="XDV316" s="37"/>
      <c r="XDW316" s="37"/>
      <c r="XDX316" s="37"/>
      <c r="XDY316" s="37"/>
      <c r="XDZ316" s="37"/>
      <c r="XEA316" s="37"/>
      <c r="XEB316" s="37"/>
      <c r="XEC316" s="37"/>
      <c r="XED316" s="37"/>
      <c r="XEE316" s="37"/>
      <c r="XEF316" s="37"/>
      <c r="XEG316" s="37"/>
      <c r="XEH316" s="37"/>
      <c r="XEI316" s="37"/>
      <c r="XEJ316" s="37"/>
      <c r="XEK316" s="37"/>
      <c r="XEL316" s="37"/>
      <c r="XEM316" s="37"/>
      <c r="XEN316" s="37"/>
      <c r="XEO316" s="37"/>
      <c r="XEP316" s="37"/>
      <c r="XEQ316" s="37"/>
      <c r="XER316" s="37"/>
      <c r="XES316" s="37"/>
      <c r="XET316" s="37"/>
      <c r="XEU316" s="37"/>
      <c r="XEV316" s="37"/>
      <c r="XEW316" s="37"/>
      <c r="XEX316" s="37"/>
      <c r="XEY316" s="37"/>
      <c r="XEZ316" s="37"/>
      <c r="XFA316" s="37"/>
      <c r="XFB316" s="37"/>
      <c r="XFC316" s="37"/>
      <c r="XFD316" s="37"/>
    </row>
    <row r="317" spans="1:151 16227:16384" s="12" customFormat="1" ht="20.25" customHeight="1" x14ac:dyDescent="0.25">
      <c r="A317" s="86"/>
      <c r="B317" s="87"/>
      <c r="C317" s="79">
        <v>4</v>
      </c>
      <c r="D317" s="80"/>
      <c r="E317" s="55" t="s">
        <v>214</v>
      </c>
      <c r="F317" s="79">
        <f>(43.72)*10.764</f>
        <v>470.60207999999994</v>
      </c>
      <c r="G317" s="80"/>
      <c r="H317" s="55">
        <v>0</v>
      </c>
      <c r="I317" s="55">
        <f t="shared" si="53"/>
        <v>752.96332799999993</v>
      </c>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c r="DG317" s="37"/>
      <c r="DH317" s="37"/>
      <c r="DI317" s="37"/>
      <c r="DJ317" s="37"/>
      <c r="DK317" s="37"/>
      <c r="DL317" s="37"/>
      <c r="DM317" s="37"/>
      <c r="DN317" s="37"/>
      <c r="DO317" s="37"/>
      <c r="DP317" s="37"/>
      <c r="DQ317" s="37"/>
      <c r="DR317" s="37"/>
      <c r="DS317" s="37"/>
      <c r="DT317" s="37"/>
      <c r="DU317" s="37"/>
      <c r="DV317" s="37"/>
      <c r="DW317" s="37"/>
      <c r="DX317" s="37"/>
      <c r="DY317" s="37"/>
      <c r="DZ317" s="37"/>
      <c r="EA317" s="37"/>
      <c r="EB317" s="37"/>
      <c r="EC317" s="37"/>
      <c r="ED317" s="37"/>
      <c r="EE317" s="37"/>
      <c r="EF317" s="37"/>
      <c r="EG317" s="37"/>
      <c r="EH317" s="37"/>
      <c r="EI317" s="37"/>
      <c r="EJ317" s="37"/>
      <c r="EK317" s="37"/>
      <c r="EL317" s="37"/>
      <c r="EM317" s="37"/>
      <c r="EN317" s="37"/>
      <c r="EO317" s="37"/>
      <c r="EP317" s="37"/>
      <c r="EQ317" s="37"/>
      <c r="ER317" s="37"/>
      <c r="ES317" s="37"/>
      <c r="ET317" s="37"/>
      <c r="EU317" s="37"/>
      <c r="WZC317" s="37"/>
      <c r="WZD317" s="37"/>
      <c r="WZE317" s="37"/>
      <c r="WZF317" s="37"/>
      <c r="WZG317" s="37"/>
      <c r="WZH317" s="37"/>
      <c r="WZI317" s="37"/>
      <c r="WZJ317" s="37"/>
      <c r="WZK317" s="37"/>
      <c r="WZL317" s="37"/>
      <c r="WZM317" s="37"/>
      <c r="WZN317" s="37"/>
      <c r="WZO317" s="37"/>
      <c r="WZP317" s="37"/>
      <c r="WZQ317" s="37"/>
      <c r="WZR317" s="37"/>
      <c r="WZS317" s="37"/>
      <c r="WZT317" s="37"/>
      <c r="WZU317" s="37"/>
      <c r="WZV317" s="37"/>
      <c r="WZW317" s="37"/>
      <c r="WZX317" s="37"/>
      <c r="WZY317" s="37"/>
      <c r="WZZ317" s="37"/>
      <c r="XAA317" s="37"/>
      <c r="XAB317" s="37"/>
      <c r="XAC317" s="37"/>
      <c r="XAD317" s="37"/>
      <c r="XAE317" s="37"/>
      <c r="XAF317" s="37"/>
      <c r="XAG317" s="37"/>
      <c r="XAH317" s="37"/>
      <c r="XAI317" s="37"/>
      <c r="XAJ317" s="37"/>
      <c r="XAK317" s="37"/>
      <c r="XAL317" s="37"/>
      <c r="XAM317" s="37"/>
      <c r="XAN317" s="37"/>
      <c r="XAO317" s="37"/>
      <c r="XAP317" s="37"/>
      <c r="XAQ317" s="37"/>
      <c r="XAR317" s="37"/>
      <c r="XAS317" s="37"/>
      <c r="XAT317" s="37"/>
      <c r="XAU317" s="37"/>
      <c r="XAV317" s="37"/>
      <c r="XAW317" s="37"/>
      <c r="XAX317" s="37"/>
      <c r="XAY317" s="37"/>
      <c r="XAZ317" s="37"/>
      <c r="XBA317" s="37"/>
      <c r="XBB317" s="37"/>
      <c r="XBC317" s="37"/>
      <c r="XBD317" s="37"/>
      <c r="XBE317" s="37"/>
      <c r="XBF317" s="37"/>
      <c r="XBG317" s="37"/>
      <c r="XBH317" s="37"/>
      <c r="XBI317" s="37"/>
      <c r="XBJ317" s="37"/>
      <c r="XBK317" s="37"/>
      <c r="XBL317" s="37"/>
      <c r="XBM317" s="37"/>
      <c r="XBN317" s="37"/>
      <c r="XBO317" s="37"/>
      <c r="XBP317" s="37"/>
      <c r="XBQ317" s="37"/>
      <c r="XBR317" s="37"/>
      <c r="XBS317" s="37"/>
      <c r="XBT317" s="37"/>
      <c r="XBU317" s="37"/>
      <c r="XBV317" s="37"/>
      <c r="XBW317" s="37"/>
      <c r="XBX317" s="37"/>
      <c r="XBY317" s="37"/>
      <c r="XBZ317" s="37"/>
      <c r="XCA317" s="37"/>
      <c r="XCB317" s="37"/>
      <c r="XCC317" s="37"/>
      <c r="XCD317" s="37"/>
      <c r="XCE317" s="37"/>
      <c r="XCF317" s="37"/>
      <c r="XCG317" s="37"/>
      <c r="XCH317" s="37"/>
      <c r="XCI317" s="37"/>
      <c r="XCJ317" s="37"/>
      <c r="XCK317" s="37"/>
      <c r="XCL317" s="37"/>
      <c r="XCM317" s="37"/>
      <c r="XCN317" s="37"/>
      <c r="XCO317" s="37"/>
      <c r="XCP317" s="37"/>
      <c r="XCQ317" s="37"/>
      <c r="XCR317" s="37"/>
      <c r="XCS317" s="37"/>
      <c r="XCT317" s="37"/>
      <c r="XCU317" s="37"/>
      <c r="XCV317" s="37"/>
      <c r="XCW317" s="37"/>
      <c r="XCX317" s="37"/>
      <c r="XCY317" s="37"/>
      <c r="XCZ317" s="37"/>
      <c r="XDA317" s="37"/>
      <c r="XDB317" s="37"/>
      <c r="XDC317" s="37"/>
      <c r="XDD317" s="37"/>
      <c r="XDE317" s="37"/>
      <c r="XDF317" s="37"/>
      <c r="XDG317" s="37"/>
      <c r="XDH317" s="37"/>
      <c r="XDI317" s="37"/>
      <c r="XDJ317" s="37"/>
      <c r="XDK317" s="37"/>
      <c r="XDL317" s="37"/>
      <c r="XDM317" s="37"/>
      <c r="XDN317" s="37"/>
      <c r="XDO317" s="37"/>
      <c r="XDP317" s="37"/>
      <c r="XDQ317" s="37"/>
      <c r="XDR317" s="37"/>
      <c r="XDS317" s="37"/>
      <c r="XDT317" s="37"/>
      <c r="XDU317" s="37"/>
      <c r="XDV317" s="37"/>
      <c r="XDW317" s="37"/>
      <c r="XDX317" s="37"/>
      <c r="XDY317" s="37"/>
      <c r="XDZ317" s="37"/>
      <c r="XEA317" s="37"/>
      <c r="XEB317" s="37"/>
      <c r="XEC317" s="37"/>
      <c r="XED317" s="37"/>
      <c r="XEE317" s="37"/>
      <c r="XEF317" s="37"/>
      <c r="XEG317" s="37"/>
      <c r="XEH317" s="37"/>
      <c r="XEI317" s="37"/>
      <c r="XEJ317" s="37"/>
      <c r="XEK317" s="37"/>
      <c r="XEL317" s="37"/>
      <c r="XEM317" s="37"/>
      <c r="XEN317" s="37"/>
      <c r="XEO317" s="37"/>
      <c r="XEP317" s="37"/>
      <c r="XEQ317" s="37"/>
      <c r="XER317" s="37"/>
      <c r="XES317" s="37"/>
      <c r="XET317" s="37"/>
      <c r="XEU317" s="37"/>
      <c r="XEV317" s="37"/>
      <c r="XEW317" s="37"/>
      <c r="XEX317" s="37"/>
      <c r="XEY317" s="37"/>
      <c r="XEZ317" s="37"/>
      <c r="XFA317" s="37"/>
      <c r="XFB317" s="37"/>
      <c r="XFC317" s="37"/>
      <c r="XFD317" s="37"/>
    </row>
    <row r="318" spans="1:151 16227:16384" s="12" customFormat="1" ht="20.25" customHeight="1" x14ac:dyDescent="0.25">
      <c r="A318" s="86"/>
      <c r="B318" s="87"/>
      <c r="C318" s="79">
        <v>5</v>
      </c>
      <c r="D318" s="80"/>
      <c r="E318" s="55" t="s">
        <v>214</v>
      </c>
      <c r="F318" s="79">
        <f>(51.907+0.675*2.1)*10.764</f>
        <v>573.98491799999988</v>
      </c>
      <c r="G318" s="80"/>
      <c r="H318" s="55">
        <v>0</v>
      </c>
      <c r="I318" s="55">
        <f t="shared" si="53"/>
        <v>918.37586879999981</v>
      </c>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WZC318" s="37"/>
      <c r="WZD318" s="37"/>
      <c r="WZE318" s="37"/>
      <c r="WZF318" s="37"/>
      <c r="WZG318" s="37"/>
      <c r="WZH318" s="37"/>
      <c r="WZI318" s="37"/>
      <c r="WZJ318" s="37"/>
      <c r="WZK318" s="37"/>
      <c r="WZL318" s="37"/>
      <c r="WZM318" s="37"/>
      <c r="WZN318" s="37"/>
      <c r="WZO318" s="37"/>
      <c r="WZP318" s="37"/>
      <c r="WZQ318" s="37"/>
      <c r="WZR318" s="37"/>
      <c r="WZS318" s="37"/>
      <c r="WZT318" s="37"/>
      <c r="WZU318" s="37"/>
      <c r="WZV318" s="37"/>
      <c r="WZW318" s="37"/>
      <c r="WZX318" s="37"/>
      <c r="WZY318" s="37"/>
      <c r="WZZ318" s="37"/>
      <c r="XAA318" s="37"/>
      <c r="XAB318" s="37"/>
      <c r="XAC318" s="37"/>
      <c r="XAD318" s="37"/>
      <c r="XAE318" s="37"/>
      <c r="XAF318" s="37"/>
      <c r="XAG318" s="37"/>
      <c r="XAH318" s="37"/>
      <c r="XAI318" s="37"/>
      <c r="XAJ318" s="37"/>
      <c r="XAK318" s="37"/>
      <c r="XAL318" s="37"/>
      <c r="XAM318" s="37"/>
      <c r="XAN318" s="37"/>
      <c r="XAO318" s="37"/>
      <c r="XAP318" s="37"/>
      <c r="XAQ318" s="37"/>
      <c r="XAR318" s="37"/>
      <c r="XAS318" s="37"/>
      <c r="XAT318" s="37"/>
      <c r="XAU318" s="37"/>
      <c r="XAV318" s="37"/>
      <c r="XAW318" s="37"/>
      <c r="XAX318" s="37"/>
      <c r="XAY318" s="37"/>
      <c r="XAZ318" s="37"/>
      <c r="XBA318" s="37"/>
      <c r="XBB318" s="37"/>
      <c r="XBC318" s="37"/>
      <c r="XBD318" s="37"/>
      <c r="XBE318" s="37"/>
      <c r="XBF318" s="37"/>
      <c r="XBG318" s="37"/>
      <c r="XBH318" s="37"/>
      <c r="XBI318" s="37"/>
      <c r="XBJ318" s="37"/>
      <c r="XBK318" s="37"/>
      <c r="XBL318" s="37"/>
      <c r="XBM318" s="37"/>
      <c r="XBN318" s="37"/>
      <c r="XBO318" s="37"/>
      <c r="XBP318" s="37"/>
      <c r="XBQ318" s="37"/>
      <c r="XBR318" s="37"/>
      <c r="XBS318" s="37"/>
      <c r="XBT318" s="37"/>
      <c r="XBU318" s="37"/>
      <c r="XBV318" s="37"/>
      <c r="XBW318" s="37"/>
      <c r="XBX318" s="37"/>
      <c r="XBY318" s="37"/>
      <c r="XBZ318" s="37"/>
      <c r="XCA318" s="37"/>
      <c r="XCB318" s="37"/>
      <c r="XCC318" s="37"/>
      <c r="XCD318" s="37"/>
      <c r="XCE318" s="37"/>
      <c r="XCF318" s="37"/>
      <c r="XCG318" s="37"/>
      <c r="XCH318" s="37"/>
      <c r="XCI318" s="37"/>
      <c r="XCJ318" s="37"/>
      <c r="XCK318" s="37"/>
      <c r="XCL318" s="37"/>
      <c r="XCM318" s="37"/>
      <c r="XCN318" s="37"/>
      <c r="XCO318" s="37"/>
      <c r="XCP318" s="37"/>
      <c r="XCQ318" s="37"/>
      <c r="XCR318" s="37"/>
      <c r="XCS318" s="37"/>
      <c r="XCT318" s="37"/>
      <c r="XCU318" s="37"/>
      <c r="XCV318" s="37"/>
      <c r="XCW318" s="37"/>
      <c r="XCX318" s="37"/>
      <c r="XCY318" s="37"/>
      <c r="XCZ318" s="37"/>
      <c r="XDA318" s="37"/>
      <c r="XDB318" s="37"/>
      <c r="XDC318" s="37"/>
      <c r="XDD318" s="37"/>
      <c r="XDE318" s="37"/>
      <c r="XDF318" s="37"/>
      <c r="XDG318" s="37"/>
      <c r="XDH318" s="37"/>
      <c r="XDI318" s="37"/>
      <c r="XDJ318" s="37"/>
      <c r="XDK318" s="37"/>
      <c r="XDL318" s="37"/>
      <c r="XDM318" s="37"/>
      <c r="XDN318" s="37"/>
      <c r="XDO318" s="37"/>
      <c r="XDP318" s="37"/>
      <c r="XDQ318" s="37"/>
      <c r="XDR318" s="37"/>
      <c r="XDS318" s="37"/>
      <c r="XDT318" s="37"/>
      <c r="XDU318" s="37"/>
      <c r="XDV318" s="37"/>
      <c r="XDW318" s="37"/>
      <c r="XDX318" s="37"/>
      <c r="XDY318" s="37"/>
      <c r="XDZ318" s="37"/>
      <c r="XEA318" s="37"/>
      <c r="XEB318" s="37"/>
      <c r="XEC318" s="37"/>
      <c r="XED318" s="37"/>
      <c r="XEE318" s="37"/>
      <c r="XEF318" s="37"/>
      <c r="XEG318" s="37"/>
      <c r="XEH318" s="37"/>
      <c r="XEI318" s="37"/>
      <c r="XEJ318" s="37"/>
      <c r="XEK318" s="37"/>
      <c r="XEL318" s="37"/>
      <c r="XEM318" s="37"/>
      <c r="XEN318" s="37"/>
      <c r="XEO318" s="37"/>
      <c r="XEP318" s="37"/>
      <c r="XEQ318" s="37"/>
      <c r="XER318" s="37"/>
      <c r="XES318" s="37"/>
      <c r="XET318" s="37"/>
      <c r="XEU318" s="37"/>
      <c r="XEV318" s="37"/>
      <c r="XEW318" s="37"/>
      <c r="XEX318" s="37"/>
      <c r="XEY318" s="37"/>
      <c r="XEZ318" s="37"/>
      <c r="XFA318" s="37"/>
      <c r="XFB318" s="37"/>
      <c r="XFC318" s="37"/>
      <c r="XFD318" s="37"/>
    </row>
    <row r="319" spans="1:151 16227:16384" s="12" customFormat="1" ht="20.25" customHeight="1" x14ac:dyDescent="0.25">
      <c r="A319" s="86"/>
      <c r="B319" s="87"/>
      <c r="C319" s="79">
        <v>6</v>
      </c>
      <c r="D319" s="80"/>
      <c r="E319" s="55" t="s">
        <v>214</v>
      </c>
      <c r="F319" s="79">
        <f>(43.72)*10.764</f>
        <v>470.60207999999994</v>
      </c>
      <c r="G319" s="80"/>
      <c r="H319" s="55">
        <v>0</v>
      </c>
      <c r="I319" s="55">
        <f t="shared" si="53"/>
        <v>752.96332799999993</v>
      </c>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WZC319" s="37"/>
      <c r="WZD319" s="37"/>
      <c r="WZE319" s="37"/>
      <c r="WZF319" s="37"/>
      <c r="WZG319" s="37"/>
      <c r="WZH319" s="37"/>
      <c r="WZI319" s="37"/>
      <c r="WZJ319" s="37"/>
      <c r="WZK319" s="37"/>
      <c r="WZL319" s="37"/>
      <c r="WZM319" s="37"/>
      <c r="WZN319" s="37"/>
      <c r="WZO319" s="37"/>
      <c r="WZP319" s="37"/>
      <c r="WZQ319" s="37"/>
      <c r="WZR319" s="37"/>
      <c r="WZS319" s="37"/>
      <c r="WZT319" s="37"/>
      <c r="WZU319" s="37"/>
      <c r="WZV319" s="37"/>
      <c r="WZW319" s="37"/>
      <c r="WZX319" s="37"/>
      <c r="WZY319" s="37"/>
      <c r="WZZ319" s="37"/>
      <c r="XAA319" s="37"/>
      <c r="XAB319" s="37"/>
      <c r="XAC319" s="37"/>
      <c r="XAD319" s="37"/>
      <c r="XAE319" s="37"/>
      <c r="XAF319" s="37"/>
      <c r="XAG319" s="37"/>
      <c r="XAH319" s="37"/>
      <c r="XAI319" s="37"/>
      <c r="XAJ319" s="37"/>
      <c r="XAK319" s="37"/>
      <c r="XAL319" s="37"/>
      <c r="XAM319" s="37"/>
      <c r="XAN319" s="37"/>
      <c r="XAO319" s="37"/>
      <c r="XAP319" s="37"/>
      <c r="XAQ319" s="37"/>
      <c r="XAR319" s="37"/>
      <c r="XAS319" s="37"/>
      <c r="XAT319" s="37"/>
      <c r="XAU319" s="37"/>
      <c r="XAV319" s="37"/>
      <c r="XAW319" s="37"/>
      <c r="XAX319" s="37"/>
      <c r="XAY319" s="37"/>
      <c r="XAZ319" s="37"/>
      <c r="XBA319" s="37"/>
      <c r="XBB319" s="37"/>
      <c r="XBC319" s="37"/>
      <c r="XBD319" s="37"/>
      <c r="XBE319" s="37"/>
      <c r="XBF319" s="37"/>
      <c r="XBG319" s="37"/>
      <c r="XBH319" s="37"/>
      <c r="XBI319" s="37"/>
      <c r="XBJ319" s="37"/>
      <c r="XBK319" s="37"/>
      <c r="XBL319" s="37"/>
      <c r="XBM319" s="37"/>
      <c r="XBN319" s="37"/>
      <c r="XBO319" s="37"/>
      <c r="XBP319" s="37"/>
      <c r="XBQ319" s="37"/>
      <c r="XBR319" s="37"/>
      <c r="XBS319" s="37"/>
      <c r="XBT319" s="37"/>
      <c r="XBU319" s="37"/>
      <c r="XBV319" s="37"/>
      <c r="XBW319" s="37"/>
      <c r="XBX319" s="37"/>
      <c r="XBY319" s="37"/>
      <c r="XBZ319" s="37"/>
      <c r="XCA319" s="37"/>
      <c r="XCB319" s="37"/>
      <c r="XCC319" s="37"/>
      <c r="XCD319" s="37"/>
      <c r="XCE319" s="37"/>
      <c r="XCF319" s="37"/>
      <c r="XCG319" s="37"/>
      <c r="XCH319" s="37"/>
      <c r="XCI319" s="37"/>
      <c r="XCJ319" s="37"/>
      <c r="XCK319" s="37"/>
      <c r="XCL319" s="37"/>
      <c r="XCM319" s="37"/>
      <c r="XCN319" s="37"/>
      <c r="XCO319" s="37"/>
      <c r="XCP319" s="37"/>
      <c r="XCQ319" s="37"/>
      <c r="XCR319" s="37"/>
      <c r="XCS319" s="37"/>
      <c r="XCT319" s="37"/>
      <c r="XCU319" s="37"/>
      <c r="XCV319" s="37"/>
      <c r="XCW319" s="37"/>
      <c r="XCX319" s="37"/>
      <c r="XCY319" s="37"/>
      <c r="XCZ319" s="37"/>
      <c r="XDA319" s="37"/>
      <c r="XDB319" s="37"/>
      <c r="XDC319" s="37"/>
      <c r="XDD319" s="37"/>
      <c r="XDE319" s="37"/>
      <c r="XDF319" s="37"/>
      <c r="XDG319" s="37"/>
      <c r="XDH319" s="37"/>
      <c r="XDI319" s="37"/>
      <c r="XDJ319" s="37"/>
      <c r="XDK319" s="37"/>
      <c r="XDL319" s="37"/>
      <c r="XDM319" s="37"/>
      <c r="XDN319" s="37"/>
      <c r="XDO319" s="37"/>
      <c r="XDP319" s="37"/>
      <c r="XDQ319" s="37"/>
      <c r="XDR319" s="37"/>
      <c r="XDS319" s="37"/>
      <c r="XDT319" s="37"/>
      <c r="XDU319" s="37"/>
      <c r="XDV319" s="37"/>
      <c r="XDW319" s="37"/>
      <c r="XDX319" s="37"/>
      <c r="XDY319" s="37"/>
      <c r="XDZ319" s="37"/>
      <c r="XEA319" s="37"/>
      <c r="XEB319" s="37"/>
      <c r="XEC319" s="37"/>
      <c r="XED319" s="37"/>
      <c r="XEE319" s="37"/>
      <c r="XEF319" s="37"/>
      <c r="XEG319" s="37"/>
      <c r="XEH319" s="37"/>
      <c r="XEI319" s="37"/>
      <c r="XEJ319" s="37"/>
      <c r="XEK319" s="37"/>
      <c r="XEL319" s="37"/>
      <c r="XEM319" s="37"/>
      <c r="XEN319" s="37"/>
      <c r="XEO319" s="37"/>
      <c r="XEP319" s="37"/>
      <c r="XEQ319" s="37"/>
      <c r="XER319" s="37"/>
      <c r="XES319" s="37"/>
      <c r="XET319" s="37"/>
      <c r="XEU319" s="37"/>
      <c r="XEV319" s="37"/>
      <c r="XEW319" s="37"/>
      <c r="XEX319" s="37"/>
      <c r="XEY319" s="37"/>
      <c r="XEZ319" s="37"/>
      <c r="XFA319" s="37"/>
      <c r="XFB319" s="37"/>
      <c r="XFC319" s="37"/>
      <c r="XFD319" s="37"/>
    </row>
    <row r="320" spans="1:151 16227:16384" s="12" customFormat="1" ht="20.25" customHeight="1" x14ac:dyDescent="0.25">
      <c r="A320" s="86"/>
      <c r="B320" s="87"/>
      <c r="C320" s="79">
        <v>7</v>
      </c>
      <c r="D320" s="80"/>
      <c r="E320" s="55" t="s">
        <v>214</v>
      </c>
      <c r="F320" s="79">
        <f>(43.72)*10.764</f>
        <v>470.60207999999994</v>
      </c>
      <c r="G320" s="80"/>
      <c r="H320" s="55">
        <v>0</v>
      </c>
      <c r="I320" s="55">
        <f t="shared" si="53"/>
        <v>752.96332799999993</v>
      </c>
      <c r="J320" s="54"/>
      <c r="K320" s="98"/>
      <c r="L320" s="99"/>
      <c r="M320" s="54"/>
      <c r="N320" s="54"/>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c r="DG320" s="37"/>
      <c r="DH320" s="37"/>
      <c r="DI320" s="37"/>
      <c r="DJ320" s="37"/>
      <c r="DK320" s="37"/>
      <c r="DL320" s="37"/>
      <c r="DM320" s="37"/>
      <c r="DN320" s="37"/>
      <c r="DO320" s="37"/>
      <c r="DP320" s="37"/>
      <c r="DQ320" s="37"/>
      <c r="DR320" s="37"/>
      <c r="DS320" s="37"/>
      <c r="DT320" s="37"/>
      <c r="DU320" s="37"/>
      <c r="DV320" s="37"/>
      <c r="DW320" s="37"/>
      <c r="DX320" s="37"/>
      <c r="DY320" s="37"/>
      <c r="DZ320" s="37"/>
      <c r="EA320" s="37"/>
      <c r="EB320" s="37"/>
      <c r="EC320" s="37"/>
      <c r="ED320" s="37"/>
      <c r="EE320" s="37"/>
      <c r="EF320" s="37"/>
      <c r="EG320" s="37"/>
      <c r="EH320" s="37"/>
      <c r="EI320" s="37"/>
      <c r="EJ320" s="37"/>
      <c r="EK320" s="37"/>
      <c r="EL320" s="37"/>
      <c r="EM320" s="37"/>
      <c r="EN320" s="37"/>
      <c r="EO320" s="37"/>
      <c r="EP320" s="37"/>
      <c r="EQ320" s="37"/>
      <c r="ER320" s="37"/>
      <c r="ES320" s="37"/>
      <c r="ET320" s="37"/>
      <c r="EU320" s="37"/>
      <c r="WZC320" s="37"/>
      <c r="WZD320" s="37"/>
      <c r="WZE320" s="37"/>
      <c r="WZF320" s="37"/>
      <c r="WZG320" s="37"/>
      <c r="WZH320" s="37"/>
      <c r="WZI320" s="37"/>
      <c r="WZJ320" s="37"/>
      <c r="WZK320" s="37"/>
      <c r="WZL320" s="37"/>
      <c r="WZM320" s="37"/>
      <c r="WZN320" s="37"/>
      <c r="WZO320" s="37"/>
      <c r="WZP320" s="37"/>
      <c r="WZQ320" s="37"/>
      <c r="WZR320" s="37"/>
      <c r="WZS320" s="37"/>
      <c r="WZT320" s="37"/>
      <c r="WZU320" s="37"/>
      <c r="WZV320" s="37"/>
      <c r="WZW320" s="37"/>
      <c r="WZX320" s="37"/>
      <c r="WZY320" s="37"/>
      <c r="WZZ320" s="37"/>
      <c r="XAA320" s="37"/>
      <c r="XAB320" s="37"/>
      <c r="XAC320" s="37"/>
      <c r="XAD320" s="37"/>
      <c r="XAE320" s="37"/>
      <c r="XAF320" s="37"/>
      <c r="XAG320" s="37"/>
      <c r="XAH320" s="37"/>
      <c r="XAI320" s="37"/>
      <c r="XAJ320" s="37"/>
      <c r="XAK320" s="37"/>
      <c r="XAL320" s="37"/>
      <c r="XAM320" s="37"/>
      <c r="XAN320" s="37"/>
      <c r="XAO320" s="37"/>
      <c r="XAP320" s="37"/>
      <c r="XAQ320" s="37"/>
      <c r="XAR320" s="37"/>
      <c r="XAS320" s="37"/>
      <c r="XAT320" s="37"/>
      <c r="XAU320" s="37"/>
      <c r="XAV320" s="37"/>
      <c r="XAW320" s="37"/>
      <c r="XAX320" s="37"/>
      <c r="XAY320" s="37"/>
      <c r="XAZ320" s="37"/>
      <c r="XBA320" s="37"/>
      <c r="XBB320" s="37"/>
      <c r="XBC320" s="37"/>
      <c r="XBD320" s="37"/>
      <c r="XBE320" s="37"/>
      <c r="XBF320" s="37"/>
      <c r="XBG320" s="37"/>
      <c r="XBH320" s="37"/>
      <c r="XBI320" s="37"/>
      <c r="XBJ320" s="37"/>
      <c r="XBK320" s="37"/>
      <c r="XBL320" s="37"/>
      <c r="XBM320" s="37"/>
      <c r="XBN320" s="37"/>
      <c r="XBO320" s="37"/>
      <c r="XBP320" s="37"/>
      <c r="XBQ320" s="37"/>
      <c r="XBR320" s="37"/>
      <c r="XBS320" s="37"/>
      <c r="XBT320" s="37"/>
      <c r="XBU320" s="37"/>
      <c r="XBV320" s="37"/>
      <c r="XBW320" s="37"/>
      <c r="XBX320" s="37"/>
      <c r="XBY320" s="37"/>
      <c r="XBZ320" s="37"/>
      <c r="XCA320" s="37"/>
      <c r="XCB320" s="37"/>
      <c r="XCC320" s="37"/>
      <c r="XCD320" s="37"/>
      <c r="XCE320" s="37"/>
      <c r="XCF320" s="37"/>
      <c r="XCG320" s="37"/>
      <c r="XCH320" s="37"/>
      <c r="XCI320" s="37"/>
      <c r="XCJ320" s="37"/>
      <c r="XCK320" s="37"/>
      <c r="XCL320" s="37"/>
      <c r="XCM320" s="37"/>
      <c r="XCN320" s="37"/>
      <c r="XCO320" s="37"/>
      <c r="XCP320" s="37"/>
      <c r="XCQ320" s="37"/>
      <c r="XCR320" s="37"/>
      <c r="XCS320" s="37"/>
      <c r="XCT320" s="37"/>
      <c r="XCU320" s="37"/>
      <c r="XCV320" s="37"/>
      <c r="XCW320" s="37"/>
      <c r="XCX320" s="37"/>
      <c r="XCY320" s="37"/>
      <c r="XCZ320" s="37"/>
      <c r="XDA320" s="37"/>
      <c r="XDB320" s="37"/>
      <c r="XDC320" s="37"/>
      <c r="XDD320" s="37"/>
      <c r="XDE320" s="37"/>
      <c r="XDF320" s="37"/>
      <c r="XDG320" s="37"/>
      <c r="XDH320" s="37"/>
      <c r="XDI320" s="37"/>
      <c r="XDJ320" s="37"/>
      <c r="XDK320" s="37"/>
      <c r="XDL320" s="37"/>
      <c r="XDM320" s="37"/>
      <c r="XDN320" s="37"/>
      <c r="XDO320" s="37"/>
      <c r="XDP320" s="37"/>
      <c r="XDQ320" s="37"/>
      <c r="XDR320" s="37"/>
      <c r="XDS320" s="37"/>
      <c r="XDT320" s="37"/>
      <c r="XDU320" s="37"/>
      <c r="XDV320" s="37"/>
      <c r="XDW320" s="37"/>
      <c r="XDX320" s="37"/>
      <c r="XDY320" s="37"/>
      <c r="XDZ320" s="37"/>
      <c r="XEA320" s="37"/>
      <c r="XEB320" s="37"/>
      <c r="XEC320" s="37"/>
      <c r="XED320" s="37"/>
      <c r="XEE320" s="37"/>
      <c r="XEF320" s="37"/>
      <c r="XEG320" s="37"/>
      <c r="XEH320" s="37"/>
      <c r="XEI320" s="37"/>
      <c r="XEJ320" s="37"/>
      <c r="XEK320" s="37"/>
      <c r="XEL320" s="37"/>
      <c r="XEM320" s="37"/>
      <c r="XEN320" s="37"/>
      <c r="XEO320" s="37"/>
      <c r="XEP320" s="37"/>
      <c r="XEQ320" s="37"/>
      <c r="XER320" s="37"/>
      <c r="XES320" s="37"/>
      <c r="XET320" s="37"/>
      <c r="XEU320" s="37"/>
      <c r="XEV320" s="37"/>
      <c r="XEW320" s="37"/>
      <c r="XEX320" s="37"/>
      <c r="XEY320" s="37"/>
      <c r="XEZ320" s="37"/>
      <c r="XFA320" s="37"/>
      <c r="XFB320" s="37"/>
      <c r="XFC320" s="37"/>
      <c r="XFD320" s="37"/>
    </row>
    <row r="321" spans="1:151 16227:16384" s="12" customFormat="1" ht="20.25" customHeight="1" x14ac:dyDescent="0.25">
      <c r="A321" s="88"/>
      <c r="B321" s="89"/>
      <c r="C321" s="79">
        <v>8</v>
      </c>
      <c r="D321" s="80"/>
      <c r="E321" s="55" t="s">
        <v>214</v>
      </c>
      <c r="F321" s="79">
        <f>(0.925*3.05+0.675*2.125+52.396)*10.764</f>
        <v>609.79809149999994</v>
      </c>
      <c r="G321" s="80"/>
      <c r="H321" s="55">
        <v>0</v>
      </c>
      <c r="I321" s="55">
        <f t="shared" si="53"/>
        <v>975.67694639999991</v>
      </c>
      <c r="J321" s="54"/>
      <c r="K321" s="98"/>
      <c r="L321" s="99"/>
      <c r="M321" s="54"/>
      <c r="N321" s="54"/>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WZC321" s="37"/>
      <c r="WZD321" s="37"/>
      <c r="WZE321" s="37"/>
      <c r="WZF321" s="37"/>
      <c r="WZG321" s="37"/>
      <c r="WZH321" s="37"/>
      <c r="WZI321" s="37"/>
      <c r="WZJ321" s="37"/>
      <c r="WZK321" s="37"/>
      <c r="WZL321" s="37"/>
      <c r="WZM321" s="37"/>
      <c r="WZN321" s="37"/>
      <c r="WZO321" s="37"/>
      <c r="WZP321" s="37"/>
      <c r="WZQ321" s="37"/>
      <c r="WZR321" s="37"/>
      <c r="WZS321" s="37"/>
      <c r="WZT321" s="37"/>
      <c r="WZU321" s="37"/>
      <c r="WZV321" s="37"/>
      <c r="WZW321" s="37"/>
      <c r="WZX321" s="37"/>
      <c r="WZY321" s="37"/>
      <c r="WZZ321" s="37"/>
      <c r="XAA321" s="37"/>
      <c r="XAB321" s="37"/>
      <c r="XAC321" s="37"/>
      <c r="XAD321" s="37"/>
      <c r="XAE321" s="37"/>
      <c r="XAF321" s="37"/>
      <c r="XAG321" s="37"/>
      <c r="XAH321" s="37"/>
      <c r="XAI321" s="37"/>
      <c r="XAJ321" s="37"/>
      <c r="XAK321" s="37"/>
      <c r="XAL321" s="37"/>
      <c r="XAM321" s="37"/>
      <c r="XAN321" s="37"/>
      <c r="XAO321" s="37"/>
      <c r="XAP321" s="37"/>
      <c r="XAQ321" s="37"/>
      <c r="XAR321" s="37"/>
      <c r="XAS321" s="37"/>
      <c r="XAT321" s="37"/>
      <c r="XAU321" s="37"/>
      <c r="XAV321" s="37"/>
      <c r="XAW321" s="37"/>
      <c r="XAX321" s="37"/>
      <c r="XAY321" s="37"/>
      <c r="XAZ321" s="37"/>
      <c r="XBA321" s="37"/>
      <c r="XBB321" s="37"/>
      <c r="XBC321" s="37"/>
      <c r="XBD321" s="37"/>
      <c r="XBE321" s="37"/>
      <c r="XBF321" s="37"/>
      <c r="XBG321" s="37"/>
      <c r="XBH321" s="37"/>
      <c r="XBI321" s="37"/>
      <c r="XBJ321" s="37"/>
      <c r="XBK321" s="37"/>
      <c r="XBL321" s="37"/>
      <c r="XBM321" s="37"/>
      <c r="XBN321" s="37"/>
      <c r="XBO321" s="37"/>
      <c r="XBP321" s="37"/>
      <c r="XBQ321" s="37"/>
      <c r="XBR321" s="37"/>
      <c r="XBS321" s="37"/>
      <c r="XBT321" s="37"/>
      <c r="XBU321" s="37"/>
      <c r="XBV321" s="37"/>
      <c r="XBW321" s="37"/>
      <c r="XBX321" s="37"/>
      <c r="XBY321" s="37"/>
      <c r="XBZ321" s="37"/>
      <c r="XCA321" s="37"/>
      <c r="XCB321" s="37"/>
      <c r="XCC321" s="37"/>
      <c r="XCD321" s="37"/>
      <c r="XCE321" s="37"/>
      <c r="XCF321" s="37"/>
      <c r="XCG321" s="37"/>
      <c r="XCH321" s="37"/>
      <c r="XCI321" s="37"/>
      <c r="XCJ321" s="37"/>
      <c r="XCK321" s="37"/>
      <c r="XCL321" s="37"/>
      <c r="XCM321" s="37"/>
      <c r="XCN321" s="37"/>
      <c r="XCO321" s="37"/>
      <c r="XCP321" s="37"/>
      <c r="XCQ321" s="37"/>
      <c r="XCR321" s="37"/>
      <c r="XCS321" s="37"/>
      <c r="XCT321" s="37"/>
      <c r="XCU321" s="37"/>
      <c r="XCV321" s="37"/>
      <c r="XCW321" s="37"/>
      <c r="XCX321" s="37"/>
      <c r="XCY321" s="37"/>
      <c r="XCZ321" s="37"/>
      <c r="XDA321" s="37"/>
      <c r="XDB321" s="37"/>
      <c r="XDC321" s="37"/>
      <c r="XDD321" s="37"/>
      <c r="XDE321" s="37"/>
      <c r="XDF321" s="37"/>
      <c r="XDG321" s="37"/>
      <c r="XDH321" s="37"/>
      <c r="XDI321" s="37"/>
      <c r="XDJ321" s="37"/>
      <c r="XDK321" s="37"/>
      <c r="XDL321" s="37"/>
      <c r="XDM321" s="37"/>
      <c r="XDN321" s="37"/>
      <c r="XDO321" s="37"/>
      <c r="XDP321" s="37"/>
      <c r="XDQ321" s="37"/>
      <c r="XDR321" s="37"/>
      <c r="XDS321" s="37"/>
      <c r="XDT321" s="37"/>
      <c r="XDU321" s="37"/>
      <c r="XDV321" s="37"/>
      <c r="XDW321" s="37"/>
      <c r="XDX321" s="37"/>
      <c r="XDY321" s="37"/>
      <c r="XDZ321" s="37"/>
      <c r="XEA321" s="37"/>
      <c r="XEB321" s="37"/>
      <c r="XEC321" s="37"/>
      <c r="XED321" s="37"/>
      <c r="XEE321" s="37"/>
      <c r="XEF321" s="37"/>
      <c r="XEG321" s="37"/>
      <c r="XEH321" s="37"/>
      <c r="XEI321" s="37"/>
      <c r="XEJ321" s="37"/>
      <c r="XEK321" s="37"/>
      <c r="XEL321" s="37"/>
      <c r="XEM321" s="37"/>
      <c r="XEN321" s="37"/>
      <c r="XEO321" s="37"/>
      <c r="XEP321" s="37"/>
      <c r="XEQ321" s="37"/>
      <c r="XER321" s="37"/>
      <c r="XES321" s="37"/>
      <c r="XET321" s="37"/>
      <c r="XEU321" s="37"/>
      <c r="XEV321" s="37"/>
      <c r="XEW321" s="37"/>
      <c r="XEX321" s="37"/>
      <c r="XEY321" s="37"/>
      <c r="XEZ321" s="37"/>
      <c r="XFA321" s="37"/>
      <c r="XFB321" s="37"/>
      <c r="XFC321" s="37"/>
      <c r="XFD321" s="37"/>
    </row>
    <row r="322" spans="1:151 16227:16384" s="12" customFormat="1" ht="20.25" x14ac:dyDescent="0.25">
      <c r="A322" s="81" t="s">
        <v>232</v>
      </c>
      <c r="B322" s="82"/>
      <c r="C322" s="82"/>
      <c r="D322" s="82"/>
      <c r="E322" s="82"/>
      <c r="F322" s="82"/>
      <c r="G322" s="82"/>
      <c r="H322" s="82"/>
      <c r="I322" s="83"/>
      <c r="J322" s="54"/>
      <c r="K322" s="98"/>
      <c r="L322" s="99"/>
      <c r="M322" s="54"/>
      <c r="N322" s="54"/>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WZC322" s="37"/>
      <c r="WZD322" s="37"/>
      <c r="WZE322" s="37"/>
      <c r="WZF322" s="37"/>
      <c r="WZG322" s="37"/>
      <c r="WZH322" s="37"/>
      <c r="WZI322" s="37"/>
      <c r="WZJ322" s="37"/>
      <c r="WZK322" s="37"/>
      <c r="WZL322" s="37"/>
      <c r="WZM322" s="37"/>
      <c r="WZN322" s="37"/>
      <c r="WZO322" s="37"/>
      <c r="WZP322" s="37"/>
      <c r="WZQ322" s="37"/>
      <c r="WZR322" s="37"/>
      <c r="WZS322" s="37"/>
      <c r="WZT322" s="37"/>
      <c r="WZU322" s="37"/>
      <c r="WZV322" s="37"/>
      <c r="WZW322" s="37"/>
      <c r="WZX322" s="37"/>
      <c r="WZY322" s="37"/>
      <c r="WZZ322" s="37"/>
      <c r="XAA322" s="37"/>
      <c r="XAB322" s="37"/>
      <c r="XAC322" s="37"/>
      <c r="XAD322" s="37"/>
      <c r="XAE322" s="37"/>
      <c r="XAF322" s="37"/>
      <c r="XAG322" s="37"/>
      <c r="XAH322" s="37"/>
      <c r="XAI322" s="37"/>
      <c r="XAJ322" s="37"/>
      <c r="XAK322" s="37"/>
      <c r="XAL322" s="37"/>
      <c r="XAM322" s="37"/>
      <c r="XAN322" s="37"/>
      <c r="XAO322" s="37"/>
      <c r="XAP322" s="37"/>
      <c r="XAQ322" s="37"/>
      <c r="XAR322" s="37"/>
      <c r="XAS322" s="37"/>
      <c r="XAT322" s="37"/>
      <c r="XAU322" s="37"/>
      <c r="XAV322" s="37"/>
      <c r="XAW322" s="37"/>
      <c r="XAX322" s="37"/>
      <c r="XAY322" s="37"/>
      <c r="XAZ322" s="37"/>
      <c r="XBA322" s="37"/>
      <c r="XBB322" s="37"/>
      <c r="XBC322" s="37"/>
      <c r="XBD322" s="37"/>
      <c r="XBE322" s="37"/>
      <c r="XBF322" s="37"/>
      <c r="XBG322" s="37"/>
      <c r="XBH322" s="37"/>
      <c r="XBI322" s="37"/>
      <c r="XBJ322" s="37"/>
      <c r="XBK322" s="37"/>
      <c r="XBL322" s="37"/>
      <c r="XBM322" s="37"/>
      <c r="XBN322" s="37"/>
      <c r="XBO322" s="37"/>
      <c r="XBP322" s="37"/>
      <c r="XBQ322" s="37"/>
      <c r="XBR322" s="37"/>
      <c r="XBS322" s="37"/>
      <c r="XBT322" s="37"/>
      <c r="XBU322" s="37"/>
      <c r="XBV322" s="37"/>
      <c r="XBW322" s="37"/>
      <c r="XBX322" s="37"/>
      <c r="XBY322" s="37"/>
      <c r="XBZ322" s="37"/>
      <c r="XCA322" s="37"/>
      <c r="XCB322" s="37"/>
      <c r="XCC322" s="37"/>
      <c r="XCD322" s="37"/>
      <c r="XCE322" s="37"/>
      <c r="XCF322" s="37"/>
      <c r="XCG322" s="37"/>
      <c r="XCH322" s="37"/>
      <c r="XCI322" s="37"/>
      <c r="XCJ322" s="37"/>
      <c r="XCK322" s="37"/>
      <c r="XCL322" s="37"/>
      <c r="XCM322" s="37"/>
      <c r="XCN322" s="37"/>
      <c r="XCO322" s="37"/>
      <c r="XCP322" s="37"/>
      <c r="XCQ322" s="37"/>
      <c r="XCR322" s="37"/>
      <c r="XCS322" s="37"/>
      <c r="XCT322" s="37"/>
      <c r="XCU322" s="37"/>
      <c r="XCV322" s="37"/>
      <c r="XCW322" s="37"/>
      <c r="XCX322" s="37"/>
      <c r="XCY322" s="37"/>
      <c r="XCZ322" s="37"/>
      <c r="XDA322" s="37"/>
      <c r="XDB322" s="37"/>
      <c r="XDC322" s="37"/>
      <c r="XDD322" s="37"/>
      <c r="XDE322" s="37"/>
      <c r="XDF322" s="37"/>
      <c r="XDG322" s="37"/>
      <c r="XDH322" s="37"/>
      <c r="XDI322" s="37"/>
      <c r="XDJ322" s="37"/>
      <c r="XDK322" s="37"/>
      <c r="XDL322" s="37"/>
      <c r="XDM322" s="37"/>
      <c r="XDN322" s="37"/>
      <c r="XDO322" s="37"/>
      <c r="XDP322" s="37"/>
      <c r="XDQ322" s="37"/>
      <c r="XDR322" s="37"/>
      <c r="XDS322" s="37"/>
      <c r="XDT322" s="37"/>
      <c r="XDU322" s="37"/>
      <c r="XDV322" s="37"/>
      <c r="XDW322" s="37"/>
      <c r="XDX322" s="37"/>
      <c r="XDY322" s="37"/>
      <c r="XDZ322" s="37"/>
      <c r="XEA322" s="37"/>
      <c r="XEB322" s="37"/>
      <c r="XEC322" s="37"/>
      <c r="XED322" s="37"/>
      <c r="XEE322" s="37"/>
      <c r="XEF322" s="37"/>
      <c r="XEG322" s="37"/>
      <c r="XEH322" s="37"/>
      <c r="XEI322" s="37"/>
      <c r="XEJ322" s="37"/>
      <c r="XEK322" s="37"/>
      <c r="XEL322" s="37"/>
      <c r="XEM322" s="37"/>
      <c r="XEN322" s="37"/>
      <c r="XEO322" s="37"/>
      <c r="XEP322" s="37"/>
      <c r="XEQ322" s="37"/>
      <c r="XER322" s="37"/>
      <c r="XES322" s="37"/>
      <c r="XET322" s="37"/>
      <c r="XEU322" s="37"/>
      <c r="XEV322" s="37"/>
      <c r="XEW322" s="37"/>
      <c r="XEX322" s="37"/>
      <c r="XEY322" s="37"/>
      <c r="XEZ322" s="37"/>
      <c r="XFA322" s="37"/>
      <c r="XFB322" s="37"/>
      <c r="XFC322" s="37"/>
      <c r="XFD322" s="37"/>
    </row>
    <row r="323" spans="1:151 16227:16384" s="12" customFormat="1" ht="20.25" customHeight="1" x14ac:dyDescent="0.25">
      <c r="A323" s="84" t="str">
        <f>A322</f>
        <v>20th, 21st, 23rd, 24th to 28th Floor</v>
      </c>
      <c r="B323" s="85"/>
      <c r="C323" s="79">
        <v>1</v>
      </c>
      <c r="D323" s="80"/>
      <c r="E323" s="55" t="s">
        <v>214</v>
      </c>
      <c r="F323" s="79">
        <f>(52.946+0.85*1.9+1.16*3.05)*10.764</f>
        <v>625.37763599999994</v>
      </c>
      <c r="G323" s="80"/>
      <c r="H323" s="55">
        <v>0</v>
      </c>
      <c r="I323" s="55">
        <f t="shared" ref="I323:I330" si="54">F323*(($I$105)+1)+H323</f>
        <v>1000.6042176</v>
      </c>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c r="DG323" s="37"/>
      <c r="DH323" s="37"/>
      <c r="DI323" s="37"/>
      <c r="DJ323" s="37"/>
      <c r="DK323" s="37"/>
      <c r="DL323" s="37"/>
      <c r="DM323" s="37"/>
      <c r="DN323" s="37"/>
      <c r="DO323" s="37"/>
      <c r="DP323" s="37"/>
      <c r="DQ323" s="37"/>
      <c r="DR323" s="37"/>
      <c r="DS323" s="37"/>
      <c r="DT323" s="37"/>
      <c r="DU323" s="37"/>
      <c r="DV323" s="37"/>
      <c r="DW323" s="37"/>
      <c r="DX323" s="37"/>
      <c r="DY323" s="37"/>
      <c r="DZ323" s="37"/>
      <c r="EA323" s="37"/>
      <c r="EB323" s="37"/>
      <c r="EC323" s="37"/>
      <c r="ED323" s="37"/>
      <c r="EE323" s="37"/>
      <c r="EF323" s="37"/>
      <c r="EG323" s="37"/>
      <c r="EH323" s="37"/>
      <c r="EI323" s="37"/>
      <c r="EJ323" s="37"/>
      <c r="EK323" s="37"/>
      <c r="EL323" s="37"/>
      <c r="EM323" s="37"/>
      <c r="EN323" s="37"/>
      <c r="EO323" s="37"/>
      <c r="EP323" s="37"/>
      <c r="EQ323" s="37"/>
      <c r="ER323" s="37"/>
      <c r="ES323" s="37"/>
      <c r="ET323" s="37"/>
      <c r="EU323" s="37"/>
      <c r="WZC323" s="37"/>
      <c r="WZD323" s="37"/>
      <c r="WZE323" s="37"/>
      <c r="WZF323" s="37"/>
      <c r="WZG323" s="37"/>
      <c r="WZH323" s="37"/>
      <c r="WZI323" s="37"/>
      <c r="WZJ323" s="37"/>
      <c r="WZK323" s="37"/>
      <c r="WZL323" s="37"/>
      <c r="WZM323" s="37"/>
      <c r="WZN323" s="37"/>
      <c r="WZO323" s="37"/>
      <c r="WZP323" s="37"/>
      <c r="WZQ323" s="37"/>
      <c r="WZR323" s="37"/>
      <c r="WZS323" s="37"/>
      <c r="WZT323" s="37"/>
      <c r="WZU323" s="37"/>
      <c r="WZV323" s="37"/>
      <c r="WZW323" s="37"/>
      <c r="WZX323" s="37"/>
      <c r="WZY323" s="37"/>
      <c r="WZZ323" s="37"/>
      <c r="XAA323" s="37"/>
      <c r="XAB323" s="37"/>
      <c r="XAC323" s="37"/>
      <c r="XAD323" s="37"/>
      <c r="XAE323" s="37"/>
      <c r="XAF323" s="37"/>
      <c r="XAG323" s="37"/>
      <c r="XAH323" s="37"/>
      <c r="XAI323" s="37"/>
      <c r="XAJ323" s="37"/>
      <c r="XAK323" s="37"/>
      <c r="XAL323" s="37"/>
      <c r="XAM323" s="37"/>
      <c r="XAN323" s="37"/>
      <c r="XAO323" s="37"/>
      <c r="XAP323" s="37"/>
      <c r="XAQ323" s="37"/>
      <c r="XAR323" s="37"/>
      <c r="XAS323" s="37"/>
      <c r="XAT323" s="37"/>
      <c r="XAU323" s="37"/>
      <c r="XAV323" s="37"/>
      <c r="XAW323" s="37"/>
      <c r="XAX323" s="37"/>
      <c r="XAY323" s="37"/>
      <c r="XAZ323" s="37"/>
      <c r="XBA323" s="37"/>
      <c r="XBB323" s="37"/>
      <c r="XBC323" s="37"/>
      <c r="XBD323" s="37"/>
      <c r="XBE323" s="37"/>
      <c r="XBF323" s="37"/>
      <c r="XBG323" s="37"/>
      <c r="XBH323" s="37"/>
      <c r="XBI323" s="37"/>
      <c r="XBJ323" s="37"/>
      <c r="XBK323" s="37"/>
      <c r="XBL323" s="37"/>
      <c r="XBM323" s="37"/>
      <c r="XBN323" s="37"/>
      <c r="XBO323" s="37"/>
      <c r="XBP323" s="37"/>
      <c r="XBQ323" s="37"/>
      <c r="XBR323" s="37"/>
      <c r="XBS323" s="37"/>
      <c r="XBT323" s="37"/>
      <c r="XBU323" s="37"/>
      <c r="XBV323" s="37"/>
      <c r="XBW323" s="37"/>
      <c r="XBX323" s="37"/>
      <c r="XBY323" s="37"/>
      <c r="XBZ323" s="37"/>
      <c r="XCA323" s="37"/>
      <c r="XCB323" s="37"/>
      <c r="XCC323" s="37"/>
      <c r="XCD323" s="37"/>
      <c r="XCE323" s="37"/>
      <c r="XCF323" s="37"/>
      <c r="XCG323" s="37"/>
      <c r="XCH323" s="37"/>
      <c r="XCI323" s="37"/>
      <c r="XCJ323" s="37"/>
      <c r="XCK323" s="37"/>
      <c r="XCL323" s="37"/>
      <c r="XCM323" s="37"/>
      <c r="XCN323" s="37"/>
      <c r="XCO323" s="37"/>
      <c r="XCP323" s="37"/>
      <c r="XCQ323" s="37"/>
      <c r="XCR323" s="37"/>
      <c r="XCS323" s="37"/>
      <c r="XCT323" s="37"/>
      <c r="XCU323" s="37"/>
      <c r="XCV323" s="37"/>
      <c r="XCW323" s="37"/>
      <c r="XCX323" s="37"/>
      <c r="XCY323" s="37"/>
      <c r="XCZ323" s="37"/>
      <c r="XDA323" s="37"/>
      <c r="XDB323" s="37"/>
      <c r="XDC323" s="37"/>
      <c r="XDD323" s="37"/>
      <c r="XDE323" s="37"/>
      <c r="XDF323" s="37"/>
      <c r="XDG323" s="37"/>
      <c r="XDH323" s="37"/>
      <c r="XDI323" s="37"/>
      <c r="XDJ323" s="37"/>
      <c r="XDK323" s="37"/>
      <c r="XDL323" s="37"/>
      <c r="XDM323" s="37"/>
      <c r="XDN323" s="37"/>
      <c r="XDO323" s="37"/>
      <c r="XDP323" s="37"/>
      <c r="XDQ323" s="37"/>
      <c r="XDR323" s="37"/>
      <c r="XDS323" s="37"/>
      <c r="XDT323" s="37"/>
      <c r="XDU323" s="37"/>
      <c r="XDV323" s="37"/>
      <c r="XDW323" s="37"/>
      <c r="XDX323" s="37"/>
      <c r="XDY323" s="37"/>
      <c r="XDZ323" s="37"/>
      <c r="XEA323" s="37"/>
      <c r="XEB323" s="37"/>
      <c r="XEC323" s="37"/>
      <c r="XED323" s="37"/>
      <c r="XEE323" s="37"/>
      <c r="XEF323" s="37"/>
      <c r="XEG323" s="37"/>
      <c r="XEH323" s="37"/>
      <c r="XEI323" s="37"/>
      <c r="XEJ323" s="37"/>
      <c r="XEK323" s="37"/>
      <c r="XEL323" s="37"/>
      <c r="XEM323" s="37"/>
      <c r="XEN323" s="37"/>
      <c r="XEO323" s="37"/>
      <c r="XEP323" s="37"/>
      <c r="XEQ323" s="37"/>
      <c r="XER323" s="37"/>
      <c r="XES323" s="37"/>
      <c r="XET323" s="37"/>
      <c r="XEU323" s="37"/>
      <c r="XEV323" s="37"/>
      <c r="XEW323" s="37"/>
      <c r="XEX323" s="37"/>
      <c r="XEY323" s="37"/>
      <c r="XEZ323" s="37"/>
      <c r="XFA323" s="37"/>
      <c r="XFB323" s="37"/>
      <c r="XFC323" s="37"/>
      <c r="XFD323" s="37"/>
    </row>
    <row r="324" spans="1:151 16227:16384" s="12" customFormat="1" ht="20.25" customHeight="1" x14ac:dyDescent="0.25">
      <c r="A324" s="86"/>
      <c r="B324" s="87"/>
      <c r="C324" s="79">
        <v>2</v>
      </c>
      <c r="D324" s="80"/>
      <c r="E324" s="55" t="s">
        <v>214</v>
      </c>
      <c r="F324" s="79">
        <f>(52.946+0.85*1.9+1.16*3.05)*10.764</f>
        <v>625.37763599999994</v>
      </c>
      <c r="G324" s="80"/>
      <c r="H324" s="55">
        <v>0</v>
      </c>
      <c r="I324" s="55">
        <f t="shared" si="54"/>
        <v>1000.6042176</v>
      </c>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c r="DG324" s="37"/>
      <c r="DH324" s="37"/>
      <c r="DI324" s="37"/>
      <c r="DJ324" s="37"/>
      <c r="DK324" s="37"/>
      <c r="DL324" s="37"/>
      <c r="DM324" s="37"/>
      <c r="DN324" s="37"/>
      <c r="DO324" s="37"/>
      <c r="DP324" s="37"/>
      <c r="DQ324" s="37"/>
      <c r="DR324" s="37"/>
      <c r="DS324" s="37"/>
      <c r="DT324" s="37"/>
      <c r="DU324" s="37"/>
      <c r="DV324" s="37"/>
      <c r="DW324" s="37"/>
      <c r="DX324" s="37"/>
      <c r="DY324" s="37"/>
      <c r="DZ324" s="37"/>
      <c r="EA324" s="37"/>
      <c r="EB324" s="37"/>
      <c r="EC324" s="37"/>
      <c r="ED324" s="37"/>
      <c r="EE324" s="37"/>
      <c r="EF324" s="37"/>
      <c r="EG324" s="37"/>
      <c r="EH324" s="37"/>
      <c r="EI324" s="37"/>
      <c r="EJ324" s="37"/>
      <c r="EK324" s="37"/>
      <c r="EL324" s="37"/>
      <c r="EM324" s="37"/>
      <c r="EN324" s="37"/>
      <c r="EO324" s="37"/>
      <c r="EP324" s="37"/>
      <c r="EQ324" s="37"/>
      <c r="ER324" s="37"/>
      <c r="ES324" s="37"/>
      <c r="ET324" s="37"/>
      <c r="EU324" s="37"/>
      <c r="WZC324" s="37"/>
      <c r="WZD324" s="37"/>
      <c r="WZE324" s="37"/>
      <c r="WZF324" s="37"/>
      <c r="WZG324" s="37"/>
      <c r="WZH324" s="37"/>
      <c r="WZI324" s="37"/>
      <c r="WZJ324" s="37"/>
      <c r="WZK324" s="37"/>
      <c r="WZL324" s="37"/>
      <c r="WZM324" s="37"/>
      <c r="WZN324" s="37"/>
      <c r="WZO324" s="37"/>
      <c r="WZP324" s="37"/>
      <c r="WZQ324" s="37"/>
      <c r="WZR324" s="37"/>
      <c r="WZS324" s="37"/>
      <c r="WZT324" s="37"/>
      <c r="WZU324" s="37"/>
      <c r="WZV324" s="37"/>
      <c r="WZW324" s="37"/>
      <c r="WZX324" s="37"/>
      <c r="WZY324" s="37"/>
      <c r="WZZ324" s="37"/>
      <c r="XAA324" s="37"/>
      <c r="XAB324" s="37"/>
      <c r="XAC324" s="37"/>
      <c r="XAD324" s="37"/>
      <c r="XAE324" s="37"/>
      <c r="XAF324" s="37"/>
      <c r="XAG324" s="37"/>
      <c r="XAH324" s="37"/>
      <c r="XAI324" s="37"/>
      <c r="XAJ324" s="37"/>
      <c r="XAK324" s="37"/>
      <c r="XAL324" s="37"/>
      <c r="XAM324" s="37"/>
      <c r="XAN324" s="37"/>
      <c r="XAO324" s="37"/>
      <c r="XAP324" s="37"/>
      <c r="XAQ324" s="37"/>
      <c r="XAR324" s="37"/>
      <c r="XAS324" s="37"/>
      <c r="XAT324" s="37"/>
      <c r="XAU324" s="37"/>
      <c r="XAV324" s="37"/>
      <c r="XAW324" s="37"/>
      <c r="XAX324" s="37"/>
      <c r="XAY324" s="37"/>
      <c r="XAZ324" s="37"/>
      <c r="XBA324" s="37"/>
      <c r="XBB324" s="37"/>
      <c r="XBC324" s="37"/>
      <c r="XBD324" s="37"/>
      <c r="XBE324" s="37"/>
      <c r="XBF324" s="37"/>
      <c r="XBG324" s="37"/>
      <c r="XBH324" s="37"/>
      <c r="XBI324" s="37"/>
      <c r="XBJ324" s="37"/>
      <c r="XBK324" s="37"/>
      <c r="XBL324" s="37"/>
      <c r="XBM324" s="37"/>
      <c r="XBN324" s="37"/>
      <c r="XBO324" s="37"/>
      <c r="XBP324" s="37"/>
      <c r="XBQ324" s="37"/>
      <c r="XBR324" s="37"/>
      <c r="XBS324" s="37"/>
      <c r="XBT324" s="37"/>
      <c r="XBU324" s="37"/>
      <c r="XBV324" s="37"/>
      <c r="XBW324" s="37"/>
      <c r="XBX324" s="37"/>
      <c r="XBY324" s="37"/>
      <c r="XBZ324" s="37"/>
      <c r="XCA324" s="37"/>
      <c r="XCB324" s="37"/>
      <c r="XCC324" s="37"/>
      <c r="XCD324" s="37"/>
      <c r="XCE324" s="37"/>
      <c r="XCF324" s="37"/>
      <c r="XCG324" s="37"/>
      <c r="XCH324" s="37"/>
      <c r="XCI324" s="37"/>
      <c r="XCJ324" s="37"/>
      <c r="XCK324" s="37"/>
      <c r="XCL324" s="37"/>
      <c r="XCM324" s="37"/>
      <c r="XCN324" s="37"/>
      <c r="XCO324" s="37"/>
      <c r="XCP324" s="37"/>
      <c r="XCQ324" s="37"/>
      <c r="XCR324" s="37"/>
      <c r="XCS324" s="37"/>
      <c r="XCT324" s="37"/>
      <c r="XCU324" s="37"/>
      <c r="XCV324" s="37"/>
      <c r="XCW324" s="37"/>
      <c r="XCX324" s="37"/>
      <c r="XCY324" s="37"/>
      <c r="XCZ324" s="37"/>
      <c r="XDA324" s="37"/>
      <c r="XDB324" s="37"/>
      <c r="XDC324" s="37"/>
      <c r="XDD324" s="37"/>
      <c r="XDE324" s="37"/>
      <c r="XDF324" s="37"/>
      <c r="XDG324" s="37"/>
      <c r="XDH324" s="37"/>
      <c r="XDI324" s="37"/>
      <c r="XDJ324" s="37"/>
      <c r="XDK324" s="37"/>
      <c r="XDL324" s="37"/>
      <c r="XDM324" s="37"/>
      <c r="XDN324" s="37"/>
      <c r="XDO324" s="37"/>
      <c r="XDP324" s="37"/>
      <c r="XDQ324" s="37"/>
      <c r="XDR324" s="37"/>
      <c r="XDS324" s="37"/>
      <c r="XDT324" s="37"/>
      <c r="XDU324" s="37"/>
      <c r="XDV324" s="37"/>
      <c r="XDW324" s="37"/>
      <c r="XDX324" s="37"/>
      <c r="XDY324" s="37"/>
      <c r="XDZ324" s="37"/>
      <c r="XEA324" s="37"/>
      <c r="XEB324" s="37"/>
      <c r="XEC324" s="37"/>
      <c r="XED324" s="37"/>
      <c r="XEE324" s="37"/>
      <c r="XEF324" s="37"/>
      <c r="XEG324" s="37"/>
      <c r="XEH324" s="37"/>
      <c r="XEI324" s="37"/>
      <c r="XEJ324" s="37"/>
      <c r="XEK324" s="37"/>
      <c r="XEL324" s="37"/>
      <c r="XEM324" s="37"/>
      <c r="XEN324" s="37"/>
      <c r="XEO324" s="37"/>
      <c r="XEP324" s="37"/>
      <c r="XEQ324" s="37"/>
      <c r="XER324" s="37"/>
      <c r="XES324" s="37"/>
      <c r="XET324" s="37"/>
      <c r="XEU324" s="37"/>
      <c r="XEV324" s="37"/>
      <c r="XEW324" s="37"/>
      <c r="XEX324" s="37"/>
      <c r="XEY324" s="37"/>
      <c r="XEZ324" s="37"/>
      <c r="XFA324" s="37"/>
      <c r="XFB324" s="37"/>
      <c r="XFC324" s="37"/>
      <c r="XFD324" s="37"/>
    </row>
    <row r="325" spans="1:151 16227:16384" s="12" customFormat="1" ht="20.25" customHeight="1" x14ac:dyDescent="0.25">
      <c r="A325" s="86"/>
      <c r="B325" s="87"/>
      <c r="C325" s="79">
        <v>3</v>
      </c>
      <c r="D325" s="80"/>
      <c r="E325" s="55" t="s">
        <v>214</v>
      </c>
      <c r="F325" s="79">
        <f>(52.396+0.925*3.05+0.675*2.1)*10.764</f>
        <v>609.61644899999988</v>
      </c>
      <c r="G325" s="80"/>
      <c r="H325" s="55">
        <v>0</v>
      </c>
      <c r="I325" s="55">
        <f t="shared" si="54"/>
        <v>975.38631839999982</v>
      </c>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WZC325" s="37"/>
      <c r="WZD325" s="37"/>
      <c r="WZE325" s="37"/>
      <c r="WZF325" s="37"/>
      <c r="WZG325" s="37"/>
      <c r="WZH325" s="37"/>
      <c r="WZI325" s="37"/>
      <c r="WZJ325" s="37"/>
      <c r="WZK325" s="37"/>
      <c r="WZL325" s="37"/>
      <c r="WZM325" s="37"/>
      <c r="WZN325" s="37"/>
      <c r="WZO325" s="37"/>
      <c r="WZP325" s="37"/>
      <c r="WZQ325" s="37"/>
      <c r="WZR325" s="37"/>
      <c r="WZS325" s="37"/>
      <c r="WZT325" s="37"/>
      <c r="WZU325" s="37"/>
      <c r="WZV325" s="37"/>
      <c r="WZW325" s="37"/>
      <c r="WZX325" s="37"/>
      <c r="WZY325" s="37"/>
      <c r="WZZ325" s="37"/>
      <c r="XAA325" s="37"/>
      <c r="XAB325" s="37"/>
      <c r="XAC325" s="37"/>
      <c r="XAD325" s="37"/>
      <c r="XAE325" s="37"/>
      <c r="XAF325" s="37"/>
      <c r="XAG325" s="37"/>
      <c r="XAH325" s="37"/>
      <c r="XAI325" s="37"/>
      <c r="XAJ325" s="37"/>
      <c r="XAK325" s="37"/>
      <c r="XAL325" s="37"/>
      <c r="XAM325" s="37"/>
      <c r="XAN325" s="37"/>
      <c r="XAO325" s="37"/>
      <c r="XAP325" s="37"/>
      <c r="XAQ325" s="37"/>
      <c r="XAR325" s="37"/>
      <c r="XAS325" s="37"/>
      <c r="XAT325" s="37"/>
      <c r="XAU325" s="37"/>
      <c r="XAV325" s="37"/>
      <c r="XAW325" s="37"/>
      <c r="XAX325" s="37"/>
      <c r="XAY325" s="37"/>
      <c r="XAZ325" s="37"/>
      <c r="XBA325" s="37"/>
      <c r="XBB325" s="37"/>
      <c r="XBC325" s="37"/>
      <c r="XBD325" s="37"/>
      <c r="XBE325" s="37"/>
      <c r="XBF325" s="37"/>
      <c r="XBG325" s="37"/>
      <c r="XBH325" s="37"/>
      <c r="XBI325" s="37"/>
      <c r="XBJ325" s="37"/>
      <c r="XBK325" s="37"/>
      <c r="XBL325" s="37"/>
      <c r="XBM325" s="37"/>
      <c r="XBN325" s="37"/>
      <c r="XBO325" s="37"/>
      <c r="XBP325" s="37"/>
      <c r="XBQ325" s="37"/>
      <c r="XBR325" s="37"/>
      <c r="XBS325" s="37"/>
      <c r="XBT325" s="37"/>
      <c r="XBU325" s="37"/>
      <c r="XBV325" s="37"/>
      <c r="XBW325" s="37"/>
      <c r="XBX325" s="37"/>
      <c r="XBY325" s="37"/>
      <c r="XBZ325" s="37"/>
      <c r="XCA325" s="37"/>
      <c r="XCB325" s="37"/>
      <c r="XCC325" s="37"/>
      <c r="XCD325" s="37"/>
      <c r="XCE325" s="37"/>
      <c r="XCF325" s="37"/>
      <c r="XCG325" s="37"/>
      <c r="XCH325" s="37"/>
      <c r="XCI325" s="37"/>
      <c r="XCJ325" s="37"/>
      <c r="XCK325" s="37"/>
      <c r="XCL325" s="37"/>
      <c r="XCM325" s="37"/>
      <c r="XCN325" s="37"/>
      <c r="XCO325" s="37"/>
      <c r="XCP325" s="37"/>
      <c r="XCQ325" s="37"/>
      <c r="XCR325" s="37"/>
      <c r="XCS325" s="37"/>
      <c r="XCT325" s="37"/>
      <c r="XCU325" s="37"/>
      <c r="XCV325" s="37"/>
      <c r="XCW325" s="37"/>
      <c r="XCX325" s="37"/>
      <c r="XCY325" s="37"/>
      <c r="XCZ325" s="37"/>
      <c r="XDA325" s="37"/>
      <c r="XDB325" s="37"/>
      <c r="XDC325" s="37"/>
      <c r="XDD325" s="37"/>
      <c r="XDE325" s="37"/>
      <c r="XDF325" s="37"/>
      <c r="XDG325" s="37"/>
      <c r="XDH325" s="37"/>
      <c r="XDI325" s="37"/>
      <c r="XDJ325" s="37"/>
      <c r="XDK325" s="37"/>
      <c r="XDL325" s="37"/>
      <c r="XDM325" s="37"/>
      <c r="XDN325" s="37"/>
      <c r="XDO325" s="37"/>
      <c r="XDP325" s="37"/>
      <c r="XDQ325" s="37"/>
      <c r="XDR325" s="37"/>
      <c r="XDS325" s="37"/>
      <c r="XDT325" s="37"/>
      <c r="XDU325" s="37"/>
      <c r="XDV325" s="37"/>
      <c r="XDW325" s="37"/>
      <c r="XDX325" s="37"/>
      <c r="XDY325" s="37"/>
      <c r="XDZ325" s="37"/>
      <c r="XEA325" s="37"/>
      <c r="XEB325" s="37"/>
      <c r="XEC325" s="37"/>
      <c r="XED325" s="37"/>
      <c r="XEE325" s="37"/>
      <c r="XEF325" s="37"/>
      <c r="XEG325" s="37"/>
      <c r="XEH325" s="37"/>
      <c r="XEI325" s="37"/>
      <c r="XEJ325" s="37"/>
      <c r="XEK325" s="37"/>
      <c r="XEL325" s="37"/>
      <c r="XEM325" s="37"/>
      <c r="XEN325" s="37"/>
      <c r="XEO325" s="37"/>
      <c r="XEP325" s="37"/>
      <c r="XEQ325" s="37"/>
      <c r="XER325" s="37"/>
      <c r="XES325" s="37"/>
      <c r="XET325" s="37"/>
      <c r="XEU325" s="37"/>
      <c r="XEV325" s="37"/>
      <c r="XEW325" s="37"/>
      <c r="XEX325" s="37"/>
      <c r="XEY325" s="37"/>
      <c r="XEZ325" s="37"/>
      <c r="XFA325" s="37"/>
      <c r="XFB325" s="37"/>
      <c r="XFC325" s="37"/>
      <c r="XFD325" s="37"/>
    </row>
    <row r="326" spans="1:151 16227:16384" s="12" customFormat="1" ht="20.25" customHeight="1" x14ac:dyDescent="0.25">
      <c r="A326" s="86"/>
      <c r="B326" s="87"/>
      <c r="C326" s="79">
        <v>4</v>
      </c>
      <c r="D326" s="80"/>
      <c r="E326" s="55" t="s">
        <v>214</v>
      </c>
      <c r="F326" s="79">
        <f>(43.72)*10.764</f>
        <v>470.60207999999994</v>
      </c>
      <c r="G326" s="80"/>
      <c r="H326" s="55">
        <v>0</v>
      </c>
      <c r="I326" s="55">
        <f t="shared" si="54"/>
        <v>752.96332799999993</v>
      </c>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WZC326" s="37"/>
      <c r="WZD326" s="37"/>
      <c r="WZE326" s="37"/>
      <c r="WZF326" s="37"/>
      <c r="WZG326" s="37"/>
      <c r="WZH326" s="37"/>
      <c r="WZI326" s="37"/>
      <c r="WZJ326" s="37"/>
      <c r="WZK326" s="37"/>
      <c r="WZL326" s="37"/>
      <c r="WZM326" s="37"/>
      <c r="WZN326" s="37"/>
      <c r="WZO326" s="37"/>
      <c r="WZP326" s="37"/>
      <c r="WZQ326" s="37"/>
      <c r="WZR326" s="37"/>
      <c r="WZS326" s="37"/>
      <c r="WZT326" s="37"/>
      <c r="WZU326" s="37"/>
      <c r="WZV326" s="37"/>
      <c r="WZW326" s="37"/>
      <c r="WZX326" s="37"/>
      <c r="WZY326" s="37"/>
      <c r="WZZ326" s="37"/>
      <c r="XAA326" s="37"/>
      <c r="XAB326" s="37"/>
      <c r="XAC326" s="37"/>
      <c r="XAD326" s="37"/>
      <c r="XAE326" s="37"/>
      <c r="XAF326" s="37"/>
      <c r="XAG326" s="37"/>
      <c r="XAH326" s="37"/>
      <c r="XAI326" s="37"/>
      <c r="XAJ326" s="37"/>
      <c r="XAK326" s="37"/>
      <c r="XAL326" s="37"/>
      <c r="XAM326" s="37"/>
      <c r="XAN326" s="37"/>
      <c r="XAO326" s="37"/>
      <c r="XAP326" s="37"/>
      <c r="XAQ326" s="37"/>
      <c r="XAR326" s="37"/>
      <c r="XAS326" s="37"/>
      <c r="XAT326" s="37"/>
      <c r="XAU326" s="37"/>
      <c r="XAV326" s="37"/>
      <c r="XAW326" s="37"/>
      <c r="XAX326" s="37"/>
      <c r="XAY326" s="37"/>
      <c r="XAZ326" s="37"/>
      <c r="XBA326" s="37"/>
      <c r="XBB326" s="37"/>
      <c r="XBC326" s="37"/>
      <c r="XBD326" s="37"/>
      <c r="XBE326" s="37"/>
      <c r="XBF326" s="37"/>
      <c r="XBG326" s="37"/>
      <c r="XBH326" s="37"/>
      <c r="XBI326" s="37"/>
      <c r="XBJ326" s="37"/>
      <c r="XBK326" s="37"/>
      <c r="XBL326" s="37"/>
      <c r="XBM326" s="37"/>
      <c r="XBN326" s="37"/>
      <c r="XBO326" s="37"/>
      <c r="XBP326" s="37"/>
      <c r="XBQ326" s="37"/>
      <c r="XBR326" s="37"/>
      <c r="XBS326" s="37"/>
      <c r="XBT326" s="37"/>
      <c r="XBU326" s="37"/>
      <c r="XBV326" s="37"/>
      <c r="XBW326" s="37"/>
      <c r="XBX326" s="37"/>
      <c r="XBY326" s="37"/>
      <c r="XBZ326" s="37"/>
      <c r="XCA326" s="37"/>
      <c r="XCB326" s="37"/>
      <c r="XCC326" s="37"/>
      <c r="XCD326" s="37"/>
      <c r="XCE326" s="37"/>
      <c r="XCF326" s="37"/>
      <c r="XCG326" s="37"/>
      <c r="XCH326" s="37"/>
      <c r="XCI326" s="37"/>
      <c r="XCJ326" s="37"/>
      <c r="XCK326" s="37"/>
      <c r="XCL326" s="37"/>
      <c r="XCM326" s="37"/>
      <c r="XCN326" s="37"/>
      <c r="XCO326" s="37"/>
      <c r="XCP326" s="37"/>
      <c r="XCQ326" s="37"/>
      <c r="XCR326" s="37"/>
      <c r="XCS326" s="37"/>
      <c r="XCT326" s="37"/>
      <c r="XCU326" s="37"/>
      <c r="XCV326" s="37"/>
      <c r="XCW326" s="37"/>
      <c r="XCX326" s="37"/>
      <c r="XCY326" s="37"/>
      <c r="XCZ326" s="37"/>
      <c r="XDA326" s="37"/>
      <c r="XDB326" s="37"/>
      <c r="XDC326" s="37"/>
      <c r="XDD326" s="37"/>
      <c r="XDE326" s="37"/>
      <c r="XDF326" s="37"/>
      <c r="XDG326" s="37"/>
      <c r="XDH326" s="37"/>
      <c r="XDI326" s="37"/>
      <c r="XDJ326" s="37"/>
      <c r="XDK326" s="37"/>
      <c r="XDL326" s="37"/>
      <c r="XDM326" s="37"/>
      <c r="XDN326" s="37"/>
      <c r="XDO326" s="37"/>
      <c r="XDP326" s="37"/>
      <c r="XDQ326" s="37"/>
      <c r="XDR326" s="37"/>
      <c r="XDS326" s="37"/>
      <c r="XDT326" s="37"/>
      <c r="XDU326" s="37"/>
      <c r="XDV326" s="37"/>
      <c r="XDW326" s="37"/>
      <c r="XDX326" s="37"/>
      <c r="XDY326" s="37"/>
      <c r="XDZ326" s="37"/>
      <c r="XEA326" s="37"/>
      <c r="XEB326" s="37"/>
      <c r="XEC326" s="37"/>
      <c r="XED326" s="37"/>
      <c r="XEE326" s="37"/>
      <c r="XEF326" s="37"/>
      <c r="XEG326" s="37"/>
      <c r="XEH326" s="37"/>
      <c r="XEI326" s="37"/>
      <c r="XEJ326" s="37"/>
      <c r="XEK326" s="37"/>
      <c r="XEL326" s="37"/>
      <c r="XEM326" s="37"/>
      <c r="XEN326" s="37"/>
      <c r="XEO326" s="37"/>
      <c r="XEP326" s="37"/>
      <c r="XEQ326" s="37"/>
      <c r="XER326" s="37"/>
      <c r="XES326" s="37"/>
      <c r="XET326" s="37"/>
      <c r="XEU326" s="37"/>
      <c r="XEV326" s="37"/>
      <c r="XEW326" s="37"/>
      <c r="XEX326" s="37"/>
      <c r="XEY326" s="37"/>
      <c r="XEZ326" s="37"/>
      <c r="XFA326" s="37"/>
      <c r="XFB326" s="37"/>
      <c r="XFC326" s="37"/>
      <c r="XFD326" s="37"/>
    </row>
    <row r="327" spans="1:151 16227:16384" s="12" customFormat="1" ht="20.25" customHeight="1" x14ac:dyDescent="0.25">
      <c r="A327" s="86"/>
      <c r="B327" s="87"/>
      <c r="C327" s="79">
        <v>5</v>
      </c>
      <c r="D327" s="80"/>
      <c r="E327" s="55" t="s">
        <v>214</v>
      </c>
      <c r="F327" s="79">
        <f>(51.907+0.675*2.1)*10.764</f>
        <v>573.98491799999988</v>
      </c>
      <c r="G327" s="80"/>
      <c r="H327" s="55">
        <v>0</v>
      </c>
      <c r="I327" s="55">
        <f t="shared" si="54"/>
        <v>918.37586879999981</v>
      </c>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WZC327" s="37"/>
      <c r="WZD327" s="37"/>
      <c r="WZE327" s="37"/>
      <c r="WZF327" s="37"/>
      <c r="WZG327" s="37"/>
      <c r="WZH327" s="37"/>
      <c r="WZI327" s="37"/>
      <c r="WZJ327" s="37"/>
      <c r="WZK327" s="37"/>
      <c r="WZL327" s="37"/>
      <c r="WZM327" s="37"/>
      <c r="WZN327" s="37"/>
      <c r="WZO327" s="37"/>
      <c r="WZP327" s="37"/>
      <c r="WZQ327" s="37"/>
      <c r="WZR327" s="37"/>
      <c r="WZS327" s="37"/>
      <c r="WZT327" s="37"/>
      <c r="WZU327" s="37"/>
      <c r="WZV327" s="37"/>
      <c r="WZW327" s="37"/>
      <c r="WZX327" s="37"/>
      <c r="WZY327" s="37"/>
      <c r="WZZ327" s="37"/>
      <c r="XAA327" s="37"/>
      <c r="XAB327" s="37"/>
      <c r="XAC327" s="37"/>
      <c r="XAD327" s="37"/>
      <c r="XAE327" s="37"/>
      <c r="XAF327" s="37"/>
      <c r="XAG327" s="37"/>
      <c r="XAH327" s="37"/>
      <c r="XAI327" s="37"/>
      <c r="XAJ327" s="37"/>
      <c r="XAK327" s="37"/>
      <c r="XAL327" s="37"/>
      <c r="XAM327" s="37"/>
      <c r="XAN327" s="37"/>
      <c r="XAO327" s="37"/>
      <c r="XAP327" s="37"/>
      <c r="XAQ327" s="37"/>
      <c r="XAR327" s="37"/>
      <c r="XAS327" s="37"/>
      <c r="XAT327" s="37"/>
      <c r="XAU327" s="37"/>
      <c r="XAV327" s="37"/>
      <c r="XAW327" s="37"/>
      <c r="XAX327" s="37"/>
      <c r="XAY327" s="37"/>
      <c r="XAZ327" s="37"/>
      <c r="XBA327" s="37"/>
      <c r="XBB327" s="37"/>
      <c r="XBC327" s="37"/>
      <c r="XBD327" s="37"/>
      <c r="XBE327" s="37"/>
      <c r="XBF327" s="37"/>
      <c r="XBG327" s="37"/>
      <c r="XBH327" s="37"/>
      <c r="XBI327" s="37"/>
      <c r="XBJ327" s="37"/>
      <c r="XBK327" s="37"/>
      <c r="XBL327" s="37"/>
      <c r="XBM327" s="37"/>
      <c r="XBN327" s="37"/>
      <c r="XBO327" s="37"/>
      <c r="XBP327" s="37"/>
      <c r="XBQ327" s="37"/>
      <c r="XBR327" s="37"/>
      <c r="XBS327" s="37"/>
      <c r="XBT327" s="37"/>
      <c r="XBU327" s="37"/>
      <c r="XBV327" s="37"/>
      <c r="XBW327" s="37"/>
      <c r="XBX327" s="37"/>
      <c r="XBY327" s="37"/>
      <c r="XBZ327" s="37"/>
      <c r="XCA327" s="37"/>
      <c r="XCB327" s="37"/>
      <c r="XCC327" s="37"/>
      <c r="XCD327" s="37"/>
      <c r="XCE327" s="37"/>
      <c r="XCF327" s="37"/>
      <c r="XCG327" s="37"/>
      <c r="XCH327" s="37"/>
      <c r="XCI327" s="37"/>
      <c r="XCJ327" s="37"/>
      <c r="XCK327" s="37"/>
      <c r="XCL327" s="37"/>
      <c r="XCM327" s="37"/>
      <c r="XCN327" s="37"/>
      <c r="XCO327" s="37"/>
      <c r="XCP327" s="37"/>
      <c r="XCQ327" s="37"/>
      <c r="XCR327" s="37"/>
      <c r="XCS327" s="37"/>
      <c r="XCT327" s="37"/>
      <c r="XCU327" s="37"/>
      <c r="XCV327" s="37"/>
      <c r="XCW327" s="37"/>
      <c r="XCX327" s="37"/>
      <c r="XCY327" s="37"/>
      <c r="XCZ327" s="37"/>
      <c r="XDA327" s="37"/>
      <c r="XDB327" s="37"/>
      <c r="XDC327" s="37"/>
      <c r="XDD327" s="37"/>
      <c r="XDE327" s="37"/>
      <c r="XDF327" s="37"/>
      <c r="XDG327" s="37"/>
      <c r="XDH327" s="37"/>
      <c r="XDI327" s="37"/>
      <c r="XDJ327" s="37"/>
      <c r="XDK327" s="37"/>
      <c r="XDL327" s="37"/>
      <c r="XDM327" s="37"/>
      <c r="XDN327" s="37"/>
      <c r="XDO327" s="37"/>
      <c r="XDP327" s="37"/>
      <c r="XDQ327" s="37"/>
      <c r="XDR327" s="37"/>
      <c r="XDS327" s="37"/>
      <c r="XDT327" s="37"/>
      <c r="XDU327" s="37"/>
      <c r="XDV327" s="37"/>
      <c r="XDW327" s="37"/>
      <c r="XDX327" s="37"/>
      <c r="XDY327" s="37"/>
      <c r="XDZ327" s="37"/>
      <c r="XEA327" s="37"/>
      <c r="XEB327" s="37"/>
      <c r="XEC327" s="37"/>
      <c r="XED327" s="37"/>
      <c r="XEE327" s="37"/>
      <c r="XEF327" s="37"/>
      <c r="XEG327" s="37"/>
      <c r="XEH327" s="37"/>
      <c r="XEI327" s="37"/>
      <c r="XEJ327" s="37"/>
      <c r="XEK327" s="37"/>
      <c r="XEL327" s="37"/>
      <c r="XEM327" s="37"/>
      <c r="XEN327" s="37"/>
      <c r="XEO327" s="37"/>
      <c r="XEP327" s="37"/>
      <c r="XEQ327" s="37"/>
      <c r="XER327" s="37"/>
      <c r="XES327" s="37"/>
      <c r="XET327" s="37"/>
      <c r="XEU327" s="37"/>
      <c r="XEV327" s="37"/>
      <c r="XEW327" s="37"/>
      <c r="XEX327" s="37"/>
      <c r="XEY327" s="37"/>
      <c r="XEZ327" s="37"/>
      <c r="XFA327" s="37"/>
      <c r="XFB327" s="37"/>
      <c r="XFC327" s="37"/>
      <c r="XFD327" s="37"/>
    </row>
    <row r="328" spans="1:151 16227:16384" s="12" customFormat="1" ht="20.25" customHeight="1" x14ac:dyDescent="0.25">
      <c r="A328" s="86"/>
      <c r="B328" s="87"/>
      <c r="C328" s="79">
        <v>6</v>
      </c>
      <c r="D328" s="80"/>
      <c r="E328" s="55" t="s">
        <v>214</v>
      </c>
      <c r="F328" s="79">
        <f>(43.72)*10.764</f>
        <v>470.60207999999994</v>
      </c>
      <c r="G328" s="80"/>
      <c r="H328" s="55">
        <v>0</v>
      </c>
      <c r="I328" s="55">
        <f t="shared" si="54"/>
        <v>752.96332799999993</v>
      </c>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WZC328" s="37"/>
      <c r="WZD328" s="37"/>
      <c r="WZE328" s="37"/>
      <c r="WZF328" s="37"/>
      <c r="WZG328" s="37"/>
      <c r="WZH328" s="37"/>
      <c r="WZI328" s="37"/>
      <c r="WZJ328" s="37"/>
      <c r="WZK328" s="37"/>
      <c r="WZL328" s="37"/>
      <c r="WZM328" s="37"/>
      <c r="WZN328" s="37"/>
      <c r="WZO328" s="37"/>
      <c r="WZP328" s="37"/>
      <c r="WZQ328" s="37"/>
      <c r="WZR328" s="37"/>
      <c r="WZS328" s="37"/>
      <c r="WZT328" s="37"/>
      <c r="WZU328" s="37"/>
      <c r="WZV328" s="37"/>
      <c r="WZW328" s="37"/>
      <c r="WZX328" s="37"/>
      <c r="WZY328" s="37"/>
      <c r="WZZ328" s="37"/>
      <c r="XAA328" s="37"/>
      <c r="XAB328" s="37"/>
      <c r="XAC328" s="37"/>
      <c r="XAD328" s="37"/>
      <c r="XAE328" s="37"/>
      <c r="XAF328" s="37"/>
      <c r="XAG328" s="37"/>
      <c r="XAH328" s="37"/>
      <c r="XAI328" s="37"/>
      <c r="XAJ328" s="37"/>
      <c r="XAK328" s="37"/>
      <c r="XAL328" s="37"/>
      <c r="XAM328" s="37"/>
      <c r="XAN328" s="37"/>
      <c r="XAO328" s="37"/>
      <c r="XAP328" s="37"/>
      <c r="XAQ328" s="37"/>
      <c r="XAR328" s="37"/>
      <c r="XAS328" s="37"/>
      <c r="XAT328" s="37"/>
      <c r="XAU328" s="37"/>
      <c r="XAV328" s="37"/>
      <c r="XAW328" s="37"/>
      <c r="XAX328" s="37"/>
      <c r="XAY328" s="37"/>
      <c r="XAZ328" s="37"/>
      <c r="XBA328" s="37"/>
      <c r="XBB328" s="37"/>
      <c r="XBC328" s="37"/>
      <c r="XBD328" s="37"/>
      <c r="XBE328" s="37"/>
      <c r="XBF328" s="37"/>
      <c r="XBG328" s="37"/>
      <c r="XBH328" s="37"/>
      <c r="XBI328" s="37"/>
      <c r="XBJ328" s="37"/>
      <c r="XBK328" s="37"/>
      <c r="XBL328" s="37"/>
      <c r="XBM328" s="37"/>
      <c r="XBN328" s="37"/>
      <c r="XBO328" s="37"/>
      <c r="XBP328" s="37"/>
      <c r="XBQ328" s="37"/>
      <c r="XBR328" s="37"/>
      <c r="XBS328" s="37"/>
      <c r="XBT328" s="37"/>
      <c r="XBU328" s="37"/>
      <c r="XBV328" s="37"/>
      <c r="XBW328" s="37"/>
      <c r="XBX328" s="37"/>
      <c r="XBY328" s="37"/>
      <c r="XBZ328" s="37"/>
      <c r="XCA328" s="37"/>
      <c r="XCB328" s="37"/>
      <c r="XCC328" s="37"/>
      <c r="XCD328" s="37"/>
      <c r="XCE328" s="37"/>
      <c r="XCF328" s="37"/>
      <c r="XCG328" s="37"/>
      <c r="XCH328" s="37"/>
      <c r="XCI328" s="37"/>
      <c r="XCJ328" s="37"/>
      <c r="XCK328" s="37"/>
      <c r="XCL328" s="37"/>
      <c r="XCM328" s="37"/>
      <c r="XCN328" s="37"/>
      <c r="XCO328" s="37"/>
      <c r="XCP328" s="37"/>
      <c r="XCQ328" s="37"/>
      <c r="XCR328" s="37"/>
      <c r="XCS328" s="37"/>
      <c r="XCT328" s="37"/>
      <c r="XCU328" s="37"/>
      <c r="XCV328" s="37"/>
      <c r="XCW328" s="37"/>
      <c r="XCX328" s="37"/>
      <c r="XCY328" s="37"/>
      <c r="XCZ328" s="37"/>
      <c r="XDA328" s="37"/>
      <c r="XDB328" s="37"/>
      <c r="XDC328" s="37"/>
      <c r="XDD328" s="37"/>
      <c r="XDE328" s="37"/>
      <c r="XDF328" s="37"/>
      <c r="XDG328" s="37"/>
      <c r="XDH328" s="37"/>
      <c r="XDI328" s="37"/>
      <c r="XDJ328" s="37"/>
      <c r="XDK328" s="37"/>
      <c r="XDL328" s="37"/>
      <c r="XDM328" s="37"/>
      <c r="XDN328" s="37"/>
      <c r="XDO328" s="37"/>
      <c r="XDP328" s="37"/>
      <c r="XDQ328" s="37"/>
      <c r="XDR328" s="37"/>
      <c r="XDS328" s="37"/>
      <c r="XDT328" s="37"/>
      <c r="XDU328" s="37"/>
      <c r="XDV328" s="37"/>
      <c r="XDW328" s="37"/>
      <c r="XDX328" s="37"/>
      <c r="XDY328" s="37"/>
      <c r="XDZ328" s="37"/>
      <c r="XEA328" s="37"/>
      <c r="XEB328" s="37"/>
      <c r="XEC328" s="37"/>
      <c r="XED328" s="37"/>
      <c r="XEE328" s="37"/>
      <c r="XEF328" s="37"/>
      <c r="XEG328" s="37"/>
      <c r="XEH328" s="37"/>
      <c r="XEI328" s="37"/>
      <c r="XEJ328" s="37"/>
      <c r="XEK328" s="37"/>
      <c r="XEL328" s="37"/>
      <c r="XEM328" s="37"/>
      <c r="XEN328" s="37"/>
      <c r="XEO328" s="37"/>
      <c r="XEP328" s="37"/>
      <c r="XEQ328" s="37"/>
      <c r="XER328" s="37"/>
      <c r="XES328" s="37"/>
      <c r="XET328" s="37"/>
      <c r="XEU328" s="37"/>
      <c r="XEV328" s="37"/>
      <c r="XEW328" s="37"/>
      <c r="XEX328" s="37"/>
      <c r="XEY328" s="37"/>
      <c r="XEZ328" s="37"/>
      <c r="XFA328" s="37"/>
      <c r="XFB328" s="37"/>
      <c r="XFC328" s="37"/>
      <c r="XFD328" s="37"/>
    </row>
    <row r="329" spans="1:151 16227:16384" s="12" customFormat="1" ht="20.25" customHeight="1" x14ac:dyDescent="0.25">
      <c r="A329" s="86"/>
      <c r="B329" s="87"/>
      <c r="C329" s="79">
        <v>7</v>
      </c>
      <c r="D329" s="80"/>
      <c r="E329" s="55" t="s">
        <v>214</v>
      </c>
      <c r="F329" s="79">
        <f>(43.72)*10.764</f>
        <v>470.60207999999994</v>
      </c>
      <c r="G329" s="80"/>
      <c r="H329" s="55">
        <v>0</v>
      </c>
      <c r="I329" s="55">
        <f t="shared" si="54"/>
        <v>752.96332799999993</v>
      </c>
      <c r="J329" s="54"/>
      <c r="K329" s="98"/>
      <c r="L329" s="99"/>
      <c r="M329" s="54"/>
      <c r="N329" s="54"/>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c r="DG329" s="37"/>
      <c r="DH329" s="37"/>
      <c r="DI329" s="37"/>
      <c r="DJ329" s="37"/>
      <c r="DK329" s="37"/>
      <c r="DL329" s="37"/>
      <c r="DM329" s="37"/>
      <c r="DN329" s="37"/>
      <c r="DO329" s="37"/>
      <c r="DP329" s="37"/>
      <c r="DQ329" s="37"/>
      <c r="DR329" s="37"/>
      <c r="DS329" s="37"/>
      <c r="DT329" s="37"/>
      <c r="DU329" s="37"/>
      <c r="DV329" s="37"/>
      <c r="DW329" s="37"/>
      <c r="DX329" s="37"/>
      <c r="DY329" s="37"/>
      <c r="DZ329" s="37"/>
      <c r="EA329" s="37"/>
      <c r="EB329" s="37"/>
      <c r="EC329" s="37"/>
      <c r="ED329" s="37"/>
      <c r="EE329" s="37"/>
      <c r="EF329" s="37"/>
      <c r="EG329" s="37"/>
      <c r="EH329" s="37"/>
      <c r="EI329" s="37"/>
      <c r="EJ329" s="37"/>
      <c r="EK329" s="37"/>
      <c r="EL329" s="37"/>
      <c r="EM329" s="37"/>
      <c r="EN329" s="37"/>
      <c r="EO329" s="37"/>
      <c r="EP329" s="37"/>
      <c r="EQ329" s="37"/>
      <c r="ER329" s="37"/>
      <c r="ES329" s="37"/>
      <c r="ET329" s="37"/>
      <c r="EU329" s="37"/>
      <c r="WZC329" s="37"/>
      <c r="WZD329" s="37"/>
      <c r="WZE329" s="37"/>
      <c r="WZF329" s="37"/>
      <c r="WZG329" s="37"/>
      <c r="WZH329" s="37"/>
      <c r="WZI329" s="37"/>
      <c r="WZJ329" s="37"/>
      <c r="WZK329" s="37"/>
      <c r="WZL329" s="37"/>
      <c r="WZM329" s="37"/>
      <c r="WZN329" s="37"/>
      <c r="WZO329" s="37"/>
      <c r="WZP329" s="37"/>
      <c r="WZQ329" s="37"/>
      <c r="WZR329" s="37"/>
      <c r="WZS329" s="37"/>
      <c r="WZT329" s="37"/>
      <c r="WZU329" s="37"/>
      <c r="WZV329" s="37"/>
      <c r="WZW329" s="37"/>
      <c r="WZX329" s="37"/>
      <c r="WZY329" s="37"/>
      <c r="WZZ329" s="37"/>
      <c r="XAA329" s="37"/>
      <c r="XAB329" s="37"/>
      <c r="XAC329" s="37"/>
      <c r="XAD329" s="37"/>
      <c r="XAE329" s="37"/>
      <c r="XAF329" s="37"/>
      <c r="XAG329" s="37"/>
      <c r="XAH329" s="37"/>
      <c r="XAI329" s="37"/>
      <c r="XAJ329" s="37"/>
      <c r="XAK329" s="37"/>
      <c r="XAL329" s="37"/>
      <c r="XAM329" s="37"/>
      <c r="XAN329" s="37"/>
      <c r="XAO329" s="37"/>
      <c r="XAP329" s="37"/>
      <c r="XAQ329" s="37"/>
      <c r="XAR329" s="37"/>
      <c r="XAS329" s="37"/>
      <c r="XAT329" s="37"/>
      <c r="XAU329" s="37"/>
      <c r="XAV329" s="37"/>
      <c r="XAW329" s="37"/>
      <c r="XAX329" s="37"/>
      <c r="XAY329" s="37"/>
      <c r="XAZ329" s="37"/>
      <c r="XBA329" s="37"/>
      <c r="XBB329" s="37"/>
      <c r="XBC329" s="37"/>
      <c r="XBD329" s="37"/>
      <c r="XBE329" s="37"/>
      <c r="XBF329" s="37"/>
      <c r="XBG329" s="37"/>
      <c r="XBH329" s="37"/>
      <c r="XBI329" s="37"/>
      <c r="XBJ329" s="37"/>
      <c r="XBK329" s="37"/>
      <c r="XBL329" s="37"/>
      <c r="XBM329" s="37"/>
      <c r="XBN329" s="37"/>
      <c r="XBO329" s="37"/>
      <c r="XBP329" s="37"/>
      <c r="XBQ329" s="37"/>
      <c r="XBR329" s="37"/>
      <c r="XBS329" s="37"/>
      <c r="XBT329" s="37"/>
      <c r="XBU329" s="37"/>
      <c r="XBV329" s="37"/>
      <c r="XBW329" s="37"/>
      <c r="XBX329" s="37"/>
      <c r="XBY329" s="37"/>
      <c r="XBZ329" s="37"/>
      <c r="XCA329" s="37"/>
      <c r="XCB329" s="37"/>
      <c r="XCC329" s="37"/>
      <c r="XCD329" s="37"/>
      <c r="XCE329" s="37"/>
      <c r="XCF329" s="37"/>
      <c r="XCG329" s="37"/>
      <c r="XCH329" s="37"/>
      <c r="XCI329" s="37"/>
      <c r="XCJ329" s="37"/>
      <c r="XCK329" s="37"/>
      <c r="XCL329" s="37"/>
      <c r="XCM329" s="37"/>
      <c r="XCN329" s="37"/>
      <c r="XCO329" s="37"/>
      <c r="XCP329" s="37"/>
      <c r="XCQ329" s="37"/>
      <c r="XCR329" s="37"/>
      <c r="XCS329" s="37"/>
      <c r="XCT329" s="37"/>
      <c r="XCU329" s="37"/>
      <c r="XCV329" s="37"/>
      <c r="XCW329" s="37"/>
      <c r="XCX329" s="37"/>
      <c r="XCY329" s="37"/>
      <c r="XCZ329" s="37"/>
      <c r="XDA329" s="37"/>
      <c r="XDB329" s="37"/>
      <c r="XDC329" s="37"/>
      <c r="XDD329" s="37"/>
      <c r="XDE329" s="37"/>
      <c r="XDF329" s="37"/>
      <c r="XDG329" s="37"/>
      <c r="XDH329" s="37"/>
      <c r="XDI329" s="37"/>
      <c r="XDJ329" s="37"/>
      <c r="XDK329" s="37"/>
      <c r="XDL329" s="37"/>
      <c r="XDM329" s="37"/>
      <c r="XDN329" s="37"/>
      <c r="XDO329" s="37"/>
      <c r="XDP329" s="37"/>
      <c r="XDQ329" s="37"/>
      <c r="XDR329" s="37"/>
      <c r="XDS329" s="37"/>
      <c r="XDT329" s="37"/>
      <c r="XDU329" s="37"/>
      <c r="XDV329" s="37"/>
      <c r="XDW329" s="37"/>
      <c r="XDX329" s="37"/>
      <c r="XDY329" s="37"/>
      <c r="XDZ329" s="37"/>
      <c r="XEA329" s="37"/>
      <c r="XEB329" s="37"/>
      <c r="XEC329" s="37"/>
      <c r="XED329" s="37"/>
      <c r="XEE329" s="37"/>
      <c r="XEF329" s="37"/>
      <c r="XEG329" s="37"/>
      <c r="XEH329" s="37"/>
      <c r="XEI329" s="37"/>
      <c r="XEJ329" s="37"/>
      <c r="XEK329" s="37"/>
      <c r="XEL329" s="37"/>
      <c r="XEM329" s="37"/>
      <c r="XEN329" s="37"/>
      <c r="XEO329" s="37"/>
      <c r="XEP329" s="37"/>
      <c r="XEQ329" s="37"/>
      <c r="XER329" s="37"/>
      <c r="XES329" s="37"/>
      <c r="XET329" s="37"/>
      <c r="XEU329" s="37"/>
      <c r="XEV329" s="37"/>
      <c r="XEW329" s="37"/>
      <c r="XEX329" s="37"/>
      <c r="XEY329" s="37"/>
      <c r="XEZ329" s="37"/>
      <c r="XFA329" s="37"/>
      <c r="XFB329" s="37"/>
      <c r="XFC329" s="37"/>
      <c r="XFD329" s="37"/>
    </row>
    <row r="330" spans="1:151 16227:16384" s="12" customFormat="1" ht="20.25" customHeight="1" x14ac:dyDescent="0.25">
      <c r="A330" s="88"/>
      <c r="B330" s="89"/>
      <c r="C330" s="79">
        <v>8</v>
      </c>
      <c r="D330" s="80"/>
      <c r="E330" s="55" t="s">
        <v>214</v>
      </c>
      <c r="F330" s="79">
        <f>(0.925*3.05+0.675*2.125+52.396)*10.764</f>
        <v>609.79809149999994</v>
      </c>
      <c r="G330" s="80"/>
      <c r="H330" s="55">
        <v>0</v>
      </c>
      <c r="I330" s="55">
        <f t="shared" si="54"/>
        <v>975.67694639999991</v>
      </c>
      <c r="J330" s="54"/>
      <c r="K330" s="98"/>
      <c r="L330" s="99"/>
      <c r="M330" s="54"/>
      <c r="N330" s="54"/>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37"/>
      <c r="EA330" s="37"/>
      <c r="EB330" s="37"/>
      <c r="EC330" s="37"/>
      <c r="ED330" s="37"/>
      <c r="EE330" s="37"/>
      <c r="EF330" s="37"/>
      <c r="EG330" s="37"/>
      <c r="EH330" s="37"/>
      <c r="EI330" s="37"/>
      <c r="EJ330" s="37"/>
      <c r="EK330" s="37"/>
      <c r="EL330" s="37"/>
      <c r="EM330" s="37"/>
      <c r="EN330" s="37"/>
      <c r="EO330" s="37"/>
      <c r="EP330" s="37"/>
      <c r="EQ330" s="37"/>
      <c r="ER330" s="37"/>
      <c r="ES330" s="37"/>
      <c r="ET330" s="37"/>
      <c r="EU330" s="37"/>
      <c r="WZC330" s="37"/>
      <c r="WZD330" s="37"/>
      <c r="WZE330" s="37"/>
      <c r="WZF330" s="37"/>
      <c r="WZG330" s="37"/>
      <c r="WZH330" s="37"/>
      <c r="WZI330" s="37"/>
      <c r="WZJ330" s="37"/>
      <c r="WZK330" s="37"/>
      <c r="WZL330" s="37"/>
      <c r="WZM330" s="37"/>
      <c r="WZN330" s="37"/>
      <c r="WZO330" s="37"/>
      <c r="WZP330" s="37"/>
      <c r="WZQ330" s="37"/>
      <c r="WZR330" s="37"/>
      <c r="WZS330" s="37"/>
      <c r="WZT330" s="37"/>
      <c r="WZU330" s="37"/>
      <c r="WZV330" s="37"/>
      <c r="WZW330" s="37"/>
      <c r="WZX330" s="37"/>
      <c r="WZY330" s="37"/>
      <c r="WZZ330" s="37"/>
      <c r="XAA330" s="37"/>
      <c r="XAB330" s="37"/>
      <c r="XAC330" s="37"/>
      <c r="XAD330" s="37"/>
      <c r="XAE330" s="37"/>
      <c r="XAF330" s="37"/>
      <c r="XAG330" s="37"/>
      <c r="XAH330" s="37"/>
      <c r="XAI330" s="37"/>
      <c r="XAJ330" s="37"/>
      <c r="XAK330" s="37"/>
      <c r="XAL330" s="37"/>
      <c r="XAM330" s="37"/>
      <c r="XAN330" s="37"/>
      <c r="XAO330" s="37"/>
      <c r="XAP330" s="37"/>
      <c r="XAQ330" s="37"/>
      <c r="XAR330" s="37"/>
      <c r="XAS330" s="37"/>
      <c r="XAT330" s="37"/>
      <c r="XAU330" s="37"/>
      <c r="XAV330" s="37"/>
      <c r="XAW330" s="37"/>
      <c r="XAX330" s="37"/>
      <c r="XAY330" s="37"/>
      <c r="XAZ330" s="37"/>
      <c r="XBA330" s="37"/>
      <c r="XBB330" s="37"/>
      <c r="XBC330" s="37"/>
      <c r="XBD330" s="37"/>
      <c r="XBE330" s="37"/>
      <c r="XBF330" s="37"/>
      <c r="XBG330" s="37"/>
      <c r="XBH330" s="37"/>
      <c r="XBI330" s="37"/>
      <c r="XBJ330" s="37"/>
      <c r="XBK330" s="37"/>
      <c r="XBL330" s="37"/>
      <c r="XBM330" s="37"/>
      <c r="XBN330" s="37"/>
      <c r="XBO330" s="37"/>
      <c r="XBP330" s="37"/>
      <c r="XBQ330" s="37"/>
      <c r="XBR330" s="37"/>
      <c r="XBS330" s="37"/>
      <c r="XBT330" s="37"/>
      <c r="XBU330" s="37"/>
      <c r="XBV330" s="37"/>
      <c r="XBW330" s="37"/>
      <c r="XBX330" s="37"/>
      <c r="XBY330" s="37"/>
      <c r="XBZ330" s="37"/>
      <c r="XCA330" s="37"/>
      <c r="XCB330" s="37"/>
      <c r="XCC330" s="37"/>
      <c r="XCD330" s="37"/>
      <c r="XCE330" s="37"/>
      <c r="XCF330" s="37"/>
      <c r="XCG330" s="37"/>
      <c r="XCH330" s="37"/>
      <c r="XCI330" s="37"/>
      <c r="XCJ330" s="37"/>
      <c r="XCK330" s="37"/>
      <c r="XCL330" s="37"/>
      <c r="XCM330" s="37"/>
      <c r="XCN330" s="37"/>
      <c r="XCO330" s="37"/>
      <c r="XCP330" s="37"/>
      <c r="XCQ330" s="37"/>
      <c r="XCR330" s="37"/>
      <c r="XCS330" s="37"/>
      <c r="XCT330" s="37"/>
      <c r="XCU330" s="37"/>
      <c r="XCV330" s="37"/>
      <c r="XCW330" s="37"/>
      <c r="XCX330" s="37"/>
      <c r="XCY330" s="37"/>
      <c r="XCZ330" s="37"/>
      <c r="XDA330" s="37"/>
      <c r="XDB330" s="37"/>
      <c r="XDC330" s="37"/>
      <c r="XDD330" s="37"/>
      <c r="XDE330" s="37"/>
      <c r="XDF330" s="37"/>
      <c r="XDG330" s="37"/>
      <c r="XDH330" s="37"/>
      <c r="XDI330" s="37"/>
      <c r="XDJ330" s="37"/>
      <c r="XDK330" s="37"/>
      <c r="XDL330" s="37"/>
      <c r="XDM330" s="37"/>
      <c r="XDN330" s="37"/>
      <c r="XDO330" s="37"/>
      <c r="XDP330" s="37"/>
      <c r="XDQ330" s="37"/>
      <c r="XDR330" s="37"/>
      <c r="XDS330" s="37"/>
      <c r="XDT330" s="37"/>
      <c r="XDU330" s="37"/>
      <c r="XDV330" s="37"/>
      <c r="XDW330" s="37"/>
      <c r="XDX330" s="37"/>
      <c r="XDY330" s="37"/>
      <c r="XDZ330" s="37"/>
      <c r="XEA330" s="37"/>
      <c r="XEB330" s="37"/>
      <c r="XEC330" s="37"/>
      <c r="XED330" s="37"/>
      <c r="XEE330" s="37"/>
      <c r="XEF330" s="37"/>
      <c r="XEG330" s="37"/>
      <c r="XEH330" s="37"/>
      <c r="XEI330" s="37"/>
      <c r="XEJ330" s="37"/>
      <c r="XEK330" s="37"/>
      <c r="XEL330" s="37"/>
      <c r="XEM330" s="37"/>
      <c r="XEN330" s="37"/>
      <c r="XEO330" s="37"/>
      <c r="XEP330" s="37"/>
      <c r="XEQ330" s="37"/>
      <c r="XER330" s="37"/>
      <c r="XES330" s="37"/>
      <c r="XET330" s="37"/>
      <c r="XEU330" s="37"/>
      <c r="XEV330" s="37"/>
      <c r="XEW330" s="37"/>
      <c r="XEX330" s="37"/>
      <c r="XEY330" s="37"/>
      <c r="XEZ330" s="37"/>
      <c r="XFA330" s="37"/>
      <c r="XFB330" s="37"/>
      <c r="XFC330" s="37"/>
      <c r="XFD330" s="37"/>
    </row>
    <row r="331" spans="1:151 16227:16384" s="12" customFormat="1" ht="20.25" x14ac:dyDescent="0.25">
      <c r="A331" s="93" t="s">
        <v>233</v>
      </c>
      <c r="B331" s="93"/>
      <c r="C331" s="93"/>
      <c r="D331" s="93"/>
      <c r="E331" s="93"/>
      <c r="F331" s="93"/>
      <c r="G331" s="93"/>
      <c r="H331" s="93"/>
      <c r="I331" s="93"/>
      <c r="J331" s="54"/>
      <c r="K331" s="98"/>
      <c r="L331" s="99"/>
      <c r="M331" s="54"/>
      <c r="N331" s="54"/>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c r="DG331" s="37"/>
      <c r="DH331" s="37"/>
      <c r="DI331" s="37"/>
      <c r="DJ331" s="37"/>
      <c r="DK331" s="37"/>
      <c r="DL331" s="37"/>
      <c r="DM331" s="37"/>
      <c r="DN331" s="37"/>
      <c r="DO331" s="37"/>
      <c r="DP331" s="37"/>
      <c r="DQ331" s="37"/>
      <c r="DR331" s="37"/>
      <c r="DS331" s="37"/>
      <c r="DT331" s="37"/>
      <c r="DU331" s="37"/>
      <c r="DV331" s="37"/>
      <c r="DW331" s="37"/>
      <c r="DX331" s="37"/>
      <c r="DY331" s="37"/>
      <c r="DZ331" s="37"/>
      <c r="EA331" s="37"/>
      <c r="EB331" s="37"/>
      <c r="EC331" s="37"/>
      <c r="ED331" s="37"/>
      <c r="EE331" s="37"/>
      <c r="EF331" s="37"/>
      <c r="EG331" s="37"/>
      <c r="EH331" s="37"/>
      <c r="EI331" s="37"/>
      <c r="EJ331" s="37"/>
      <c r="EK331" s="37"/>
      <c r="EL331" s="37"/>
      <c r="EM331" s="37"/>
      <c r="EN331" s="37"/>
      <c r="EO331" s="37"/>
      <c r="EP331" s="37"/>
      <c r="EQ331" s="37"/>
      <c r="ER331" s="37"/>
      <c r="ES331" s="37"/>
      <c r="ET331" s="37"/>
      <c r="EU331" s="37"/>
      <c r="WZC331" s="37"/>
      <c r="WZD331" s="37"/>
      <c r="WZE331" s="37"/>
      <c r="WZF331" s="37"/>
      <c r="WZG331" s="37"/>
      <c r="WZH331" s="37"/>
      <c r="WZI331" s="37"/>
      <c r="WZJ331" s="37"/>
      <c r="WZK331" s="37"/>
      <c r="WZL331" s="37"/>
      <c r="WZM331" s="37"/>
      <c r="WZN331" s="37"/>
      <c r="WZO331" s="37"/>
      <c r="WZP331" s="37"/>
      <c r="WZQ331" s="37"/>
      <c r="WZR331" s="37"/>
      <c r="WZS331" s="37"/>
      <c r="WZT331" s="37"/>
      <c r="WZU331" s="37"/>
      <c r="WZV331" s="37"/>
      <c r="WZW331" s="37"/>
      <c r="WZX331" s="37"/>
      <c r="WZY331" s="37"/>
      <c r="WZZ331" s="37"/>
      <c r="XAA331" s="37"/>
      <c r="XAB331" s="37"/>
      <c r="XAC331" s="37"/>
      <c r="XAD331" s="37"/>
      <c r="XAE331" s="37"/>
      <c r="XAF331" s="37"/>
      <c r="XAG331" s="37"/>
      <c r="XAH331" s="37"/>
      <c r="XAI331" s="37"/>
      <c r="XAJ331" s="37"/>
      <c r="XAK331" s="37"/>
      <c r="XAL331" s="37"/>
      <c r="XAM331" s="37"/>
      <c r="XAN331" s="37"/>
      <c r="XAO331" s="37"/>
      <c r="XAP331" s="37"/>
      <c r="XAQ331" s="37"/>
      <c r="XAR331" s="37"/>
      <c r="XAS331" s="37"/>
      <c r="XAT331" s="37"/>
      <c r="XAU331" s="37"/>
      <c r="XAV331" s="37"/>
      <c r="XAW331" s="37"/>
      <c r="XAX331" s="37"/>
      <c r="XAY331" s="37"/>
      <c r="XAZ331" s="37"/>
      <c r="XBA331" s="37"/>
      <c r="XBB331" s="37"/>
      <c r="XBC331" s="37"/>
      <c r="XBD331" s="37"/>
      <c r="XBE331" s="37"/>
      <c r="XBF331" s="37"/>
      <c r="XBG331" s="37"/>
      <c r="XBH331" s="37"/>
      <c r="XBI331" s="37"/>
      <c r="XBJ331" s="37"/>
      <c r="XBK331" s="37"/>
      <c r="XBL331" s="37"/>
      <c r="XBM331" s="37"/>
      <c r="XBN331" s="37"/>
      <c r="XBO331" s="37"/>
      <c r="XBP331" s="37"/>
      <c r="XBQ331" s="37"/>
      <c r="XBR331" s="37"/>
      <c r="XBS331" s="37"/>
      <c r="XBT331" s="37"/>
      <c r="XBU331" s="37"/>
      <c r="XBV331" s="37"/>
      <c r="XBW331" s="37"/>
      <c r="XBX331" s="37"/>
      <c r="XBY331" s="37"/>
      <c r="XBZ331" s="37"/>
      <c r="XCA331" s="37"/>
      <c r="XCB331" s="37"/>
      <c r="XCC331" s="37"/>
      <c r="XCD331" s="37"/>
      <c r="XCE331" s="37"/>
      <c r="XCF331" s="37"/>
      <c r="XCG331" s="37"/>
      <c r="XCH331" s="37"/>
      <c r="XCI331" s="37"/>
      <c r="XCJ331" s="37"/>
      <c r="XCK331" s="37"/>
      <c r="XCL331" s="37"/>
      <c r="XCM331" s="37"/>
      <c r="XCN331" s="37"/>
      <c r="XCO331" s="37"/>
      <c r="XCP331" s="37"/>
      <c r="XCQ331" s="37"/>
      <c r="XCR331" s="37"/>
      <c r="XCS331" s="37"/>
      <c r="XCT331" s="37"/>
      <c r="XCU331" s="37"/>
      <c r="XCV331" s="37"/>
      <c r="XCW331" s="37"/>
      <c r="XCX331" s="37"/>
      <c r="XCY331" s="37"/>
      <c r="XCZ331" s="37"/>
      <c r="XDA331" s="37"/>
      <c r="XDB331" s="37"/>
      <c r="XDC331" s="37"/>
      <c r="XDD331" s="37"/>
      <c r="XDE331" s="37"/>
      <c r="XDF331" s="37"/>
      <c r="XDG331" s="37"/>
      <c r="XDH331" s="37"/>
      <c r="XDI331" s="37"/>
      <c r="XDJ331" s="37"/>
      <c r="XDK331" s="37"/>
      <c r="XDL331" s="37"/>
      <c r="XDM331" s="37"/>
      <c r="XDN331" s="37"/>
      <c r="XDO331" s="37"/>
      <c r="XDP331" s="37"/>
      <c r="XDQ331" s="37"/>
      <c r="XDR331" s="37"/>
      <c r="XDS331" s="37"/>
      <c r="XDT331" s="37"/>
      <c r="XDU331" s="37"/>
      <c r="XDV331" s="37"/>
      <c r="XDW331" s="37"/>
      <c r="XDX331" s="37"/>
      <c r="XDY331" s="37"/>
      <c r="XDZ331" s="37"/>
      <c r="XEA331" s="37"/>
      <c r="XEB331" s="37"/>
      <c r="XEC331" s="37"/>
      <c r="XED331" s="37"/>
      <c r="XEE331" s="37"/>
      <c r="XEF331" s="37"/>
      <c r="XEG331" s="37"/>
      <c r="XEH331" s="37"/>
      <c r="XEI331" s="37"/>
      <c r="XEJ331" s="37"/>
      <c r="XEK331" s="37"/>
      <c r="XEL331" s="37"/>
      <c r="XEM331" s="37"/>
      <c r="XEN331" s="37"/>
      <c r="XEO331" s="37"/>
      <c r="XEP331" s="37"/>
      <c r="XEQ331" s="37"/>
      <c r="XER331" s="37"/>
      <c r="XES331" s="37"/>
      <c r="XET331" s="37"/>
      <c r="XEU331" s="37"/>
      <c r="XEV331" s="37"/>
      <c r="XEW331" s="37"/>
      <c r="XEX331" s="37"/>
      <c r="XEY331" s="37"/>
      <c r="XEZ331" s="37"/>
      <c r="XFA331" s="37"/>
      <c r="XFB331" s="37"/>
      <c r="XFC331" s="37"/>
      <c r="XFD331" s="37"/>
    </row>
    <row r="332" spans="1:151 16227:16384" s="12" customFormat="1" ht="20.25" customHeight="1" x14ac:dyDescent="0.25">
      <c r="A332" s="90" t="str">
        <f>A331</f>
        <v>22nd &amp; 29th Floor ( Part Refuge Area)</v>
      </c>
      <c r="B332" s="90"/>
      <c r="C332" s="90">
        <v>1</v>
      </c>
      <c r="D332" s="90"/>
      <c r="E332" s="90" t="s">
        <v>216</v>
      </c>
      <c r="F332" s="90"/>
      <c r="G332" s="90"/>
      <c r="H332" s="90"/>
      <c r="I332" s="90"/>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c r="DG332" s="37"/>
      <c r="DH332" s="37"/>
      <c r="DI332" s="37"/>
      <c r="DJ332" s="37"/>
      <c r="DK332" s="37"/>
      <c r="DL332" s="37"/>
      <c r="DM332" s="37"/>
      <c r="DN332" s="37"/>
      <c r="DO332" s="37"/>
      <c r="DP332" s="37"/>
      <c r="DQ332" s="37"/>
      <c r="DR332" s="37"/>
      <c r="DS332" s="37"/>
      <c r="DT332" s="37"/>
      <c r="DU332" s="37"/>
      <c r="DV332" s="37"/>
      <c r="DW332" s="37"/>
      <c r="DX332" s="37"/>
      <c r="DY332" s="37"/>
      <c r="DZ332" s="37"/>
      <c r="EA332" s="37"/>
      <c r="EB332" s="37"/>
      <c r="EC332" s="37"/>
      <c r="ED332" s="37"/>
      <c r="EE332" s="37"/>
      <c r="EF332" s="37"/>
      <c r="EG332" s="37"/>
      <c r="EH332" s="37"/>
      <c r="EI332" s="37"/>
      <c r="EJ332" s="37"/>
      <c r="EK332" s="37"/>
      <c r="EL332" s="37"/>
      <c r="EM332" s="37"/>
      <c r="EN332" s="37"/>
      <c r="EO332" s="37"/>
      <c r="EP332" s="37"/>
      <c r="EQ332" s="37"/>
      <c r="ER332" s="37"/>
      <c r="ES332" s="37"/>
      <c r="ET332" s="37"/>
      <c r="EU332" s="37"/>
      <c r="WZC332" s="37"/>
      <c r="WZD332" s="37"/>
      <c r="WZE332" s="37"/>
      <c r="WZF332" s="37"/>
      <c r="WZG332" s="37"/>
      <c r="WZH332" s="37"/>
      <c r="WZI332" s="37"/>
      <c r="WZJ332" s="37"/>
      <c r="WZK332" s="37"/>
      <c r="WZL332" s="37"/>
      <c r="WZM332" s="37"/>
      <c r="WZN332" s="37"/>
      <c r="WZO332" s="37"/>
      <c r="WZP332" s="37"/>
      <c r="WZQ332" s="37"/>
      <c r="WZR332" s="37"/>
      <c r="WZS332" s="37"/>
      <c r="WZT332" s="37"/>
      <c r="WZU332" s="37"/>
      <c r="WZV332" s="37"/>
      <c r="WZW332" s="37"/>
      <c r="WZX332" s="37"/>
      <c r="WZY332" s="37"/>
      <c r="WZZ332" s="37"/>
      <c r="XAA332" s="37"/>
      <c r="XAB332" s="37"/>
      <c r="XAC332" s="37"/>
      <c r="XAD332" s="37"/>
      <c r="XAE332" s="37"/>
      <c r="XAF332" s="37"/>
      <c r="XAG332" s="37"/>
      <c r="XAH332" s="37"/>
      <c r="XAI332" s="37"/>
      <c r="XAJ332" s="37"/>
      <c r="XAK332" s="37"/>
      <c r="XAL332" s="37"/>
      <c r="XAM332" s="37"/>
      <c r="XAN332" s="37"/>
      <c r="XAO332" s="37"/>
      <c r="XAP332" s="37"/>
      <c r="XAQ332" s="37"/>
      <c r="XAR332" s="37"/>
      <c r="XAS332" s="37"/>
      <c r="XAT332" s="37"/>
      <c r="XAU332" s="37"/>
      <c r="XAV332" s="37"/>
      <c r="XAW332" s="37"/>
      <c r="XAX332" s="37"/>
      <c r="XAY332" s="37"/>
      <c r="XAZ332" s="37"/>
      <c r="XBA332" s="37"/>
      <c r="XBB332" s="37"/>
      <c r="XBC332" s="37"/>
      <c r="XBD332" s="37"/>
      <c r="XBE332" s="37"/>
      <c r="XBF332" s="37"/>
      <c r="XBG332" s="37"/>
      <c r="XBH332" s="37"/>
      <c r="XBI332" s="37"/>
      <c r="XBJ332" s="37"/>
      <c r="XBK332" s="37"/>
      <c r="XBL332" s="37"/>
      <c r="XBM332" s="37"/>
      <c r="XBN332" s="37"/>
      <c r="XBO332" s="37"/>
      <c r="XBP332" s="37"/>
      <c r="XBQ332" s="37"/>
      <c r="XBR332" s="37"/>
      <c r="XBS332" s="37"/>
      <c r="XBT332" s="37"/>
      <c r="XBU332" s="37"/>
      <c r="XBV332" s="37"/>
      <c r="XBW332" s="37"/>
      <c r="XBX332" s="37"/>
      <c r="XBY332" s="37"/>
      <c r="XBZ332" s="37"/>
      <c r="XCA332" s="37"/>
      <c r="XCB332" s="37"/>
      <c r="XCC332" s="37"/>
      <c r="XCD332" s="37"/>
      <c r="XCE332" s="37"/>
      <c r="XCF332" s="37"/>
      <c r="XCG332" s="37"/>
      <c r="XCH332" s="37"/>
      <c r="XCI332" s="37"/>
      <c r="XCJ332" s="37"/>
      <c r="XCK332" s="37"/>
      <c r="XCL332" s="37"/>
      <c r="XCM332" s="37"/>
      <c r="XCN332" s="37"/>
      <c r="XCO332" s="37"/>
      <c r="XCP332" s="37"/>
      <c r="XCQ332" s="37"/>
      <c r="XCR332" s="37"/>
      <c r="XCS332" s="37"/>
      <c r="XCT332" s="37"/>
      <c r="XCU332" s="37"/>
      <c r="XCV332" s="37"/>
      <c r="XCW332" s="37"/>
      <c r="XCX332" s="37"/>
      <c r="XCY332" s="37"/>
      <c r="XCZ332" s="37"/>
      <c r="XDA332" s="37"/>
      <c r="XDB332" s="37"/>
      <c r="XDC332" s="37"/>
      <c r="XDD332" s="37"/>
      <c r="XDE332" s="37"/>
      <c r="XDF332" s="37"/>
      <c r="XDG332" s="37"/>
      <c r="XDH332" s="37"/>
      <c r="XDI332" s="37"/>
      <c r="XDJ332" s="37"/>
      <c r="XDK332" s="37"/>
      <c r="XDL332" s="37"/>
      <c r="XDM332" s="37"/>
      <c r="XDN332" s="37"/>
      <c r="XDO332" s="37"/>
      <c r="XDP332" s="37"/>
      <c r="XDQ332" s="37"/>
      <c r="XDR332" s="37"/>
      <c r="XDS332" s="37"/>
      <c r="XDT332" s="37"/>
      <c r="XDU332" s="37"/>
      <c r="XDV332" s="37"/>
      <c r="XDW332" s="37"/>
      <c r="XDX332" s="37"/>
      <c r="XDY332" s="37"/>
      <c r="XDZ332" s="37"/>
      <c r="XEA332" s="37"/>
      <c r="XEB332" s="37"/>
      <c r="XEC332" s="37"/>
      <c r="XED332" s="37"/>
      <c r="XEE332" s="37"/>
      <c r="XEF332" s="37"/>
      <c r="XEG332" s="37"/>
      <c r="XEH332" s="37"/>
      <c r="XEI332" s="37"/>
      <c r="XEJ332" s="37"/>
      <c r="XEK332" s="37"/>
      <c r="XEL332" s="37"/>
      <c r="XEM332" s="37"/>
      <c r="XEN332" s="37"/>
      <c r="XEO332" s="37"/>
      <c r="XEP332" s="37"/>
      <c r="XEQ332" s="37"/>
      <c r="XER332" s="37"/>
      <c r="XES332" s="37"/>
      <c r="XET332" s="37"/>
      <c r="XEU332" s="37"/>
      <c r="XEV332" s="37"/>
      <c r="XEW332" s="37"/>
      <c r="XEX332" s="37"/>
      <c r="XEY332" s="37"/>
      <c r="XEZ332" s="37"/>
      <c r="XFA332" s="37"/>
      <c r="XFB332" s="37"/>
      <c r="XFC332" s="37"/>
      <c r="XFD332" s="37"/>
    </row>
    <row r="333" spans="1:151 16227:16384" s="12" customFormat="1" ht="20.25" customHeight="1" x14ac:dyDescent="0.25">
      <c r="A333" s="90"/>
      <c r="B333" s="90"/>
      <c r="C333" s="90">
        <v>2</v>
      </c>
      <c r="D333" s="90"/>
      <c r="E333" s="90"/>
      <c r="F333" s="90"/>
      <c r="G333" s="90"/>
      <c r="H333" s="90"/>
      <c r="I333" s="90"/>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c r="DG333" s="37"/>
      <c r="DH333" s="37"/>
      <c r="DI333" s="37"/>
      <c r="DJ333" s="37"/>
      <c r="DK333" s="37"/>
      <c r="DL333" s="37"/>
      <c r="DM333" s="37"/>
      <c r="DN333" s="37"/>
      <c r="DO333" s="37"/>
      <c r="DP333" s="37"/>
      <c r="DQ333" s="37"/>
      <c r="DR333" s="37"/>
      <c r="DS333" s="37"/>
      <c r="DT333" s="37"/>
      <c r="DU333" s="37"/>
      <c r="DV333" s="37"/>
      <c r="DW333" s="37"/>
      <c r="DX333" s="37"/>
      <c r="DY333" s="37"/>
      <c r="DZ333" s="37"/>
      <c r="EA333" s="37"/>
      <c r="EB333" s="37"/>
      <c r="EC333" s="37"/>
      <c r="ED333" s="37"/>
      <c r="EE333" s="37"/>
      <c r="EF333" s="37"/>
      <c r="EG333" s="37"/>
      <c r="EH333" s="37"/>
      <c r="EI333" s="37"/>
      <c r="EJ333" s="37"/>
      <c r="EK333" s="37"/>
      <c r="EL333" s="37"/>
      <c r="EM333" s="37"/>
      <c r="EN333" s="37"/>
      <c r="EO333" s="37"/>
      <c r="EP333" s="37"/>
      <c r="EQ333" s="37"/>
      <c r="ER333" s="37"/>
      <c r="ES333" s="37"/>
      <c r="ET333" s="37"/>
      <c r="EU333" s="37"/>
      <c r="WZC333" s="37"/>
      <c r="WZD333" s="37"/>
      <c r="WZE333" s="37"/>
      <c r="WZF333" s="37"/>
      <c r="WZG333" s="37"/>
      <c r="WZH333" s="37"/>
      <c r="WZI333" s="37"/>
      <c r="WZJ333" s="37"/>
      <c r="WZK333" s="37"/>
      <c r="WZL333" s="37"/>
      <c r="WZM333" s="37"/>
      <c r="WZN333" s="37"/>
      <c r="WZO333" s="37"/>
      <c r="WZP333" s="37"/>
      <c r="WZQ333" s="37"/>
      <c r="WZR333" s="37"/>
      <c r="WZS333" s="37"/>
      <c r="WZT333" s="37"/>
      <c r="WZU333" s="37"/>
      <c r="WZV333" s="37"/>
      <c r="WZW333" s="37"/>
      <c r="WZX333" s="37"/>
      <c r="WZY333" s="37"/>
      <c r="WZZ333" s="37"/>
      <c r="XAA333" s="37"/>
      <c r="XAB333" s="37"/>
      <c r="XAC333" s="37"/>
      <c r="XAD333" s="37"/>
      <c r="XAE333" s="37"/>
      <c r="XAF333" s="37"/>
      <c r="XAG333" s="37"/>
      <c r="XAH333" s="37"/>
      <c r="XAI333" s="37"/>
      <c r="XAJ333" s="37"/>
      <c r="XAK333" s="37"/>
      <c r="XAL333" s="37"/>
      <c r="XAM333" s="37"/>
      <c r="XAN333" s="37"/>
      <c r="XAO333" s="37"/>
      <c r="XAP333" s="37"/>
      <c r="XAQ333" s="37"/>
      <c r="XAR333" s="37"/>
      <c r="XAS333" s="37"/>
      <c r="XAT333" s="37"/>
      <c r="XAU333" s="37"/>
      <c r="XAV333" s="37"/>
      <c r="XAW333" s="37"/>
      <c r="XAX333" s="37"/>
      <c r="XAY333" s="37"/>
      <c r="XAZ333" s="37"/>
      <c r="XBA333" s="37"/>
      <c r="XBB333" s="37"/>
      <c r="XBC333" s="37"/>
      <c r="XBD333" s="37"/>
      <c r="XBE333" s="37"/>
      <c r="XBF333" s="37"/>
      <c r="XBG333" s="37"/>
      <c r="XBH333" s="37"/>
      <c r="XBI333" s="37"/>
      <c r="XBJ333" s="37"/>
      <c r="XBK333" s="37"/>
      <c r="XBL333" s="37"/>
      <c r="XBM333" s="37"/>
      <c r="XBN333" s="37"/>
      <c r="XBO333" s="37"/>
      <c r="XBP333" s="37"/>
      <c r="XBQ333" s="37"/>
      <c r="XBR333" s="37"/>
      <c r="XBS333" s="37"/>
      <c r="XBT333" s="37"/>
      <c r="XBU333" s="37"/>
      <c r="XBV333" s="37"/>
      <c r="XBW333" s="37"/>
      <c r="XBX333" s="37"/>
      <c r="XBY333" s="37"/>
      <c r="XBZ333" s="37"/>
      <c r="XCA333" s="37"/>
      <c r="XCB333" s="37"/>
      <c r="XCC333" s="37"/>
      <c r="XCD333" s="37"/>
      <c r="XCE333" s="37"/>
      <c r="XCF333" s="37"/>
      <c r="XCG333" s="37"/>
      <c r="XCH333" s="37"/>
      <c r="XCI333" s="37"/>
      <c r="XCJ333" s="37"/>
      <c r="XCK333" s="37"/>
      <c r="XCL333" s="37"/>
      <c r="XCM333" s="37"/>
      <c r="XCN333" s="37"/>
      <c r="XCO333" s="37"/>
      <c r="XCP333" s="37"/>
      <c r="XCQ333" s="37"/>
      <c r="XCR333" s="37"/>
      <c r="XCS333" s="37"/>
      <c r="XCT333" s="37"/>
      <c r="XCU333" s="37"/>
      <c r="XCV333" s="37"/>
      <c r="XCW333" s="37"/>
      <c r="XCX333" s="37"/>
      <c r="XCY333" s="37"/>
      <c r="XCZ333" s="37"/>
      <c r="XDA333" s="37"/>
      <c r="XDB333" s="37"/>
      <c r="XDC333" s="37"/>
      <c r="XDD333" s="37"/>
      <c r="XDE333" s="37"/>
      <c r="XDF333" s="37"/>
      <c r="XDG333" s="37"/>
      <c r="XDH333" s="37"/>
      <c r="XDI333" s="37"/>
      <c r="XDJ333" s="37"/>
      <c r="XDK333" s="37"/>
      <c r="XDL333" s="37"/>
      <c r="XDM333" s="37"/>
      <c r="XDN333" s="37"/>
      <c r="XDO333" s="37"/>
      <c r="XDP333" s="37"/>
      <c r="XDQ333" s="37"/>
      <c r="XDR333" s="37"/>
      <c r="XDS333" s="37"/>
      <c r="XDT333" s="37"/>
      <c r="XDU333" s="37"/>
      <c r="XDV333" s="37"/>
      <c r="XDW333" s="37"/>
      <c r="XDX333" s="37"/>
      <c r="XDY333" s="37"/>
      <c r="XDZ333" s="37"/>
      <c r="XEA333" s="37"/>
      <c r="XEB333" s="37"/>
      <c r="XEC333" s="37"/>
      <c r="XED333" s="37"/>
      <c r="XEE333" s="37"/>
      <c r="XEF333" s="37"/>
      <c r="XEG333" s="37"/>
      <c r="XEH333" s="37"/>
      <c r="XEI333" s="37"/>
      <c r="XEJ333" s="37"/>
      <c r="XEK333" s="37"/>
      <c r="XEL333" s="37"/>
      <c r="XEM333" s="37"/>
      <c r="XEN333" s="37"/>
      <c r="XEO333" s="37"/>
      <c r="XEP333" s="37"/>
      <c r="XEQ333" s="37"/>
      <c r="XER333" s="37"/>
      <c r="XES333" s="37"/>
      <c r="XET333" s="37"/>
      <c r="XEU333" s="37"/>
      <c r="XEV333" s="37"/>
      <c r="XEW333" s="37"/>
      <c r="XEX333" s="37"/>
      <c r="XEY333" s="37"/>
      <c r="XEZ333" s="37"/>
      <c r="XFA333" s="37"/>
      <c r="XFB333" s="37"/>
      <c r="XFC333" s="37"/>
      <c r="XFD333" s="37"/>
    </row>
    <row r="334" spans="1:151 16227:16384" s="12" customFormat="1" ht="20.25" customHeight="1" x14ac:dyDescent="0.25">
      <c r="A334" s="90"/>
      <c r="B334" s="90"/>
      <c r="C334" s="90">
        <v>3</v>
      </c>
      <c r="D334" s="90"/>
      <c r="E334" s="70" t="s">
        <v>214</v>
      </c>
      <c r="F334" s="90">
        <f>(52.396+0.925*3.05+0.675*2.1)*10.764</f>
        <v>609.61644899999988</v>
      </c>
      <c r="G334" s="90"/>
      <c r="H334" s="70">
        <v>0</v>
      </c>
      <c r="I334" s="70">
        <f t="shared" ref="I334:I339" si="55">F334*(($I$105)+1)+H334</f>
        <v>975.38631839999982</v>
      </c>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7"/>
      <c r="EM334" s="37"/>
      <c r="EN334" s="37"/>
      <c r="EO334" s="37"/>
      <c r="EP334" s="37"/>
      <c r="EQ334" s="37"/>
      <c r="ER334" s="37"/>
      <c r="ES334" s="37"/>
      <c r="ET334" s="37"/>
      <c r="EU334" s="37"/>
      <c r="WZC334" s="37"/>
      <c r="WZD334" s="37"/>
      <c r="WZE334" s="37"/>
      <c r="WZF334" s="37"/>
      <c r="WZG334" s="37"/>
      <c r="WZH334" s="37"/>
      <c r="WZI334" s="37"/>
      <c r="WZJ334" s="37"/>
      <c r="WZK334" s="37"/>
      <c r="WZL334" s="37"/>
      <c r="WZM334" s="37"/>
      <c r="WZN334" s="37"/>
      <c r="WZO334" s="37"/>
      <c r="WZP334" s="37"/>
      <c r="WZQ334" s="37"/>
      <c r="WZR334" s="37"/>
      <c r="WZS334" s="37"/>
      <c r="WZT334" s="37"/>
      <c r="WZU334" s="37"/>
      <c r="WZV334" s="37"/>
      <c r="WZW334" s="37"/>
      <c r="WZX334" s="37"/>
      <c r="WZY334" s="37"/>
      <c r="WZZ334" s="37"/>
      <c r="XAA334" s="37"/>
      <c r="XAB334" s="37"/>
      <c r="XAC334" s="37"/>
      <c r="XAD334" s="37"/>
      <c r="XAE334" s="37"/>
      <c r="XAF334" s="37"/>
      <c r="XAG334" s="37"/>
      <c r="XAH334" s="37"/>
      <c r="XAI334" s="37"/>
      <c r="XAJ334" s="37"/>
      <c r="XAK334" s="37"/>
      <c r="XAL334" s="37"/>
      <c r="XAM334" s="37"/>
      <c r="XAN334" s="37"/>
      <c r="XAO334" s="37"/>
      <c r="XAP334" s="37"/>
      <c r="XAQ334" s="37"/>
      <c r="XAR334" s="37"/>
      <c r="XAS334" s="37"/>
      <c r="XAT334" s="37"/>
      <c r="XAU334" s="37"/>
      <c r="XAV334" s="37"/>
      <c r="XAW334" s="37"/>
      <c r="XAX334" s="37"/>
      <c r="XAY334" s="37"/>
      <c r="XAZ334" s="37"/>
      <c r="XBA334" s="37"/>
      <c r="XBB334" s="37"/>
      <c r="XBC334" s="37"/>
      <c r="XBD334" s="37"/>
      <c r="XBE334" s="37"/>
      <c r="XBF334" s="37"/>
      <c r="XBG334" s="37"/>
      <c r="XBH334" s="37"/>
      <c r="XBI334" s="37"/>
      <c r="XBJ334" s="37"/>
      <c r="XBK334" s="37"/>
      <c r="XBL334" s="37"/>
      <c r="XBM334" s="37"/>
      <c r="XBN334" s="37"/>
      <c r="XBO334" s="37"/>
      <c r="XBP334" s="37"/>
      <c r="XBQ334" s="37"/>
      <c r="XBR334" s="37"/>
      <c r="XBS334" s="37"/>
      <c r="XBT334" s="37"/>
      <c r="XBU334" s="37"/>
      <c r="XBV334" s="37"/>
      <c r="XBW334" s="37"/>
      <c r="XBX334" s="37"/>
      <c r="XBY334" s="37"/>
      <c r="XBZ334" s="37"/>
      <c r="XCA334" s="37"/>
      <c r="XCB334" s="37"/>
      <c r="XCC334" s="37"/>
      <c r="XCD334" s="37"/>
      <c r="XCE334" s="37"/>
      <c r="XCF334" s="37"/>
      <c r="XCG334" s="37"/>
      <c r="XCH334" s="37"/>
      <c r="XCI334" s="37"/>
      <c r="XCJ334" s="37"/>
      <c r="XCK334" s="37"/>
      <c r="XCL334" s="37"/>
      <c r="XCM334" s="37"/>
      <c r="XCN334" s="37"/>
      <c r="XCO334" s="37"/>
      <c r="XCP334" s="37"/>
      <c r="XCQ334" s="37"/>
      <c r="XCR334" s="37"/>
      <c r="XCS334" s="37"/>
      <c r="XCT334" s="37"/>
      <c r="XCU334" s="37"/>
      <c r="XCV334" s="37"/>
      <c r="XCW334" s="37"/>
      <c r="XCX334" s="37"/>
      <c r="XCY334" s="37"/>
      <c r="XCZ334" s="37"/>
      <c r="XDA334" s="37"/>
      <c r="XDB334" s="37"/>
      <c r="XDC334" s="37"/>
      <c r="XDD334" s="37"/>
      <c r="XDE334" s="37"/>
      <c r="XDF334" s="37"/>
      <c r="XDG334" s="37"/>
      <c r="XDH334" s="37"/>
      <c r="XDI334" s="37"/>
      <c r="XDJ334" s="37"/>
      <c r="XDK334" s="37"/>
      <c r="XDL334" s="37"/>
      <c r="XDM334" s="37"/>
      <c r="XDN334" s="37"/>
      <c r="XDO334" s="37"/>
      <c r="XDP334" s="37"/>
      <c r="XDQ334" s="37"/>
      <c r="XDR334" s="37"/>
      <c r="XDS334" s="37"/>
      <c r="XDT334" s="37"/>
      <c r="XDU334" s="37"/>
      <c r="XDV334" s="37"/>
      <c r="XDW334" s="37"/>
      <c r="XDX334" s="37"/>
      <c r="XDY334" s="37"/>
      <c r="XDZ334" s="37"/>
      <c r="XEA334" s="37"/>
      <c r="XEB334" s="37"/>
      <c r="XEC334" s="37"/>
      <c r="XED334" s="37"/>
      <c r="XEE334" s="37"/>
      <c r="XEF334" s="37"/>
      <c r="XEG334" s="37"/>
      <c r="XEH334" s="37"/>
      <c r="XEI334" s="37"/>
      <c r="XEJ334" s="37"/>
      <c r="XEK334" s="37"/>
      <c r="XEL334" s="37"/>
      <c r="XEM334" s="37"/>
      <c r="XEN334" s="37"/>
      <c r="XEO334" s="37"/>
      <c r="XEP334" s="37"/>
      <c r="XEQ334" s="37"/>
      <c r="XER334" s="37"/>
      <c r="XES334" s="37"/>
      <c r="XET334" s="37"/>
      <c r="XEU334" s="37"/>
      <c r="XEV334" s="37"/>
      <c r="XEW334" s="37"/>
      <c r="XEX334" s="37"/>
      <c r="XEY334" s="37"/>
      <c r="XEZ334" s="37"/>
      <c r="XFA334" s="37"/>
      <c r="XFB334" s="37"/>
      <c r="XFC334" s="37"/>
      <c r="XFD334" s="37"/>
    </row>
    <row r="335" spans="1:151 16227:16384" s="12" customFormat="1" ht="20.25" customHeight="1" x14ac:dyDescent="0.25">
      <c r="A335" s="90"/>
      <c r="B335" s="90"/>
      <c r="C335" s="90">
        <v>4</v>
      </c>
      <c r="D335" s="90"/>
      <c r="E335" s="70" t="s">
        <v>214</v>
      </c>
      <c r="F335" s="90">
        <f>(43.841)*10.764</f>
        <v>471.90452399999998</v>
      </c>
      <c r="G335" s="90"/>
      <c r="H335" s="70">
        <v>0</v>
      </c>
      <c r="I335" s="70">
        <f t="shared" si="55"/>
        <v>755.04723839999997</v>
      </c>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c r="DG335" s="37"/>
      <c r="DH335" s="37"/>
      <c r="DI335" s="37"/>
      <c r="DJ335" s="37"/>
      <c r="DK335" s="37"/>
      <c r="DL335" s="37"/>
      <c r="DM335" s="37"/>
      <c r="DN335" s="37"/>
      <c r="DO335" s="37"/>
      <c r="DP335" s="37"/>
      <c r="DQ335" s="37"/>
      <c r="DR335" s="37"/>
      <c r="DS335" s="37"/>
      <c r="DT335" s="37"/>
      <c r="DU335" s="37"/>
      <c r="DV335" s="37"/>
      <c r="DW335" s="37"/>
      <c r="DX335" s="37"/>
      <c r="DY335" s="37"/>
      <c r="DZ335" s="37"/>
      <c r="EA335" s="37"/>
      <c r="EB335" s="37"/>
      <c r="EC335" s="37"/>
      <c r="ED335" s="37"/>
      <c r="EE335" s="37"/>
      <c r="EF335" s="37"/>
      <c r="EG335" s="37"/>
      <c r="EH335" s="37"/>
      <c r="EI335" s="37"/>
      <c r="EJ335" s="37"/>
      <c r="EK335" s="37"/>
      <c r="EL335" s="37"/>
      <c r="EM335" s="37"/>
      <c r="EN335" s="37"/>
      <c r="EO335" s="37"/>
      <c r="EP335" s="37"/>
      <c r="EQ335" s="37"/>
      <c r="ER335" s="37"/>
      <c r="ES335" s="37"/>
      <c r="ET335" s="37"/>
      <c r="EU335" s="37"/>
      <c r="WZC335" s="37"/>
      <c r="WZD335" s="37"/>
      <c r="WZE335" s="37"/>
      <c r="WZF335" s="37"/>
      <c r="WZG335" s="37"/>
      <c r="WZH335" s="37"/>
      <c r="WZI335" s="37"/>
      <c r="WZJ335" s="37"/>
      <c r="WZK335" s="37"/>
      <c r="WZL335" s="37"/>
      <c r="WZM335" s="37"/>
      <c r="WZN335" s="37"/>
      <c r="WZO335" s="37"/>
      <c r="WZP335" s="37"/>
      <c r="WZQ335" s="37"/>
      <c r="WZR335" s="37"/>
      <c r="WZS335" s="37"/>
      <c r="WZT335" s="37"/>
      <c r="WZU335" s="37"/>
      <c r="WZV335" s="37"/>
      <c r="WZW335" s="37"/>
      <c r="WZX335" s="37"/>
      <c r="WZY335" s="37"/>
      <c r="WZZ335" s="37"/>
      <c r="XAA335" s="37"/>
      <c r="XAB335" s="37"/>
      <c r="XAC335" s="37"/>
      <c r="XAD335" s="37"/>
      <c r="XAE335" s="37"/>
      <c r="XAF335" s="37"/>
      <c r="XAG335" s="37"/>
      <c r="XAH335" s="37"/>
      <c r="XAI335" s="37"/>
      <c r="XAJ335" s="37"/>
      <c r="XAK335" s="37"/>
      <c r="XAL335" s="37"/>
      <c r="XAM335" s="37"/>
      <c r="XAN335" s="37"/>
      <c r="XAO335" s="37"/>
      <c r="XAP335" s="37"/>
      <c r="XAQ335" s="37"/>
      <c r="XAR335" s="37"/>
      <c r="XAS335" s="37"/>
      <c r="XAT335" s="37"/>
      <c r="XAU335" s="37"/>
      <c r="XAV335" s="37"/>
      <c r="XAW335" s="37"/>
      <c r="XAX335" s="37"/>
      <c r="XAY335" s="37"/>
      <c r="XAZ335" s="37"/>
      <c r="XBA335" s="37"/>
      <c r="XBB335" s="37"/>
      <c r="XBC335" s="37"/>
      <c r="XBD335" s="37"/>
      <c r="XBE335" s="37"/>
      <c r="XBF335" s="37"/>
      <c r="XBG335" s="37"/>
      <c r="XBH335" s="37"/>
      <c r="XBI335" s="37"/>
      <c r="XBJ335" s="37"/>
      <c r="XBK335" s="37"/>
      <c r="XBL335" s="37"/>
      <c r="XBM335" s="37"/>
      <c r="XBN335" s="37"/>
      <c r="XBO335" s="37"/>
      <c r="XBP335" s="37"/>
      <c r="XBQ335" s="37"/>
      <c r="XBR335" s="37"/>
      <c r="XBS335" s="37"/>
      <c r="XBT335" s="37"/>
      <c r="XBU335" s="37"/>
      <c r="XBV335" s="37"/>
      <c r="XBW335" s="37"/>
      <c r="XBX335" s="37"/>
      <c r="XBY335" s="37"/>
      <c r="XBZ335" s="37"/>
      <c r="XCA335" s="37"/>
      <c r="XCB335" s="37"/>
      <c r="XCC335" s="37"/>
      <c r="XCD335" s="37"/>
      <c r="XCE335" s="37"/>
      <c r="XCF335" s="37"/>
      <c r="XCG335" s="37"/>
      <c r="XCH335" s="37"/>
      <c r="XCI335" s="37"/>
      <c r="XCJ335" s="37"/>
      <c r="XCK335" s="37"/>
      <c r="XCL335" s="37"/>
      <c r="XCM335" s="37"/>
      <c r="XCN335" s="37"/>
      <c r="XCO335" s="37"/>
      <c r="XCP335" s="37"/>
      <c r="XCQ335" s="37"/>
      <c r="XCR335" s="37"/>
      <c r="XCS335" s="37"/>
      <c r="XCT335" s="37"/>
      <c r="XCU335" s="37"/>
      <c r="XCV335" s="37"/>
      <c r="XCW335" s="37"/>
      <c r="XCX335" s="37"/>
      <c r="XCY335" s="37"/>
      <c r="XCZ335" s="37"/>
      <c r="XDA335" s="37"/>
      <c r="XDB335" s="37"/>
      <c r="XDC335" s="37"/>
      <c r="XDD335" s="37"/>
      <c r="XDE335" s="37"/>
      <c r="XDF335" s="37"/>
      <c r="XDG335" s="37"/>
      <c r="XDH335" s="37"/>
      <c r="XDI335" s="37"/>
      <c r="XDJ335" s="37"/>
      <c r="XDK335" s="37"/>
      <c r="XDL335" s="37"/>
      <c r="XDM335" s="37"/>
      <c r="XDN335" s="37"/>
      <c r="XDO335" s="37"/>
      <c r="XDP335" s="37"/>
      <c r="XDQ335" s="37"/>
      <c r="XDR335" s="37"/>
      <c r="XDS335" s="37"/>
      <c r="XDT335" s="37"/>
      <c r="XDU335" s="37"/>
      <c r="XDV335" s="37"/>
      <c r="XDW335" s="37"/>
      <c r="XDX335" s="37"/>
      <c r="XDY335" s="37"/>
      <c r="XDZ335" s="37"/>
      <c r="XEA335" s="37"/>
      <c r="XEB335" s="37"/>
      <c r="XEC335" s="37"/>
      <c r="XED335" s="37"/>
      <c r="XEE335" s="37"/>
      <c r="XEF335" s="37"/>
      <c r="XEG335" s="37"/>
      <c r="XEH335" s="37"/>
      <c r="XEI335" s="37"/>
      <c r="XEJ335" s="37"/>
      <c r="XEK335" s="37"/>
      <c r="XEL335" s="37"/>
      <c r="XEM335" s="37"/>
      <c r="XEN335" s="37"/>
      <c r="XEO335" s="37"/>
      <c r="XEP335" s="37"/>
      <c r="XEQ335" s="37"/>
      <c r="XER335" s="37"/>
      <c r="XES335" s="37"/>
      <c r="XET335" s="37"/>
      <c r="XEU335" s="37"/>
      <c r="XEV335" s="37"/>
      <c r="XEW335" s="37"/>
      <c r="XEX335" s="37"/>
      <c r="XEY335" s="37"/>
      <c r="XEZ335" s="37"/>
      <c r="XFA335" s="37"/>
      <c r="XFB335" s="37"/>
      <c r="XFC335" s="37"/>
      <c r="XFD335" s="37"/>
    </row>
    <row r="336" spans="1:151 16227:16384" s="12" customFormat="1" ht="20.25" customHeight="1" x14ac:dyDescent="0.25">
      <c r="A336" s="90"/>
      <c r="B336" s="90"/>
      <c r="C336" s="90">
        <v>5</v>
      </c>
      <c r="D336" s="90"/>
      <c r="E336" s="70" t="s">
        <v>214</v>
      </c>
      <c r="F336" s="90">
        <f>(51.907+0.675*2.1)*10.764</f>
        <v>573.98491799999988</v>
      </c>
      <c r="G336" s="90"/>
      <c r="H336" s="70">
        <v>0</v>
      </c>
      <c r="I336" s="70">
        <f t="shared" si="55"/>
        <v>918.37586879999981</v>
      </c>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c r="DG336" s="37"/>
      <c r="DH336" s="37"/>
      <c r="DI336" s="37"/>
      <c r="DJ336" s="37"/>
      <c r="DK336" s="37"/>
      <c r="DL336" s="37"/>
      <c r="DM336" s="37"/>
      <c r="DN336" s="37"/>
      <c r="DO336" s="37"/>
      <c r="DP336" s="37"/>
      <c r="DQ336" s="37"/>
      <c r="DR336" s="37"/>
      <c r="DS336" s="37"/>
      <c r="DT336" s="37"/>
      <c r="DU336" s="37"/>
      <c r="DV336" s="37"/>
      <c r="DW336" s="37"/>
      <c r="DX336" s="37"/>
      <c r="DY336" s="37"/>
      <c r="DZ336" s="37"/>
      <c r="EA336" s="37"/>
      <c r="EB336" s="37"/>
      <c r="EC336" s="37"/>
      <c r="ED336" s="37"/>
      <c r="EE336" s="37"/>
      <c r="EF336" s="37"/>
      <c r="EG336" s="37"/>
      <c r="EH336" s="37"/>
      <c r="EI336" s="37"/>
      <c r="EJ336" s="37"/>
      <c r="EK336" s="37"/>
      <c r="EL336" s="37"/>
      <c r="EM336" s="37"/>
      <c r="EN336" s="37"/>
      <c r="EO336" s="37"/>
      <c r="EP336" s="37"/>
      <c r="EQ336" s="37"/>
      <c r="ER336" s="37"/>
      <c r="ES336" s="37"/>
      <c r="ET336" s="37"/>
      <c r="EU336" s="37"/>
      <c r="WZC336" s="37"/>
      <c r="WZD336" s="37"/>
      <c r="WZE336" s="37"/>
      <c r="WZF336" s="37"/>
      <c r="WZG336" s="37"/>
      <c r="WZH336" s="37"/>
      <c r="WZI336" s="37"/>
      <c r="WZJ336" s="37"/>
      <c r="WZK336" s="37"/>
      <c r="WZL336" s="37"/>
      <c r="WZM336" s="37"/>
      <c r="WZN336" s="37"/>
      <c r="WZO336" s="37"/>
      <c r="WZP336" s="37"/>
      <c r="WZQ336" s="37"/>
      <c r="WZR336" s="37"/>
      <c r="WZS336" s="37"/>
      <c r="WZT336" s="37"/>
      <c r="WZU336" s="37"/>
      <c r="WZV336" s="37"/>
      <c r="WZW336" s="37"/>
      <c r="WZX336" s="37"/>
      <c r="WZY336" s="37"/>
      <c r="WZZ336" s="37"/>
      <c r="XAA336" s="37"/>
      <c r="XAB336" s="37"/>
      <c r="XAC336" s="37"/>
      <c r="XAD336" s="37"/>
      <c r="XAE336" s="37"/>
      <c r="XAF336" s="37"/>
      <c r="XAG336" s="37"/>
      <c r="XAH336" s="37"/>
      <c r="XAI336" s="37"/>
      <c r="XAJ336" s="37"/>
      <c r="XAK336" s="37"/>
      <c r="XAL336" s="37"/>
      <c r="XAM336" s="37"/>
      <c r="XAN336" s="37"/>
      <c r="XAO336" s="37"/>
      <c r="XAP336" s="37"/>
      <c r="XAQ336" s="37"/>
      <c r="XAR336" s="37"/>
      <c r="XAS336" s="37"/>
      <c r="XAT336" s="37"/>
      <c r="XAU336" s="37"/>
      <c r="XAV336" s="37"/>
      <c r="XAW336" s="37"/>
      <c r="XAX336" s="37"/>
      <c r="XAY336" s="37"/>
      <c r="XAZ336" s="37"/>
      <c r="XBA336" s="37"/>
      <c r="XBB336" s="37"/>
      <c r="XBC336" s="37"/>
      <c r="XBD336" s="37"/>
      <c r="XBE336" s="37"/>
      <c r="XBF336" s="37"/>
      <c r="XBG336" s="37"/>
      <c r="XBH336" s="37"/>
      <c r="XBI336" s="37"/>
      <c r="XBJ336" s="37"/>
      <c r="XBK336" s="37"/>
      <c r="XBL336" s="37"/>
      <c r="XBM336" s="37"/>
      <c r="XBN336" s="37"/>
      <c r="XBO336" s="37"/>
      <c r="XBP336" s="37"/>
      <c r="XBQ336" s="37"/>
      <c r="XBR336" s="37"/>
      <c r="XBS336" s="37"/>
      <c r="XBT336" s="37"/>
      <c r="XBU336" s="37"/>
      <c r="XBV336" s="37"/>
      <c r="XBW336" s="37"/>
      <c r="XBX336" s="37"/>
      <c r="XBY336" s="37"/>
      <c r="XBZ336" s="37"/>
      <c r="XCA336" s="37"/>
      <c r="XCB336" s="37"/>
      <c r="XCC336" s="37"/>
      <c r="XCD336" s="37"/>
      <c r="XCE336" s="37"/>
      <c r="XCF336" s="37"/>
      <c r="XCG336" s="37"/>
      <c r="XCH336" s="37"/>
      <c r="XCI336" s="37"/>
      <c r="XCJ336" s="37"/>
      <c r="XCK336" s="37"/>
      <c r="XCL336" s="37"/>
      <c r="XCM336" s="37"/>
      <c r="XCN336" s="37"/>
      <c r="XCO336" s="37"/>
      <c r="XCP336" s="37"/>
      <c r="XCQ336" s="37"/>
      <c r="XCR336" s="37"/>
      <c r="XCS336" s="37"/>
      <c r="XCT336" s="37"/>
      <c r="XCU336" s="37"/>
      <c r="XCV336" s="37"/>
      <c r="XCW336" s="37"/>
      <c r="XCX336" s="37"/>
      <c r="XCY336" s="37"/>
      <c r="XCZ336" s="37"/>
      <c r="XDA336" s="37"/>
      <c r="XDB336" s="37"/>
      <c r="XDC336" s="37"/>
      <c r="XDD336" s="37"/>
      <c r="XDE336" s="37"/>
      <c r="XDF336" s="37"/>
      <c r="XDG336" s="37"/>
      <c r="XDH336" s="37"/>
      <c r="XDI336" s="37"/>
      <c r="XDJ336" s="37"/>
      <c r="XDK336" s="37"/>
      <c r="XDL336" s="37"/>
      <c r="XDM336" s="37"/>
      <c r="XDN336" s="37"/>
      <c r="XDO336" s="37"/>
      <c r="XDP336" s="37"/>
      <c r="XDQ336" s="37"/>
      <c r="XDR336" s="37"/>
      <c r="XDS336" s="37"/>
      <c r="XDT336" s="37"/>
      <c r="XDU336" s="37"/>
      <c r="XDV336" s="37"/>
      <c r="XDW336" s="37"/>
      <c r="XDX336" s="37"/>
      <c r="XDY336" s="37"/>
      <c r="XDZ336" s="37"/>
      <c r="XEA336" s="37"/>
      <c r="XEB336" s="37"/>
      <c r="XEC336" s="37"/>
      <c r="XED336" s="37"/>
      <c r="XEE336" s="37"/>
      <c r="XEF336" s="37"/>
      <c r="XEG336" s="37"/>
      <c r="XEH336" s="37"/>
      <c r="XEI336" s="37"/>
      <c r="XEJ336" s="37"/>
      <c r="XEK336" s="37"/>
      <c r="XEL336" s="37"/>
      <c r="XEM336" s="37"/>
      <c r="XEN336" s="37"/>
      <c r="XEO336" s="37"/>
      <c r="XEP336" s="37"/>
      <c r="XEQ336" s="37"/>
      <c r="XER336" s="37"/>
      <c r="XES336" s="37"/>
      <c r="XET336" s="37"/>
      <c r="XEU336" s="37"/>
      <c r="XEV336" s="37"/>
      <c r="XEW336" s="37"/>
      <c r="XEX336" s="37"/>
      <c r="XEY336" s="37"/>
      <c r="XEZ336" s="37"/>
      <c r="XFA336" s="37"/>
      <c r="XFB336" s="37"/>
      <c r="XFC336" s="37"/>
      <c r="XFD336" s="37"/>
    </row>
    <row r="337" spans="1:151 16227:16384" s="12" customFormat="1" ht="20.25" customHeight="1" x14ac:dyDescent="0.25">
      <c r="A337" s="90"/>
      <c r="B337" s="90"/>
      <c r="C337" s="90">
        <v>6</v>
      </c>
      <c r="D337" s="90"/>
      <c r="E337" s="70" t="s">
        <v>214</v>
      </c>
      <c r="F337" s="90">
        <f>(43.72)*10.764</f>
        <v>470.60207999999994</v>
      </c>
      <c r="G337" s="90"/>
      <c r="H337" s="70">
        <v>0</v>
      </c>
      <c r="I337" s="70">
        <f t="shared" si="55"/>
        <v>752.96332799999993</v>
      </c>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37"/>
      <c r="ER337" s="37"/>
      <c r="ES337" s="37"/>
      <c r="ET337" s="37"/>
      <c r="EU337" s="37"/>
      <c r="WZC337" s="37"/>
      <c r="WZD337" s="37"/>
      <c r="WZE337" s="37"/>
      <c r="WZF337" s="37"/>
      <c r="WZG337" s="37"/>
      <c r="WZH337" s="37"/>
      <c r="WZI337" s="37"/>
      <c r="WZJ337" s="37"/>
      <c r="WZK337" s="37"/>
      <c r="WZL337" s="37"/>
      <c r="WZM337" s="37"/>
      <c r="WZN337" s="37"/>
      <c r="WZO337" s="37"/>
      <c r="WZP337" s="37"/>
      <c r="WZQ337" s="37"/>
      <c r="WZR337" s="37"/>
      <c r="WZS337" s="37"/>
      <c r="WZT337" s="37"/>
      <c r="WZU337" s="37"/>
      <c r="WZV337" s="37"/>
      <c r="WZW337" s="37"/>
      <c r="WZX337" s="37"/>
      <c r="WZY337" s="37"/>
      <c r="WZZ337" s="37"/>
      <c r="XAA337" s="37"/>
      <c r="XAB337" s="37"/>
      <c r="XAC337" s="37"/>
      <c r="XAD337" s="37"/>
      <c r="XAE337" s="37"/>
      <c r="XAF337" s="37"/>
      <c r="XAG337" s="37"/>
      <c r="XAH337" s="37"/>
      <c r="XAI337" s="37"/>
      <c r="XAJ337" s="37"/>
      <c r="XAK337" s="37"/>
      <c r="XAL337" s="37"/>
      <c r="XAM337" s="37"/>
      <c r="XAN337" s="37"/>
      <c r="XAO337" s="37"/>
      <c r="XAP337" s="37"/>
      <c r="XAQ337" s="37"/>
      <c r="XAR337" s="37"/>
      <c r="XAS337" s="37"/>
      <c r="XAT337" s="37"/>
      <c r="XAU337" s="37"/>
      <c r="XAV337" s="37"/>
      <c r="XAW337" s="37"/>
      <c r="XAX337" s="37"/>
      <c r="XAY337" s="37"/>
      <c r="XAZ337" s="37"/>
      <c r="XBA337" s="37"/>
      <c r="XBB337" s="37"/>
      <c r="XBC337" s="37"/>
      <c r="XBD337" s="37"/>
      <c r="XBE337" s="37"/>
      <c r="XBF337" s="37"/>
      <c r="XBG337" s="37"/>
      <c r="XBH337" s="37"/>
      <c r="XBI337" s="37"/>
      <c r="XBJ337" s="37"/>
      <c r="XBK337" s="37"/>
      <c r="XBL337" s="37"/>
      <c r="XBM337" s="37"/>
      <c r="XBN337" s="37"/>
      <c r="XBO337" s="37"/>
      <c r="XBP337" s="37"/>
      <c r="XBQ337" s="37"/>
      <c r="XBR337" s="37"/>
      <c r="XBS337" s="37"/>
      <c r="XBT337" s="37"/>
      <c r="XBU337" s="37"/>
      <c r="XBV337" s="37"/>
      <c r="XBW337" s="37"/>
      <c r="XBX337" s="37"/>
      <c r="XBY337" s="37"/>
      <c r="XBZ337" s="37"/>
      <c r="XCA337" s="37"/>
      <c r="XCB337" s="37"/>
      <c r="XCC337" s="37"/>
      <c r="XCD337" s="37"/>
      <c r="XCE337" s="37"/>
      <c r="XCF337" s="37"/>
      <c r="XCG337" s="37"/>
      <c r="XCH337" s="37"/>
      <c r="XCI337" s="37"/>
      <c r="XCJ337" s="37"/>
      <c r="XCK337" s="37"/>
      <c r="XCL337" s="37"/>
      <c r="XCM337" s="37"/>
      <c r="XCN337" s="37"/>
      <c r="XCO337" s="37"/>
      <c r="XCP337" s="37"/>
      <c r="XCQ337" s="37"/>
      <c r="XCR337" s="37"/>
      <c r="XCS337" s="37"/>
      <c r="XCT337" s="37"/>
      <c r="XCU337" s="37"/>
      <c r="XCV337" s="37"/>
      <c r="XCW337" s="37"/>
      <c r="XCX337" s="37"/>
      <c r="XCY337" s="37"/>
      <c r="XCZ337" s="37"/>
      <c r="XDA337" s="37"/>
      <c r="XDB337" s="37"/>
      <c r="XDC337" s="37"/>
      <c r="XDD337" s="37"/>
      <c r="XDE337" s="37"/>
      <c r="XDF337" s="37"/>
      <c r="XDG337" s="37"/>
      <c r="XDH337" s="37"/>
      <c r="XDI337" s="37"/>
      <c r="XDJ337" s="37"/>
      <c r="XDK337" s="37"/>
      <c r="XDL337" s="37"/>
      <c r="XDM337" s="37"/>
      <c r="XDN337" s="37"/>
      <c r="XDO337" s="37"/>
      <c r="XDP337" s="37"/>
      <c r="XDQ337" s="37"/>
      <c r="XDR337" s="37"/>
      <c r="XDS337" s="37"/>
      <c r="XDT337" s="37"/>
      <c r="XDU337" s="37"/>
      <c r="XDV337" s="37"/>
      <c r="XDW337" s="37"/>
      <c r="XDX337" s="37"/>
      <c r="XDY337" s="37"/>
      <c r="XDZ337" s="37"/>
      <c r="XEA337" s="37"/>
      <c r="XEB337" s="37"/>
      <c r="XEC337" s="37"/>
      <c r="XED337" s="37"/>
      <c r="XEE337" s="37"/>
      <c r="XEF337" s="37"/>
      <c r="XEG337" s="37"/>
      <c r="XEH337" s="37"/>
      <c r="XEI337" s="37"/>
      <c r="XEJ337" s="37"/>
      <c r="XEK337" s="37"/>
      <c r="XEL337" s="37"/>
      <c r="XEM337" s="37"/>
      <c r="XEN337" s="37"/>
      <c r="XEO337" s="37"/>
      <c r="XEP337" s="37"/>
      <c r="XEQ337" s="37"/>
      <c r="XER337" s="37"/>
      <c r="XES337" s="37"/>
      <c r="XET337" s="37"/>
      <c r="XEU337" s="37"/>
      <c r="XEV337" s="37"/>
      <c r="XEW337" s="37"/>
      <c r="XEX337" s="37"/>
      <c r="XEY337" s="37"/>
      <c r="XEZ337" s="37"/>
      <c r="XFA337" s="37"/>
      <c r="XFB337" s="37"/>
      <c r="XFC337" s="37"/>
      <c r="XFD337" s="37"/>
    </row>
    <row r="338" spans="1:151 16227:16384" s="12" customFormat="1" ht="20.25" customHeight="1" x14ac:dyDescent="0.25">
      <c r="A338" s="90"/>
      <c r="B338" s="90"/>
      <c r="C338" s="90">
        <v>7</v>
      </c>
      <c r="D338" s="90"/>
      <c r="E338" s="70" t="s">
        <v>214</v>
      </c>
      <c r="F338" s="90">
        <f>(43.72)*10.764</f>
        <v>470.60207999999994</v>
      </c>
      <c r="G338" s="90"/>
      <c r="H338" s="70">
        <v>0</v>
      </c>
      <c r="I338" s="70">
        <f t="shared" si="55"/>
        <v>752.96332799999993</v>
      </c>
      <c r="J338" s="54"/>
      <c r="K338" s="98"/>
      <c r="L338" s="99"/>
      <c r="M338" s="54"/>
      <c r="N338" s="54"/>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37"/>
      <c r="ER338" s="37"/>
      <c r="ES338" s="37"/>
      <c r="ET338" s="37"/>
      <c r="EU338" s="37"/>
      <c r="WZC338" s="37"/>
      <c r="WZD338" s="37"/>
      <c r="WZE338" s="37"/>
      <c r="WZF338" s="37"/>
      <c r="WZG338" s="37"/>
      <c r="WZH338" s="37"/>
      <c r="WZI338" s="37"/>
      <c r="WZJ338" s="37"/>
      <c r="WZK338" s="37"/>
      <c r="WZL338" s="37"/>
      <c r="WZM338" s="37"/>
      <c r="WZN338" s="37"/>
      <c r="WZO338" s="37"/>
      <c r="WZP338" s="37"/>
      <c r="WZQ338" s="37"/>
      <c r="WZR338" s="37"/>
      <c r="WZS338" s="37"/>
      <c r="WZT338" s="37"/>
      <c r="WZU338" s="37"/>
      <c r="WZV338" s="37"/>
      <c r="WZW338" s="37"/>
      <c r="WZX338" s="37"/>
      <c r="WZY338" s="37"/>
      <c r="WZZ338" s="37"/>
      <c r="XAA338" s="37"/>
      <c r="XAB338" s="37"/>
      <c r="XAC338" s="37"/>
      <c r="XAD338" s="37"/>
      <c r="XAE338" s="37"/>
      <c r="XAF338" s="37"/>
      <c r="XAG338" s="37"/>
      <c r="XAH338" s="37"/>
      <c r="XAI338" s="37"/>
      <c r="XAJ338" s="37"/>
      <c r="XAK338" s="37"/>
      <c r="XAL338" s="37"/>
      <c r="XAM338" s="37"/>
      <c r="XAN338" s="37"/>
      <c r="XAO338" s="37"/>
      <c r="XAP338" s="37"/>
      <c r="XAQ338" s="37"/>
      <c r="XAR338" s="37"/>
      <c r="XAS338" s="37"/>
      <c r="XAT338" s="37"/>
      <c r="XAU338" s="37"/>
      <c r="XAV338" s="37"/>
      <c r="XAW338" s="37"/>
      <c r="XAX338" s="37"/>
      <c r="XAY338" s="37"/>
      <c r="XAZ338" s="37"/>
      <c r="XBA338" s="37"/>
      <c r="XBB338" s="37"/>
      <c r="XBC338" s="37"/>
      <c r="XBD338" s="37"/>
      <c r="XBE338" s="37"/>
      <c r="XBF338" s="37"/>
      <c r="XBG338" s="37"/>
      <c r="XBH338" s="37"/>
      <c r="XBI338" s="37"/>
      <c r="XBJ338" s="37"/>
      <c r="XBK338" s="37"/>
      <c r="XBL338" s="37"/>
      <c r="XBM338" s="37"/>
      <c r="XBN338" s="37"/>
      <c r="XBO338" s="37"/>
      <c r="XBP338" s="37"/>
      <c r="XBQ338" s="37"/>
      <c r="XBR338" s="37"/>
      <c r="XBS338" s="37"/>
      <c r="XBT338" s="37"/>
      <c r="XBU338" s="37"/>
      <c r="XBV338" s="37"/>
      <c r="XBW338" s="37"/>
      <c r="XBX338" s="37"/>
      <c r="XBY338" s="37"/>
      <c r="XBZ338" s="37"/>
      <c r="XCA338" s="37"/>
      <c r="XCB338" s="37"/>
      <c r="XCC338" s="37"/>
      <c r="XCD338" s="37"/>
      <c r="XCE338" s="37"/>
      <c r="XCF338" s="37"/>
      <c r="XCG338" s="37"/>
      <c r="XCH338" s="37"/>
      <c r="XCI338" s="37"/>
      <c r="XCJ338" s="37"/>
      <c r="XCK338" s="37"/>
      <c r="XCL338" s="37"/>
      <c r="XCM338" s="37"/>
      <c r="XCN338" s="37"/>
      <c r="XCO338" s="37"/>
      <c r="XCP338" s="37"/>
      <c r="XCQ338" s="37"/>
      <c r="XCR338" s="37"/>
      <c r="XCS338" s="37"/>
      <c r="XCT338" s="37"/>
      <c r="XCU338" s="37"/>
      <c r="XCV338" s="37"/>
      <c r="XCW338" s="37"/>
      <c r="XCX338" s="37"/>
      <c r="XCY338" s="37"/>
      <c r="XCZ338" s="37"/>
      <c r="XDA338" s="37"/>
      <c r="XDB338" s="37"/>
      <c r="XDC338" s="37"/>
      <c r="XDD338" s="37"/>
      <c r="XDE338" s="37"/>
      <c r="XDF338" s="37"/>
      <c r="XDG338" s="37"/>
      <c r="XDH338" s="37"/>
      <c r="XDI338" s="37"/>
      <c r="XDJ338" s="37"/>
      <c r="XDK338" s="37"/>
      <c r="XDL338" s="37"/>
      <c r="XDM338" s="37"/>
      <c r="XDN338" s="37"/>
      <c r="XDO338" s="37"/>
      <c r="XDP338" s="37"/>
      <c r="XDQ338" s="37"/>
      <c r="XDR338" s="37"/>
      <c r="XDS338" s="37"/>
      <c r="XDT338" s="37"/>
      <c r="XDU338" s="37"/>
      <c r="XDV338" s="37"/>
      <c r="XDW338" s="37"/>
      <c r="XDX338" s="37"/>
      <c r="XDY338" s="37"/>
      <c r="XDZ338" s="37"/>
      <c r="XEA338" s="37"/>
      <c r="XEB338" s="37"/>
      <c r="XEC338" s="37"/>
      <c r="XED338" s="37"/>
      <c r="XEE338" s="37"/>
      <c r="XEF338" s="37"/>
      <c r="XEG338" s="37"/>
      <c r="XEH338" s="37"/>
      <c r="XEI338" s="37"/>
      <c r="XEJ338" s="37"/>
      <c r="XEK338" s="37"/>
      <c r="XEL338" s="37"/>
      <c r="XEM338" s="37"/>
      <c r="XEN338" s="37"/>
      <c r="XEO338" s="37"/>
      <c r="XEP338" s="37"/>
      <c r="XEQ338" s="37"/>
      <c r="XER338" s="37"/>
      <c r="XES338" s="37"/>
      <c r="XET338" s="37"/>
      <c r="XEU338" s="37"/>
      <c r="XEV338" s="37"/>
      <c r="XEW338" s="37"/>
      <c r="XEX338" s="37"/>
      <c r="XEY338" s="37"/>
      <c r="XEZ338" s="37"/>
      <c r="XFA338" s="37"/>
      <c r="XFB338" s="37"/>
      <c r="XFC338" s="37"/>
      <c r="XFD338" s="37"/>
    </row>
    <row r="339" spans="1:151 16227:16384" s="12" customFormat="1" ht="20.25" customHeight="1" x14ac:dyDescent="0.25">
      <c r="A339" s="90"/>
      <c r="B339" s="90"/>
      <c r="C339" s="90">
        <v>8</v>
      </c>
      <c r="D339" s="90"/>
      <c r="E339" s="70" t="s">
        <v>214</v>
      </c>
      <c r="F339" s="90">
        <f>(0.925*3.05+0.675*2.125+52.396)*10.764</f>
        <v>609.79809149999994</v>
      </c>
      <c r="G339" s="90"/>
      <c r="H339" s="70">
        <v>0</v>
      </c>
      <c r="I339" s="70">
        <f t="shared" si="55"/>
        <v>975.67694639999991</v>
      </c>
      <c r="J339" s="54"/>
      <c r="K339" s="98"/>
      <c r="L339" s="99"/>
      <c r="M339" s="54"/>
      <c r="N339" s="54"/>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c r="DG339" s="37"/>
      <c r="DH339" s="37"/>
      <c r="DI339" s="37"/>
      <c r="DJ339" s="37"/>
      <c r="DK339" s="37"/>
      <c r="DL339" s="37"/>
      <c r="DM339" s="37"/>
      <c r="DN339" s="37"/>
      <c r="DO339" s="37"/>
      <c r="DP339" s="37"/>
      <c r="DQ339" s="37"/>
      <c r="DR339" s="37"/>
      <c r="DS339" s="37"/>
      <c r="DT339" s="37"/>
      <c r="DU339" s="37"/>
      <c r="DV339" s="37"/>
      <c r="DW339" s="37"/>
      <c r="DX339" s="37"/>
      <c r="DY339" s="37"/>
      <c r="DZ339" s="37"/>
      <c r="EA339" s="37"/>
      <c r="EB339" s="37"/>
      <c r="EC339" s="37"/>
      <c r="ED339" s="37"/>
      <c r="EE339" s="37"/>
      <c r="EF339" s="37"/>
      <c r="EG339" s="37"/>
      <c r="EH339" s="37"/>
      <c r="EI339" s="37"/>
      <c r="EJ339" s="37"/>
      <c r="EK339" s="37"/>
      <c r="EL339" s="37"/>
      <c r="EM339" s="37"/>
      <c r="EN339" s="37"/>
      <c r="EO339" s="37"/>
      <c r="EP339" s="37"/>
      <c r="EQ339" s="37"/>
      <c r="ER339" s="37"/>
      <c r="ES339" s="37"/>
      <c r="ET339" s="37"/>
      <c r="EU339" s="37"/>
      <c r="WZC339" s="37"/>
      <c r="WZD339" s="37"/>
      <c r="WZE339" s="37"/>
      <c r="WZF339" s="37"/>
      <c r="WZG339" s="37"/>
      <c r="WZH339" s="37"/>
      <c r="WZI339" s="37"/>
      <c r="WZJ339" s="37"/>
      <c r="WZK339" s="37"/>
      <c r="WZL339" s="37"/>
      <c r="WZM339" s="37"/>
      <c r="WZN339" s="37"/>
      <c r="WZO339" s="37"/>
      <c r="WZP339" s="37"/>
      <c r="WZQ339" s="37"/>
      <c r="WZR339" s="37"/>
      <c r="WZS339" s="37"/>
      <c r="WZT339" s="37"/>
      <c r="WZU339" s="37"/>
      <c r="WZV339" s="37"/>
      <c r="WZW339" s="37"/>
      <c r="WZX339" s="37"/>
      <c r="WZY339" s="37"/>
      <c r="WZZ339" s="37"/>
      <c r="XAA339" s="37"/>
      <c r="XAB339" s="37"/>
      <c r="XAC339" s="37"/>
      <c r="XAD339" s="37"/>
      <c r="XAE339" s="37"/>
      <c r="XAF339" s="37"/>
      <c r="XAG339" s="37"/>
      <c r="XAH339" s="37"/>
      <c r="XAI339" s="37"/>
      <c r="XAJ339" s="37"/>
      <c r="XAK339" s="37"/>
      <c r="XAL339" s="37"/>
      <c r="XAM339" s="37"/>
      <c r="XAN339" s="37"/>
      <c r="XAO339" s="37"/>
      <c r="XAP339" s="37"/>
      <c r="XAQ339" s="37"/>
      <c r="XAR339" s="37"/>
      <c r="XAS339" s="37"/>
      <c r="XAT339" s="37"/>
      <c r="XAU339" s="37"/>
      <c r="XAV339" s="37"/>
      <c r="XAW339" s="37"/>
      <c r="XAX339" s="37"/>
      <c r="XAY339" s="37"/>
      <c r="XAZ339" s="37"/>
      <c r="XBA339" s="37"/>
      <c r="XBB339" s="37"/>
      <c r="XBC339" s="37"/>
      <c r="XBD339" s="37"/>
      <c r="XBE339" s="37"/>
      <c r="XBF339" s="37"/>
      <c r="XBG339" s="37"/>
      <c r="XBH339" s="37"/>
      <c r="XBI339" s="37"/>
      <c r="XBJ339" s="37"/>
      <c r="XBK339" s="37"/>
      <c r="XBL339" s="37"/>
      <c r="XBM339" s="37"/>
      <c r="XBN339" s="37"/>
      <c r="XBO339" s="37"/>
      <c r="XBP339" s="37"/>
      <c r="XBQ339" s="37"/>
      <c r="XBR339" s="37"/>
      <c r="XBS339" s="37"/>
      <c r="XBT339" s="37"/>
      <c r="XBU339" s="37"/>
      <c r="XBV339" s="37"/>
      <c r="XBW339" s="37"/>
      <c r="XBX339" s="37"/>
      <c r="XBY339" s="37"/>
      <c r="XBZ339" s="37"/>
      <c r="XCA339" s="37"/>
      <c r="XCB339" s="37"/>
      <c r="XCC339" s="37"/>
      <c r="XCD339" s="37"/>
      <c r="XCE339" s="37"/>
      <c r="XCF339" s="37"/>
      <c r="XCG339" s="37"/>
      <c r="XCH339" s="37"/>
      <c r="XCI339" s="37"/>
      <c r="XCJ339" s="37"/>
      <c r="XCK339" s="37"/>
      <c r="XCL339" s="37"/>
      <c r="XCM339" s="37"/>
      <c r="XCN339" s="37"/>
      <c r="XCO339" s="37"/>
      <c r="XCP339" s="37"/>
      <c r="XCQ339" s="37"/>
      <c r="XCR339" s="37"/>
      <c r="XCS339" s="37"/>
      <c r="XCT339" s="37"/>
      <c r="XCU339" s="37"/>
      <c r="XCV339" s="37"/>
      <c r="XCW339" s="37"/>
      <c r="XCX339" s="37"/>
      <c r="XCY339" s="37"/>
      <c r="XCZ339" s="37"/>
      <c r="XDA339" s="37"/>
      <c r="XDB339" s="37"/>
      <c r="XDC339" s="37"/>
      <c r="XDD339" s="37"/>
      <c r="XDE339" s="37"/>
      <c r="XDF339" s="37"/>
      <c r="XDG339" s="37"/>
      <c r="XDH339" s="37"/>
      <c r="XDI339" s="37"/>
      <c r="XDJ339" s="37"/>
      <c r="XDK339" s="37"/>
      <c r="XDL339" s="37"/>
      <c r="XDM339" s="37"/>
      <c r="XDN339" s="37"/>
      <c r="XDO339" s="37"/>
      <c r="XDP339" s="37"/>
      <c r="XDQ339" s="37"/>
      <c r="XDR339" s="37"/>
      <c r="XDS339" s="37"/>
      <c r="XDT339" s="37"/>
      <c r="XDU339" s="37"/>
      <c r="XDV339" s="37"/>
      <c r="XDW339" s="37"/>
      <c r="XDX339" s="37"/>
      <c r="XDY339" s="37"/>
      <c r="XDZ339" s="37"/>
      <c r="XEA339" s="37"/>
      <c r="XEB339" s="37"/>
      <c r="XEC339" s="37"/>
      <c r="XED339" s="37"/>
      <c r="XEE339" s="37"/>
      <c r="XEF339" s="37"/>
      <c r="XEG339" s="37"/>
      <c r="XEH339" s="37"/>
      <c r="XEI339" s="37"/>
      <c r="XEJ339" s="37"/>
      <c r="XEK339" s="37"/>
      <c r="XEL339" s="37"/>
      <c r="XEM339" s="37"/>
      <c r="XEN339" s="37"/>
      <c r="XEO339" s="37"/>
      <c r="XEP339" s="37"/>
      <c r="XEQ339" s="37"/>
      <c r="XER339" s="37"/>
      <c r="XES339" s="37"/>
      <c r="XET339" s="37"/>
      <c r="XEU339" s="37"/>
      <c r="XEV339" s="37"/>
      <c r="XEW339" s="37"/>
      <c r="XEX339" s="37"/>
      <c r="XEY339" s="37"/>
      <c r="XEZ339" s="37"/>
      <c r="XFA339" s="37"/>
      <c r="XFB339" s="37"/>
      <c r="XFC339" s="37"/>
      <c r="XFD339" s="37"/>
    </row>
    <row r="340" spans="1:151 16227:16384" s="12" customFormat="1" ht="20.25" x14ac:dyDescent="0.25">
      <c r="A340" s="93" t="s">
        <v>234</v>
      </c>
      <c r="B340" s="93"/>
      <c r="C340" s="93"/>
      <c r="D340" s="93"/>
      <c r="E340" s="93"/>
      <c r="F340" s="93"/>
      <c r="G340" s="93"/>
      <c r="H340" s="93"/>
      <c r="I340" s="93"/>
      <c r="J340" s="54"/>
      <c r="K340" s="98"/>
      <c r="L340" s="99"/>
      <c r="M340" s="54"/>
      <c r="N340" s="54"/>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c r="DG340" s="37"/>
      <c r="DH340" s="37"/>
      <c r="DI340" s="37"/>
      <c r="DJ340" s="37"/>
      <c r="DK340" s="37"/>
      <c r="DL340" s="37"/>
      <c r="DM340" s="37"/>
      <c r="DN340" s="37"/>
      <c r="DO340" s="37"/>
      <c r="DP340" s="37"/>
      <c r="DQ340" s="37"/>
      <c r="DR340" s="37"/>
      <c r="DS340" s="37"/>
      <c r="DT340" s="37"/>
      <c r="DU340" s="37"/>
      <c r="DV340" s="37"/>
      <c r="DW340" s="37"/>
      <c r="DX340" s="37"/>
      <c r="DY340" s="37"/>
      <c r="DZ340" s="37"/>
      <c r="EA340" s="37"/>
      <c r="EB340" s="37"/>
      <c r="EC340" s="37"/>
      <c r="ED340" s="37"/>
      <c r="EE340" s="37"/>
      <c r="EF340" s="37"/>
      <c r="EG340" s="37"/>
      <c r="EH340" s="37"/>
      <c r="EI340" s="37"/>
      <c r="EJ340" s="37"/>
      <c r="EK340" s="37"/>
      <c r="EL340" s="37"/>
      <c r="EM340" s="37"/>
      <c r="EN340" s="37"/>
      <c r="EO340" s="37"/>
      <c r="EP340" s="37"/>
      <c r="EQ340" s="37"/>
      <c r="ER340" s="37"/>
      <c r="ES340" s="37"/>
      <c r="ET340" s="37"/>
      <c r="EU340" s="37"/>
      <c r="WZC340" s="37"/>
      <c r="WZD340" s="37"/>
      <c r="WZE340" s="37"/>
      <c r="WZF340" s="37"/>
      <c r="WZG340" s="37"/>
      <c r="WZH340" s="37"/>
      <c r="WZI340" s="37"/>
      <c r="WZJ340" s="37"/>
      <c r="WZK340" s="37"/>
      <c r="WZL340" s="37"/>
      <c r="WZM340" s="37"/>
      <c r="WZN340" s="37"/>
      <c r="WZO340" s="37"/>
      <c r="WZP340" s="37"/>
      <c r="WZQ340" s="37"/>
      <c r="WZR340" s="37"/>
      <c r="WZS340" s="37"/>
      <c r="WZT340" s="37"/>
      <c r="WZU340" s="37"/>
      <c r="WZV340" s="37"/>
      <c r="WZW340" s="37"/>
      <c r="WZX340" s="37"/>
      <c r="WZY340" s="37"/>
      <c r="WZZ340" s="37"/>
      <c r="XAA340" s="37"/>
      <c r="XAB340" s="37"/>
      <c r="XAC340" s="37"/>
      <c r="XAD340" s="37"/>
      <c r="XAE340" s="37"/>
      <c r="XAF340" s="37"/>
      <c r="XAG340" s="37"/>
      <c r="XAH340" s="37"/>
      <c r="XAI340" s="37"/>
      <c r="XAJ340" s="37"/>
      <c r="XAK340" s="37"/>
      <c r="XAL340" s="37"/>
      <c r="XAM340" s="37"/>
      <c r="XAN340" s="37"/>
      <c r="XAO340" s="37"/>
      <c r="XAP340" s="37"/>
      <c r="XAQ340" s="37"/>
      <c r="XAR340" s="37"/>
      <c r="XAS340" s="37"/>
      <c r="XAT340" s="37"/>
      <c r="XAU340" s="37"/>
      <c r="XAV340" s="37"/>
      <c r="XAW340" s="37"/>
      <c r="XAX340" s="37"/>
      <c r="XAY340" s="37"/>
      <c r="XAZ340" s="37"/>
      <c r="XBA340" s="37"/>
      <c r="XBB340" s="37"/>
      <c r="XBC340" s="37"/>
      <c r="XBD340" s="37"/>
      <c r="XBE340" s="37"/>
      <c r="XBF340" s="37"/>
      <c r="XBG340" s="37"/>
      <c r="XBH340" s="37"/>
      <c r="XBI340" s="37"/>
      <c r="XBJ340" s="37"/>
      <c r="XBK340" s="37"/>
      <c r="XBL340" s="37"/>
      <c r="XBM340" s="37"/>
      <c r="XBN340" s="37"/>
      <c r="XBO340" s="37"/>
      <c r="XBP340" s="37"/>
      <c r="XBQ340" s="37"/>
      <c r="XBR340" s="37"/>
      <c r="XBS340" s="37"/>
      <c r="XBT340" s="37"/>
      <c r="XBU340" s="37"/>
      <c r="XBV340" s="37"/>
      <c r="XBW340" s="37"/>
      <c r="XBX340" s="37"/>
      <c r="XBY340" s="37"/>
      <c r="XBZ340" s="37"/>
      <c r="XCA340" s="37"/>
      <c r="XCB340" s="37"/>
      <c r="XCC340" s="37"/>
      <c r="XCD340" s="37"/>
      <c r="XCE340" s="37"/>
      <c r="XCF340" s="37"/>
      <c r="XCG340" s="37"/>
      <c r="XCH340" s="37"/>
      <c r="XCI340" s="37"/>
      <c r="XCJ340" s="37"/>
      <c r="XCK340" s="37"/>
      <c r="XCL340" s="37"/>
      <c r="XCM340" s="37"/>
      <c r="XCN340" s="37"/>
      <c r="XCO340" s="37"/>
      <c r="XCP340" s="37"/>
      <c r="XCQ340" s="37"/>
      <c r="XCR340" s="37"/>
      <c r="XCS340" s="37"/>
      <c r="XCT340" s="37"/>
      <c r="XCU340" s="37"/>
      <c r="XCV340" s="37"/>
      <c r="XCW340" s="37"/>
      <c r="XCX340" s="37"/>
      <c r="XCY340" s="37"/>
      <c r="XCZ340" s="37"/>
      <c r="XDA340" s="37"/>
      <c r="XDB340" s="37"/>
      <c r="XDC340" s="37"/>
      <c r="XDD340" s="37"/>
      <c r="XDE340" s="37"/>
      <c r="XDF340" s="37"/>
      <c r="XDG340" s="37"/>
      <c r="XDH340" s="37"/>
      <c r="XDI340" s="37"/>
      <c r="XDJ340" s="37"/>
      <c r="XDK340" s="37"/>
      <c r="XDL340" s="37"/>
      <c r="XDM340" s="37"/>
      <c r="XDN340" s="37"/>
      <c r="XDO340" s="37"/>
      <c r="XDP340" s="37"/>
      <c r="XDQ340" s="37"/>
      <c r="XDR340" s="37"/>
      <c r="XDS340" s="37"/>
      <c r="XDT340" s="37"/>
      <c r="XDU340" s="37"/>
      <c r="XDV340" s="37"/>
      <c r="XDW340" s="37"/>
      <c r="XDX340" s="37"/>
      <c r="XDY340" s="37"/>
      <c r="XDZ340" s="37"/>
      <c r="XEA340" s="37"/>
      <c r="XEB340" s="37"/>
      <c r="XEC340" s="37"/>
      <c r="XED340" s="37"/>
      <c r="XEE340" s="37"/>
      <c r="XEF340" s="37"/>
      <c r="XEG340" s="37"/>
      <c r="XEH340" s="37"/>
      <c r="XEI340" s="37"/>
      <c r="XEJ340" s="37"/>
      <c r="XEK340" s="37"/>
      <c r="XEL340" s="37"/>
      <c r="XEM340" s="37"/>
      <c r="XEN340" s="37"/>
      <c r="XEO340" s="37"/>
      <c r="XEP340" s="37"/>
      <c r="XEQ340" s="37"/>
      <c r="XER340" s="37"/>
      <c r="XES340" s="37"/>
      <c r="XET340" s="37"/>
      <c r="XEU340" s="37"/>
      <c r="XEV340" s="37"/>
      <c r="XEW340" s="37"/>
      <c r="XEX340" s="37"/>
      <c r="XEY340" s="37"/>
      <c r="XEZ340" s="37"/>
      <c r="XFA340" s="37"/>
      <c r="XFB340" s="37"/>
      <c r="XFC340" s="37"/>
      <c r="XFD340" s="37"/>
    </row>
    <row r="341" spans="1:151 16227:16384" s="12" customFormat="1" ht="20.25" customHeight="1" x14ac:dyDescent="0.25">
      <c r="A341" s="90" t="str">
        <f>A340</f>
        <v>30th to 35 &amp; 37th to 42nd Floor</v>
      </c>
      <c r="B341" s="90"/>
      <c r="C341" s="90">
        <v>1</v>
      </c>
      <c r="D341" s="90"/>
      <c r="E341" s="70" t="s">
        <v>214</v>
      </c>
      <c r="F341" s="90">
        <f>(52.946+0.85*1.9+1.16*3.05)*10.764</f>
        <v>625.37763599999994</v>
      </c>
      <c r="G341" s="90"/>
      <c r="H341" s="70">
        <v>0</v>
      </c>
      <c r="I341" s="70">
        <f t="shared" ref="I341:I348" si="56">F341*(($I$105)+1)+H341</f>
        <v>1000.6042176</v>
      </c>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c r="DG341" s="37"/>
      <c r="DH341" s="37"/>
      <c r="DI341" s="37"/>
      <c r="DJ341" s="37"/>
      <c r="DK341" s="37"/>
      <c r="DL341" s="37"/>
      <c r="DM341" s="37"/>
      <c r="DN341" s="37"/>
      <c r="DO341" s="37"/>
      <c r="DP341" s="37"/>
      <c r="DQ341" s="37"/>
      <c r="DR341" s="37"/>
      <c r="DS341" s="37"/>
      <c r="DT341" s="37"/>
      <c r="DU341" s="37"/>
      <c r="DV341" s="37"/>
      <c r="DW341" s="37"/>
      <c r="DX341" s="37"/>
      <c r="DY341" s="37"/>
      <c r="DZ341" s="37"/>
      <c r="EA341" s="37"/>
      <c r="EB341" s="37"/>
      <c r="EC341" s="37"/>
      <c r="ED341" s="37"/>
      <c r="EE341" s="37"/>
      <c r="EF341" s="37"/>
      <c r="EG341" s="37"/>
      <c r="EH341" s="37"/>
      <c r="EI341" s="37"/>
      <c r="EJ341" s="37"/>
      <c r="EK341" s="37"/>
      <c r="EL341" s="37"/>
      <c r="EM341" s="37"/>
      <c r="EN341" s="37"/>
      <c r="EO341" s="37"/>
      <c r="EP341" s="37"/>
      <c r="EQ341" s="37"/>
      <c r="ER341" s="37"/>
      <c r="ES341" s="37"/>
      <c r="ET341" s="37"/>
      <c r="EU341" s="37"/>
      <c r="WZC341" s="37"/>
      <c r="WZD341" s="37"/>
      <c r="WZE341" s="37"/>
      <c r="WZF341" s="37"/>
      <c r="WZG341" s="37"/>
      <c r="WZH341" s="37"/>
      <c r="WZI341" s="37"/>
      <c r="WZJ341" s="37"/>
      <c r="WZK341" s="37"/>
      <c r="WZL341" s="37"/>
      <c r="WZM341" s="37"/>
      <c r="WZN341" s="37"/>
      <c r="WZO341" s="37"/>
      <c r="WZP341" s="37"/>
      <c r="WZQ341" s="37"/>
      <c r="WZR341" s="37"/>
      <c r="WZS341" s="37"/>
      <c r="WZT341" s="37"/>
      <c r="WZU341" s="37"/>
      <c r="WZV341" s="37"/>
      <c r="WZW341" s="37"/>
      <c r="WZX341" s="37"/>
      <c r="WZY341" s="37"/>
      <c r="WZZ341" s="37"/>
      <c r="XAA341" s="37"/>
      <c r="XAB341" s="37"/>
      <c r="XAC341" s="37"/>
      <c r="XAD341" s="37"/>
      <c r="XAE341" s="37"/>
      <c r="XAF341" s="37"/>
      <c r="XAG341" s="37"/>
      <c r="XAH341" s="37"/>
      <c r="XAI341" s="37"/>
      <c r="XAJ341" s="37"/>
      <c r="XAK341" s="37"/>
      <c r="XAL341" s="37"/>
      <c r="XAM341" s="37"/>
      <c r="XAN341" s="37"/>
      <c r="XAO341" s="37"/>
      <c r="XAP341" s="37"/>
      <c r="XAQ341" s="37"/>
      <c r="XAR341" s="37"/>
      <c r="XAS341" s="37"/>
      <c r="XAT341" s="37"/>
      <c r="XAU341" s="37"/>
      <c r="XAV341" s="37"/>
      <c r="XAW341" s="37"/>
      <c r="XAX341" s="37"/>
      <c r="XAY341" s="37"/>
      <c r="XAZ341" s="37"/>
      <c r="XBA341" s="37"/>
      <c r="XBB341" s="37"/>
      <c r="XBC341" s="37"/>
      <c r="XBD341" s="37"/>
      <c r="XBE341" s="37"/>
      <c r="XBF341" s="37"/>
      <c r="XBG341" s="37"/>
      <c r="XBH341" s="37"/>
      <c r="XBI341" s="37"/>
      <c r="XBJ341" s="37"/>
      <c r="XBK341" s="37"/>
      <c r="XBL341" s="37"/>
      <c r="XBM341" s="37"/>
      <c r="XBN341" s="37"/>
      <c r="XBO341" s="37"/>
      <c r="XBP341" s="37"/>
      <c r="XBQ341" s="37"/>
      <c r="XBR341" s="37"/>
      <c r="XBS341" s="37"/>
      <c r="XBT341" s="37"/>
      <c r="XBU341" s="37"/>
      <c r="XBV341" s="37"/>
      <c r="XBW341" s="37"/>
      <c r="XBX341" s="37"/>
      <c r="XBY341" s="37"/>
      <c r="XBZ341" s="37"/>
      <c r="XCA341" s="37"/>
      <c r="XCB341" s="37"/>
      <c r="XCC341" s="37"/>
      <c r="XCD341" s="37"/>
      <c r="XCE341" s="37"/>
      <c r="XCF341" s="37"/>
      <c r="XCG341" s="37"/>
      <c r="XCH341" s="37"/>
      <c r="XCI341" s="37"/>
      <c r="XCJ341" s="37"/>
      <c r="XCK341" s="37"/>
      <c r="XCL341" s="37"/>
      <c r="XCM341" s="37"/>
      <c r="XCN341" s="37"/>
      <c r="XCO341" s="37"/>
      <c r="XCP341" s="37"/>
      <c r="XCQ341" s="37"/>
      <c r="XCR341" s="37"/>
      <c r="XCS341" s="37"/>
      <c r="XCT341" s="37"/>
      <c r="XCU341" s="37"/>
      <c r="XCV341" s="37"/>
      <c r="XCW341" s="37"/>
      <c r="XCX341" s="37"/>
      <c r="XCY341" s="37"/>
      <c r="XCZ341" s="37"/>
      <c r="XDA341" s="37"/>
      <c r="XDB341" s="37"/>
      <c r="XDC341" s="37"/>
      <c r="XDD341" s="37"/>
      <c r="XDE341" s="37"/>
      <c r="XDF341" s="37"/>
      <c r="XDG341" s="37"/>
      <c r="XDH341" s="37"/>
      <c r="XDI341" s="37"/>
      <c r="XDJ341" s="37"/>
      <c r="XDK341" s="37"/>
      <c r="XDL341" s="37"/>
      <c r="XDM341" s="37"/>
      <c r="XDN341" s="37"/>
      <c r="XDO341" s="37"/>
      <c r="XDP341" s="37"/>
      <c r="XDQ341" s="37"/>
      <c r="XDR341" s="37"/>
      <c r="XDS341" s="37"/>
      <c r="XDT341" s="37"/>
      <c r="XDU341" s="37"/>
      <c r="XDV341" s="37"/>
      <c r="XDW341" s="37"/>
      <c r="XDX341" s="37"/>
      <c r="XDY341" s="37"/>
      <c r="XDZ341" s="37"/>
      <c r="XEA341" s="37"/>
      <c r="XEB341" s="37"/>
      <c r="XEC341" s="37"/>
      <c r="XED341" s="37"/>
      <c r="XEE341" s="37"/>
      <c r="XEF341" s="37"/>
      <c r="XEG341" s="37"/>
      <c r="XEH341" s="37"/>
      <c r="XEI341" s="37"/>
      <c r="XEJ341" s="37"/>
      <c r="XEK341" s="37"/>
      <c r="XEL341" s="37"/>
      <c r="XEM341" s="37"/>
      <c r="XEN341" s="37"/>
      <c r="XEO341" s="37"/>
      <c r="XEP341" s="37"/>
      <c r="XEQ341" s="37"/>
      <c r="XER341" s="37"/>
      <c r="XES341" s="37"/>
      <c r="XET341" s="37"/>
      <c r="XEU341" s="37"/>
      <c r="XEV341" s="37"/>
      <c r="XEW341" s="37"/>
      <c r="XEX341" s="37"/>
      <c r="XEY341" s="37"/>
      <c r="XEZ341" s="37"/>
      <c r="XFA341" s="37"/>
      <c r="XFB341" s="37"/>
      <c r="XFC341" s="37"/>
      <c r="XFD341" s="37"/>
    </row>
    <row r="342" spans="1:151 16227:16384" s="12" customFormat="1" ht="20.25" customHeight="1" x14ac:dyDescent="0.25">
      <c r="A342" s="90"/>
      <c r="B342" s="90"/>
      <c r="C342" s="90">
        <v>2</v>
      </c>
      <c r="D342" s="90"/>
      <c r="E342" s="70" t="s">
        <v>214</v>
      </c>
      <c r="F342" s="90">
        <f>(52.946+0.85*1.9+1.16*3.05)*10.764</f>
        <v>625.37763599999994</v>
      </c>
      <c r="G342" s="90"/>
      <c r="H342" s="70">
        <v>0</v>
      </c>
      <c r="I342" s="70">
        <f t="shared" si="56"/>
        <v>1000.6042176</v>
      </c>
      <c r="J342" s="37"/>
      <c r="K342" s="37"/>
      <c r="L342" s="38"/>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37"/>
      <c r="EA342" s="37"/>
      <c r="EB342" s="37"/>
      <c r="EC342" s="37"/>
      <c r="ED342" s="37"/>
      <c r="EE342" s="37"/>
      <c r="EF342" s="37"/>
      <c r="EG342" s="37"/>
      <c r="EH342" s="37"/>
      <c r="EI342" s="37"/>
      <c r="EJ342" s="37"/>
      <c r="EK342" s="37"/>
      <c r="EL342" s="37"/>
      <c r="EM342" s="37"/>
      <c r="EN342" s="37"/>
      <c r="EO342" s="37"/>
      <c r="EP342" s="37"/>
      <c r="EQ342" s="37"/>
      <c r="ER342" s="37"/>
      <c r="ES342" s="37"/>
      <c r="ET342" s="37"/>
      <c r="EU342" s="37"/>
      <c r="WZC342" s="37"/>
      <c r="WZD342" s="37"/>
      <c r="WZE342" s="37"/>
      <c r="WZF342" s="37"/>
      <c r="WZG342" s="37"/>
      <c r="WZH342" s="37"/>
      <c r="WZI342" s="37"/>
      <c r="WZJ342" s="37"/>
      <c r="WZK342" s="37"/>
      <c r="WZL342" s="37"/>
      <c r="WZM342" s="37"/>
      <c r="WZN342" s="37"/>
      <c r="WZO342" s="37"/>
      <c r="WZP342" s="37"/>
      <c r="WZQ342" s="37"/>
      <c r="WZR342" s="37"/>
      <c r="WZS342" s="37"/>
      <c r="WZT342" s="37"/>
      <c r="WZU342" s="37"/>
      <c r="WZV342" s="37"/>
      <c r="WZW342" s="37"/>
      <c r="WZX342" s="37"/>
      <c r="WZY342" s="37"/>
      <c r="WZZ342" s="37"/>
      <c r="XAA342" s="37"/>
      <c r="XAB342" s="37"/>
      <c r="XAC342" s="37"/>
      <c r="XAD342" s="37"/>
      <c r="XAE342" s="37"/>
      <c r="XAF342" s="37"/>
      <c r="XAG342" s="37"/>
      <c r="XAH342" s="37"/>
      <c r="XAI342" s="37"/>
      <c r="XAJ342" s="37"/>
      <c r="XAK342" s="37"/>
      <c r="XAL342" s="37"/>
      <c r="XAM342" s="37"/>
      <c r="XAN342" s="37"/>
      <c r="XAO342" s="37"/>
      <c r="XAP342" s="37"/>
      <c r="XAQ342" s="37"/>
      <c r="XAR342" s="37"/>
      <c r="XAS342" s="37"/>
      <c r="XAT342" s="37"/>
      <c r="XAU342" s="37"/>
      <c r="XAV342" s="37"/>
      <c r="XAW342" s="37"/>
      <c r="XAX342" s="37"/>
      <c r="XAY342" s="37"/>
      <c r="XAZ342" s="37"/>
      <c r="XBA342" s="37"/>
      <c r="XBB342" s="37"/>
      <c r="XBC342" s="37"/>
      <c r="XBD342" s="37"/>
      <c r="XBE342" s="37"/>
      <c r="XBF342" s="37"/>
      <c r="XBG342" s="37"/>
      <c r="XBH342" s="37"/>
      <c r="XBI342" s="37"/>
      <c r="XBJ342" s="37"/>
      <c r="XBK342" s="37"/>
      <c r="XBL342" s="37"/>
      <c r="XBM342" s="37"/>
      <c r="XBN342" s="37"/>
      <c r="XBO342" s="37"/>
      <c r="XBP342" s="37"/>
      <c r="XBQ342" s="37"/>
      <c r="XBR342" s="37"/>
      <c r="XBS342" s="37"/>
      <c r="XBT342" s="37"/>
      <c r="XBU342" s="37"/>
      <c r="XBV342" s="37"/>
      <c r="XBW342" s="37"/>
      <c r="XBX342" s="37"/>
      <c r="XBY342" s="37"/>
      <c r="XBZ342" s="37"/>
      <c r="XCA342" s="37"/>
      <c r="XCB342" s="37"/>
      <c r="XCC342" s="37"/>
      <c r="XCD342" s="37"/>
      <c r="XCE342" s="37"/>
      <c r="XCF342" s="37"/>
      <c r="XCG342" s="37"/>
      <c r="XCH342" s="37"/>
      <c r="XCI342" s="37"/>
      <c r="XCJ342" s="37"/>
      <c r="XCK342" s="37"/>
      <c r="XCL342" s="37"/>
      <c r="XCM342" s="37"/>
      <c r="XCN342" s="37"/>
      <c r="XCO342" s="37"/>
      <c r="XCP342" s="37"/>
      <c r="XCQ342" s="37"/>
      <c r="XCR342" s="37"/>
      <c r="XCS342" s="37"/>
      <c r="XCT342" s="37"/>
      <c r="XCU342" s="37"/>
      <c r="XCV342" s="37"/>
      <c r="XCW342" s="37"/>
      <c r="XCX342" s="37"/>
      <c r="XCY342" s="37"/>
      <c r="XCZ342" s="37"/>
      <c r="XDA342" s="37"/>
      <c r="XDB342" s="37"/>
      <c r="XDC342" s="37"/>
      <c r="XDD342" s="37"/>
      <c r="XDE342" s="37"/>
      <c r="XDF342" s="37"/>
      <c r="XDG342" s="37"/>
      <c r="XDH342" s="37"/>
      <c r="XDI342" s="37"/>
      <c r="XDJ342" s="37"/>
      <c r="XDK342" s="37"/>
      <c r="XDL342" s="37"/>
      <c r="XDM342" s="37"/>
      <c r="XDN342" s="37"/>
      <c r="XDO342" s="37"/>
      <c r="XDP342" s="37"/>
      <c r="XDQ342" s="37"/>
      <c r="XDR342" s="37"/>
      <c r="XDS342" s="37"/>
      <c r="XDT342" s="37"/>
      <c r="XDU342" s="37"/>
      <c r="XDV342" s="37"/>
      <c r="XDW342" s="37"/>
      <c r="XDX342" s="37"/>
      <c r="XDY342" s="37"/>
      <c r="XDZ342" s="37"/>
      <c r="XEA342" s="37"/>
      <c r="XEB342" s="37"/>
      <c r="XEC342" s="37"/>
      <c r="XED342" s="37"/>
      <c r="XEE342" s="37"/>
      <c r="XEF342" s="37"/>
      <c r="XEG342" s="37"/>
      <c r="XEH342" s="37"/>
      <c r="XEI342" s="37"/>
      <c r="XEJ342" s="37"/>
      <c r="XEK342" s="37"/>
      <c r="XEL342" s="37"/>
      <c r="XEM342" s="37"/>
      <c r="XEN342" s="37"/>
      <c r="XEO342" s="37"/>
      <c r="XEP342" s="37"/>
      <c r="XEQ342" s="37"/>
      <c r="XER342" s="37"/>
      <c r="XES342" s="37"/>
      <c r="XET342" s="37"/>
      <c r="XEU342" s="37"/>
      <c r="XEV342" s="37"/>
      <c r="XEW342" s="37"/>
      <c r="XEX342" s="37"/>
      <c r="XEY342" s="37"/>
      <c r="XEZ342" s="37"/>
      <c r="XFA342" s="37"/>
      <c r="XFB342" s="37"/>
      <c r="XFC342" s="37"/>
      <c r="XFD342" s="37"/>
    </row>
    <row r="343" spans="1:151 16227:16384" s="12" customFormat="1" ht="20.25" customHeight="1" x14ac:dyDescent="0.25">
      <c r="A343" s="90"/>
      <c r="B343" s="90"/>
      <c r="C343" s="90">
        <v>3</v>
      </c>
      <c r="D343" s="90"/>
      <c r="E343" s="70" t="s">
        <v>214</v>
      </c>
      <c r="F343" s="90">
        <f>(52.396+0.925*3.05+0.675*2.1)*10.764</f>
        <v>609.61644899999988</v>
      </c>
      <c r="G343" s="90"/>
      <c r="H343" s="70">
        <v>0</v>
      </c>
      <c r="I343" s="70">
        <f t="shared" si="56"/>
        <v>975.38631839999982</v>
      </c>
      <c r="J343" s="1"/>
      <c r="K343" s="1"/>
      <c r="L343" s="1"/>
      <c r="M343" s="1"/>
      <c r="N343" s="1"/>
      <c r="O343" s="1"/>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c r="DG343" s="37"/>
      <c r="DH343" s="37"/>
      <c r="DI343" s="37"/>
      <c r="DJ343" s="37"/>
      <c r="DK343" s="37"/>
      <c r="DL343" s="37"/>
      <c r="DM343" s="37"/>
      <c r="DN343" s="37"/>
      <c r="DO343" s="37"/>
      <c r="DP343" s="37"/>
      <c r="DQ343" s="37"/>
      <c r="DR343" s="37"/>
      <c r="DS343" s="37"/>
      <c r="DT343" s="37"/>
      <c r="DU343" s="37"/>
      <c r="DV343" s="37"/>
      <c r="DW343" s="37"/>
      <c r="DX343" s="37"/>
      <c r="DY343" s="37"/>
      <c r="DZ343" s="37"/>
      <c r="EA343" s="37"/>
      <c r="EB343" s="37"/>
      <c r="EC343" s="37"/>
      <c r="ED343" s="37"/>
      <c r="EE343" s="37"/>
      <c r="EF343" s="37"/>
      <c r="EG343" s="37"/>
      <c r="EH343" s="37"/>
      <c r="EI343" s="37"/>
      <c r="EJ343" s="37"/>
      <c r="EK343" s="37"/>
      <c r="EL343" s="37"/>
      <c r="EM343" s="37"/>
      <c r="EN343" s="37"/>
      <c r="EO343" s="37"/>
      <c r="EP343" s="37"/>
      <c r="EQ343" s="37"/>
      <c r="ER343" s="37"/>
      <c r="ES343" s="37"/>
      <c r="ET343" s="37"/>
      <c r="EU343" s="37"/>
      <c r="WZC343" s="37"/>
      <c r="WZD343" s="37"/>
      <c r="WZE343" s="37"/>
      <c r="WZF343" s="37"/>
      <c r="WZG343" s="37"/>
      <c r="WZH343" s="37"/>
      <c r="WZI343" s="37"/>
      <c r="WZJ343" s="37"/>
      <c r="WZK343" s="37"/>
      <c r="WZL343" s="37"/>
      <c r="WZM343" s="37"/>
      <c r="WZN343" s="37"/>
      <c r="WZO343" s="37"/>
      <c r="WZP343" s="37"/>
      <c r="WZQ343" s="37"/>
      <c r="WZR343" s="37"/>
      <c r="WZS343" s="37"/>
      <c r="WZT343" s="37"/>
      <c r="WZU343" s="37"/>
      <c r="WZV343" s="37"/>
      <c r="WZW343" s="37"/>
      <c r="WZX343" s="37"/>
      <c r="WZY343" s="37"/>
      <c r="WZZ343" s="37"/>
      <c r="XAA343" s="37"/>
      <c r="XAB343" s="37"/>
      <c r="XAC343" s="37"/>
      <c r="XAD343" s="37"/>
      <c r="XAE343" s="37"/>
      <c r="XAF343" s="37"/>
      <c r="XAG343" s="37"/>
      <c r="XAH343" s="37"/>
      <c r="XAI343" s="37"/>
      <c r="XAJ343" s="37"/>
      <c r="XAK343" s="37"/>
      <c r="XAL343" s="37"/>
      <c r="XAM343" s="37"/>
      <c r="XAN343" s="37"/>
      <c r="XAO343" s="37"/>
      <c r="XAP343" s="37"/>
      <c r="XAQ343" s="37"/>
      <c r="XAR343" s="37"/>
      <c r="XAS343" s="37"/>
      <c r="XAT343" s="37"/>
      <c r="XAU343" s="37"/>
      <c r="XAV343" s="37"/>
      <c r="XAW343" s="37"/>
      <c r="XAX343" s="37"/>
      <c r="XAY343" s="37"/>
      <c r="XAZ343" s="37"/>
      <c r="XBA343" s="37"/>
      <c r="XBB343" s="37"/>
      <c r="XBC343" s="37"/>
      <c r="XBD343" s="37"/>
      <c r="XBE343" s="37"/>
      <c r="XBF343" s="37"/>
      <c r="XBG343" s="37"/>
      <c r="XBH343" s="37"/>
      <c r="XBI343" s="37"/>
      <c r="XBJ343" s="37"/>
      <c r="XBK343" s="37"/>
      <c r="XBL343" s="37"/>
      <c r="XBM343" s="37"/>
      <c r="XBN343" s="37"/>
      <c r="XBO343" s="37"/>
      <c r="XBP343" s="37"/>
      <c r="XBQ343" s="37"/>
      <c r="XBR343" s="37"/>
      <c r="XBS343" s="37"/>
      <c r="XBT343" s="37"/>
      <c r="XBU343" s="37"/>
      <c r="XBV343" s="37"/>
      <c r="XBW343" s="37"/>
      <c r="XBX343" s="37"/>
      <c r="XBY343" s="37"/>
      <c r="XBZ343" s="37"/>
      <c r="XCA343" s="37"/>
      <c r="XCB343" s="37"/>
      <c r="XCC343" s="37"/>
      <c r="XCD343" s="37"/>
      <c r="XCE343" s="37"/>
      <c r="XCF343" s="37"/>
      <c r="XCG343" s="37"/>
      <c r="XCH343" s="37"/>
      <c r="XCI343" s="37"/>
      <c r="XCJ343" s="37"/>
      <c r="XCK343" s="37"/>
      <c r="XCL343" s="37"/>
      <c r="XCM343" s="37"/>
      <c r="XCN343" s="37"/>
      <c r="XCO343" s="37"/>
      <c r="XCP343" s="37"/>
      <c r="XCQ343" s="37"/>
      <c r="XCR343" s="37"/>
      <c r="XCS343" s="37"/>
      <c r="XCT343" s="37"/>
      <c r="XCU343" s="37"/>
      <c r="XCV343" s="37"/>
      <c r="XCW343" s="37"/>
      <c r="XCX343" s="37"/>
      <c r="XCY343" s="37"/>
      <c r="XCZ343" s="37"/>
      <c r="XDA343" s="37"/>
      <c r="XDB343" s="37"/>
      <c r="XDC343" s="37"/>
      <c r="XDD343" s="37"/>
      <c r="XDE343" s="37"/>
      <c r="XDF343" s="37"/>
      <c r="XDG343" s="37"/>
      <c r="XDH343" s="37"/>
      <c r="XDI343" s="37"/>
      <c r="XDJ343" s="37"/>
      <c r="XDK343" s="37"/>
      <c r="XDL343" s="37"/>
      <c r="XDM343" s="37"/>
      <c r="XDN343" s="37"/>
      <c r="XDO343" s="37"/>
      <c r="XDP343" s="37"/>
      <c r="XDQ343" s="37"/>
      <c r="XDR343" s="37"/>
      <c r="XDS343" s="37"/>
      <c r="XDT343" s="37"/>
      <c r="XDU343" s="37"/>
      <c r="XDV343" s="37"/>
      <c r="XDW343" s="37"/>
      <c r="XDX343" s="37"/>
      <c r="XDY343" s="37"/>
      <c r="XDZ343" s="37"/>
      <c r="XEA343" s="37"/>
      <c r="XEB343" s="37"/>
      <c r="XEC343" s="37"/>
      <c r="XED343" s="37"/>
      <c r="XEE343" s="37"/>
      <c r="XEF343" s="37"/>
      <c r="XEG343" s="37"/>
      <c r="XEH343" s="37"/>
      <c r="XEI343" s="37"/>
      <c r="XEJ343" s="37"/>
      <c r="XEK343" s="37"/>
      <c r="XEL343" s="37"/>
      <c r="XEM343" s="37"/>
      <c r="XEN343" s="37"/>
      <c r="XEO343" s="37"/>
      <c r="XEP343" s="37"/>
      <c r="XEQ343" s="37"/>
      <c r="XER343" s="37"/>
      <c r="XES343" s="37"/>
      <c r="XET343" s="37"/>
      <c r="XEU343" s="37"/>
      <c r="XEV343" s="37"/>
      <c r="XEW343" s="37"/>
      <c r="XEX343" s="37"/>
      <c r="XEY343" s="37"/>
      <c r="XEZ343" s="37"/>
      <c r="XFA343" s="37"/>
      <c r="XFB343" s="37"/>
      <c r="XFC343" s="37"/>
      <c r="XFD343" s="37"/>
    </row>
    <row r="344" spans="1:151 16227:16384" s="12" customFormat="1" ht="20.25" customHeight="1" x14ac:dyDescent="0.25">
      <c r="A344" s="90"/>
      <c r="B344" s="90"/>
      <c r="C344" s="90">
        <v>4</v>
      </c>
      <c r="D344" s="90"/>
      <c r="E344" s="70" t="s">
        <v>214</v>
      </c>
      <c r="F344" s="90">
        <f>(43.72)*10.764</f>
        <v>470.60207999999994</v>
      </c>
      <c r="G344" s="90"/>
      <c r="H344" s="70">
        <v>0</v>
      </c>
      <c r="I344" s="70">
        <f t="shared" si="56"/>
        <v>752.96332799999993</v>
      </c>
      <c r="J344" s="1"/>
      <c r="K344" s="1"/>
      <c r="L344" s="1"/>
      <c r="M344" s="1"/>
      <c r="N344" s="1"/>
      <c r="O344" s="1"/>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c r="DG344" s="37"/>
      <c r="DH344" s="37"/>
      <c r="DI344" s="37"/>
      <c r="DJ344" s="37"/>
      <c r="DK344" s="37"/>
      <c r="DL344" s="37"/>
      <c r="DM344" s="37"/>
      <c r="DN344" s="37"/>
      <c r="DO344" s="37"/>
      <c r="DP344" s="37"/>
      <c r="DQ344" s="37"/>
      <c r="DR344" s="37"/>
      <c r="DS344" s="37"/>
      <c r="DT344" s="37"/>
      <c r="DU344" s="37"/>
      <c r="DV344" s="37"/>
      <c r="DW344" s="37"/>
      <c r="DX344" s="37"/>
      <c r="DY344" s="37"/>
      <c r="DZ344" s="37"/>
      <c r="EA344" s="37"/>
      <c r="EB344" s="37"/>
      <c r="EC344" s="37"/>
      <c r="ED344" s="37"/>
      <c r="EE344" s="37"/>
      <c r="EF344" s="37"/>
      <c r="EG344" s="37"/>
      <c r="EH344" s="37"/>
      <c r="EI344" s="37"/>
      <c r="EJ344" s="37"/>
      <c r="EK344" s="37"/>
      <c r="EL344" s="37"/>
      <c r="EM344" s="37"/>
      <c r="EN344" s="37"/>
      <c r="EO344" s="37"/>
      <c r="EP344" s="37"/>
      <c r="EQ344" s="37"/>
      <c r="ER344" s="37"/>
      <c r="ES344" s="37"/>
      <c r="ET344" s="37"/>
      <c r="EU344" s="37"/>
      <c r="WZC344" s="37"/>
      <c r="WZD344" s="37"/>
      <c r="WZE344" s="37"/>
      <c r="WZF344" s="37"/>
      <c r="WZG344" s="37"/>
      <c r="WZH344" s="37"/>
      <c r="WZI344" s="37"/>
      <c r="WZJ344" s="37"/>
      <c r="WZK344" s="37"/>
      <c r="WZL344" s="37"/>
      <c r="WZM344" s="37"/>
      <c r="WZN344" s="37"/>
      <c r="WZO344" s="37"/>
      <c r="WZP344" s="37"/>
      <c r="WZQ344" s="37"/>
      <c r="WZR344" s="37"/>
      <c r="WZS344" s="37"/>
      <c r="WZT344" s="37"/>
      <c r="WZU344" s="37"/>
      <c r="WZV344" s="37"/>
      <c r="WZW344" s="37"/>
      <c r="WZX344" s="37"/>
      <c r="WZY344" s="37"/>
      <c r="WZZ344" s="37"/>
      <c r="XAA344" s="37"/>
      <c r="XAB344" s="37"/>
      <c r="XAC344" s="37"/>
      <c r="XAD344" s="37"/>
      <c r="XAE344" s="37"/>
      <c r="XAF344" s="37"/>
      <c r="XAG344" s="37"/>
      <c r="XAH344" s="37"/>
      <c r="XAI344" s="37"/>
      <c r="XAJ344" s="37"/>
      <c r="XAK344" s="37"/>
      <c r="XAL344" s="37"/>
      <c r="XAM344" s="37"/>
      <c r="XAN344" s="37"/>
      <c r="XAO344" s="37"/>
      <c r="XAP344" s="37"/>
      <c r="XAQ344" s="37"/>
      <c r="XAR344" s="37"/>
      <c r="XAS344" s="37"/>
      <c r="XAT344" s="37"/>
      <c r="XAU344" s="37"/>
      <c r="XAV344" s="37"/>
      <c r="XAW344" s="37"/>
      <c r="XAX344" s="37"/>
      <c r="XAY344" s="37"/>
      <c r="XAZ344" s="37"/>
      <c r="XBA344" s="37"/>
      <c r="XBB344" s="37"/>
      <c r="XBC344" s="37"/>
      <c r="XBD344" s="37"/>
      <c r="XBE344" s="37"/>
      <c r="XBF344" s="37"/>
      <c r="XBG344" s="37"/>
      <c r="XBH344" s="37"/>
      <c r="XBI344" s="37"/>
      <c r="XBJ344" s="37"/>
      <c r="XBK344" s="37"/>
      <c r="XBL344" s="37"/>
      <c r="XBM344" s="37"/>
      <c r="XBN344" s="37"/>
      <c r="XBO344" s="37"/>
      <c r="XBP344" s="37"/>
      <c r="XBQ344" s="37"/>
      <c r="XBR344" s="37"/>
      <c r="XBS344" s="37"/>
      <c r="XBT344" s="37"/>
      <c r="XBU344" s="37"/>
      <c r="XBV344" s="37"/>
      <c r="XBW344" s="37"/>
      <c r="XBX344" s="37"/>
      <c r="XBY344" s="37"/>
      <c r="XBZ344" s="37"/>
      <c r="XCA344" s="37"/>
      <c r="XCB344" s="37"/>
      <c r="XCC344" s="37"/>
      <c r="XCD344" s="37"/>
      <c r="XCE344" s="37"/>
      <c r="XCF344" s="37"/>
      <c r="XCG344" s="37"/>
      <c r="XCH344" s="37"/>
      <c r="XCI344" s="37"/>
      <c r="XCJ344" s="37"/>
      <c r="XCK344" s="37"/>
      <c r="XCL344" s="37"/>
      <c r="XCM344" s="37"/>
      <c r="XCN344" s="37"/>
      <c r="XCO344" s="37"/>
      <c r="XCP344" s="37"/>
      <c r="XCQ344" s="37"/>
      <c r="XCR344" s="37"/>
      <c r="XCS344" s="37"/>
      <c r="XCT344" s="37"/>
      <c r="XCU344" s="37"/>
      <c r="XCV344" s="37"/>
      <c r="XCW344" s="37"/>
      <c r="XCX344" s="37"/>
      <c r="XCY344" s="37"/>
      <c r="XCZ344" s="37"/>
      <c r="XDA344" s="37"/>
      <c r="XDB344" s="37"/>
      <c r="XDC344" s="37"/>
      <c r="XDD344" s="37"/>
      <c r="XDE344" s="37"/>
      <c r="XDF344" s="37"/>
      <c r="XDG344" s="37"/>
      <c r="XDH344" s="37"/>
      <c r="XDI344" s="37"/>
      <c r="XDJ344" s="37"/>
      <c r="XDK344" s="37"/>
      <c r="XDL344" s="37"/>
      <c r="XDM344" s="37"/>
      <c r="XDN344" s="37"/>
      <c r="XDO344" s="37"/>
      <c r="XDP344" s="37"/>
      <c r="XDQ344" s="37"/>
      <c r="XDR344" s="37"/>
      <c r="XDS344" s="37"/>
      <c r="XDT344" s="37"/>
      <c r="XDU344" s="37"/>
      <c r="XDV344" s="37"/>
      <c r="XDW344" s="37"/>
      <c r="XDX344" s="37"/>
      <c r="XDY344" s="37"/>
      <c r="XDZ344" s="37"/>
      <c r="XEA344" s="37"/>
      <c r="XEB344" s="37"/>
      <c r="XEC344" s="37"/>
      <c r="XED344" s="37"/>
      <c r="XEE344" s="37"/>
      <c r="XEF344" s="37"/>
      <c r="XEG344" s="37"/>
      <c r="XEH344" s="37"/>
      <c r="XEI344" s="37"/>
      <c r="XEJ344" s="37"/>
      <c r="XEK344" s="37"/>
      <c r="XEL344" s="37"/>
      <c r="XEM344" s="37"/>
      <c r="XEN344" s="37"/>
      <c r="XEO344" s="37"/>
      <c r="XEP344" s="37"/>
      <c r="XEQ344" s="37"/>
      <c r="XER344" s="37"/>
      <c r="XES344" s="37"/>
      <c r="XET344" s="37"/>
      <c r="XEU344" s="37"/>
      <c r="XEV344" s="37"/>
      <c r="XEW344" s="37"/>
      <c r="XEX344" s="37"/>
      <c r="XEY344" s="37"/>
      <c r="XEZ344" s="37"/>
      <c r="XFA344" s="37"/>
      <c r="XFB344" s="37"/>
      <c r="XFC344" s="37"/>
      <c r="XFD344" s="37"/>
    </row>
    <row r="345" spans="1:151 16227:16384" s="12" customFormat="1" ht="20.25" customHeight="1" x14ac:dyDescent="0.25">
      <c r="A345" s="90"/>
      <c r="B345" s="90"/>
      <c r="C345" s="90">
        <v>5</v>
      </c>
      <c r="D345" s="90"/>
      <c r="E345" s="70" t="s">
        <v>214</v>
      </c>
      <c r="F345" s="90">
        <f>(51.907+0.675*2.1)*10.764</f>
        <v>573.98491799999988</v>
      </c>
      <c r="G345" s="90"/>
      <c r="H345" s="70">
        <v>0</v>
      </c>
      <c r="I345" s="70">
        <f t="shared" si="56"/>
        <v>918.37586879999981</v>
      </c>
      <c r="J345" s="1"/>
      <c r="K345" s="1"/>
      <c r="L345" s="1"/>
      <c r="M345" s="1"/>
      <c r="N345" s="1"/>
      <c r="O345" s="1"/>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c r="DG345" s="37"/>
      <c r="DH345" s="37"/>
      <c r="DI345" s="37"/>
      <c r="DJ345" s="37"/>
      <c r="DK345" s="37"/>
      <c r="DL345" s="37"/>
      <c r="DM345" s="37"/>
      <c r="DN345" s="37"/>
      <c r="DO345" s="37"/>
      <c r="DP345" s="37"/>
      <c r="DQ345" s="37"/>
      <c r="DR345" s="37"/>
      <c r="DS345" s="37"/>
      <c r="DT345" s="37"/>
      <c r="DU345" s="37"/>
      <c r="DV345" s="37"/>
      <c r="DW345" s="37"/>
      <c r="DX345" s="37"/>
      <c r="DY345" s="37"/>
      <c r="DZ345" s="37"/>
      <c r="EA345" s="37"/>
      <c r="EB345" s="37"/>
      <c r="EC345" s="37"/>
      <c r="ED345" s="37"/>
      <c r="EE345" s="37"/>
      <c r="EF345" s="37"/>
      <c r="EG345" s="37"/>
      <c r="EH345" s="37"/>
      <c r="EI345" s="37"/>
      <c r="EJ345" s="37"/>
      <c r="EK345" s="37"/>
      <c r="EL345" s="37"/>
      <c r="EM345" s="37"/>
      <c r="EN345" s="37"/>
      <c r="EO345" s="37"/>
      <c r="EP345" s="37"/>
      <c r="EQ345" s="37"/>
      <c r="ER345" s="37"/>
      <c r="ES345" s="37"/>
      <c r="ET345" s="37"/>
      <c r="EU345" s="37"/>
      <c r="WZC345" s="37"/>
      <c r="WZD345" s="37"/>
      <c r="WZE345" s="37"/>
      <c r="WZF345" s="37"/>
      <c r="WZG345" s="37"/>
      <c r="WZH345" s="37"/>
      <c r="WZI345" s="37"/>
      <c r="WZJ345" s="37"/>
      <c r="WZK345" s="37"/>
      <c r="WZL345" s="37"/>
      <c r="WZM345" s="37"/>
      <c r="WZN345" s="37"/>
      <c r="WZO345" s="37"/>
      <c r="WZP345" s="37"/>
      <c r="WZQ345" s="37"/>
      <c r="WZR345" s="37"/>
      <c r="WZS345" s="37"/>
      <c r="WZT345" s="37"/>
      <c r="WZU345" s="37"/>
      <c r="WZV345" s="37"/>
      <c r="WZW345" s="37"/>
      <c r="WZX345" s="37"/>
      <c r="WZY345" s="37"/>
      <c r="WZZ345" s="37"/>
      <c r="XAA345" s="37"/>
      <c r="XAB345" s="37"/>
      <c r="XAC345" s="37"/>
      <c r="XAD345" s="37"/>
      <c r="XAE345" s="37"/>
      <c r="XAF345" s="37"/>
      <c r="XAG345" s="37"/>
      <c r="XAH345" s="37"/>
      <c r="XAI345" s="37"/>
      <c r="XAJ345" s="37"/>
      <c r="XAK345" s="37"/>
      <c r="XAL345" s="37"/>
      <c r="XAM345" s="37"/>
      <c r="XAN345" s="37"/>
      <c r="XAO345" s="37"/>
      <c r="XAP345" s="37"/>
      <c r="XAQ345" s="37"/>
      <c r="XAR345" s="37"/>
      <c r="XAS345" s="37"/>
      <c r="XAT345" s="37"/>
      <c r="XAU345" s="37"/>
      <c r="XAV345" s="37"/>
      <c r="XAW345" s="37"/>
      <c r="XAX345" s="37"/>
      <c r="XAY345" s="37"/>
      <c r="XAZ345" s="37"/>
      <c r="XBA345" s="37"/>
      <c r="XBB345" s="37"/>
      <c r="XBC345" s="37"/>
      <c r="XBD345" s="37"/>
      <c r="XBE345" s="37"/>
      <c r="XBF345" s="37"/>
      <c r="XBG345" s="37"/>
      <c r="XBH345" s="37"/>
      <c r="XBI345" s="37"/>
      <c r="XBJ345" s="37"/>
      <c r="XBK345" s="37"/>
      <c r="XBL345" s="37"/>
      <c r="XBM345" s="37"/>
      <c r="XBN345" s="37"/>
      <c r="XBO345" s="37"/>
      <c r="XBP345" s="37"/>
      <c r="XBQ345" s="37"/>
      <c r="XBR345" s="37"/>
      <c r="XBS345" s="37"/>
      <c r="XBT345" s="37"/>
      <c r="XBU345" s="37"/>
      <c r="XBV345" s="37"/>
      <c r="XBW345" s="37"/>
      <c r="XBX345" s="37"/>
      <c r="XBY345" s="37"/>
      <c r="XBZ345" s="37"/>
      <c r="XCA345" s="37"/>
      <c r="XCB345" s="37"/>
      <c r="XCC345" s="37"/>
      <c r="XCD345" s="37"/>
      <c r="XCE345" s="37"/>
      <c r="XCF345" s="37"/>
      <c r="XCG345" s="37"/>
      <c r="XCH345" s="37"/>
      <c r="XCI345" s="37"/>
      <c r="XCJ345" s="37"/>
      <c r="XCK345" s="37"/>
      <c r="XCL345" s="37"/>
      <c r="XCM345" s="37"/>
      <c r="XCN345" s="37"/>
      <c r="XCO345" s="37"/>
      <c r="XCP345" s="37"/>
      <c r="XCQ345" s="37"/>
      <c r="XCR345" s="37"/>
      <c r="XCS345" s="37"/>
      <c r="XCT345" s="37"/>
      <c r="XCU345" s="37"/>
      <c r="XCV345" s="37"/>
      <c r="XCW345" s="37"/>
      <c r="XCX345" s="37"/>
      <c r="XCY345" s="37"/>
      <c r="XCZ345" s="37"/>
      <c r="XDA345" s="37"/>
      <c r="XDB345" s="37"/>
      <c r="XDC345" s="37"/>
      <c r="XDD345" s="37"/>
      <c r="XDE345" s="37"/>
      <c r="XDF345" s="37"/>
      <c r="XDG345" s="37"/>
      <c r="XDH345" s="37"/>
      <c r="XDI345" s="37"/>
      <c r="XDJ345" s="37"/>
      <c r="XDK345" s="37"/>
      <c r="XDL345" s="37"/>
      <c r="XDM345" s="37"/>
      <c r="XDN345" s="37"/>
      <c r="XDO345" s="37"/>
      <c r="XDP345" s="37"/>
      <c r="XDQ345" s="37"/>
      <c r="XDR345" s="37"/>
      <c r="XDS345" s="37"/>
      <c r="XDT345" s="37"/>
      <c r="XDU345" s="37"/>
      <c r="XDV345" s="37"/>
      <c r="XDW345" s="37"/>
      <c r="XDX345" s="37"/>
      <c r="XDY345" s="37"/>
      <c r="XDZ345" s="37"/>
      <c r="XEA345" s="37"/>
      <c r="XEB345" s="37"/>
      <c r="XEC345" s="37"/>
      <c r="XED345" s="37"/>
      <c r="XEE345" s="37"/>
      <c r="XEF345" s="37"/>
      <c r="XEG345" s="37"/>
      <c r="XEH345" s="37"/>
      <c r="XEI345" s="37"/>
      <c r="XEJ345" s="37"/>
      <c r="XEK345" s="37"/>
      <c r="XEL345" s="37"/>
      <c r="XEM345" s="37"/>
      <c r="XEN345" s="37"/>
      <c r="XEO345" s="37"/>
      <c r="XEP345" s="37"/>
      <c r="XEQ345" s="37"/>
      <c r="XER345" s="37"/>
      <c r="XES345" s="37"/>
      <c r="XET345" s="37"/>
      <c r="XEU345" s="37"/>
      <c r="XEV345" s="37"/>
      <c r="XEW345" s="37"/>
      <c r="XEX345" s="37"/>
      <c r="XEY345" s="37"/>
      <c r="XEZ345" s="37"/>
      <c r="XFA345" s="37"/>
      <c r="XFB345" s="37"/>
      <c r="XFC345" s="37"/>
      <c r="XFD345" s="37"/>
    </row>
    <row r="346" spans="1:151 16227:16384" s="12" customFormat="1" ht="20.25" customHeight="1" x14ac:dyDescent="0.25">
      <c r="A346" s="90"/>
      <c r="B346" s="90"/>
      <c r="C346" s="90">
        <v>6</v>
      </c>
      <c r="D346" s="90"/>
      <c r="E346" s="70" t="s">
        <v>214</v>
      </c>
      <c r="F346" s="90">
        <f>(43.72)*10.764</f>
        <v>470.60207999999994</v>
      </c>
      <c r="G346" s="90"/>
      <c r="H346" s="70">
        <v>0</v>
      </c>
      <c r="I346" s="70">
        <f t="shared" si="56"/>
        <v>752.96332799999993</v>
      </c>
      <c r="J346" s="1"/>
      <c r="K346" s="1"/>
      <c r="L346" s="1"/>
      <c r="M346" s="1"/>
      <c r="N346" s="1"/>
      <c r="O346" s="1"/>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c r="DG346" s="37"/>
      <c r="DH346" s="37"/>
      <c r="DI346" s="37"/>
      <c r="DJ346" s="37"/>
      <c r="DK346" s="37"/>
      <c r="DL346" s="37"/>
      <c r="DM346" s="37"/>
      <c r="DN346" s="37"/>
      <c r="DO346" s="37"/>
      <c r="DP346" s="37"/>
      <c r="DQ346" s="37"/>
      <c r="DR346" s="37"/>
      <c r="DS346" s="37"/>
      <c r="DT346" s="37"/>
      <c r="DU346" s="37"/>
      <c r="DV346" s="37"/>
      <c r="DW346" s="37"/>
      <c r="DX346" s="37"/>
      <c r="DY346" s="37"/>
      <c r="DZ346" s="37"/>
      <c r="EA346" s="37"/>
      <c r="EB346" s="37"/>
      <c r="EC346" s="37"/>
      <c r="ED346" s="37"/>
      <c r="EE346" s="37"/>
      <c r="EF346" s="37"/>
      <c r="EG346" s="37"/>
      <c r="EH346" s="37"/>
      <c r="EI346" s="37"/>
      <c r="EJ346" s="37"/>
      <c r="EK346" s="37"/>
      <c r="EL346" s="37"/>
      <c r="EM346" s="37"/>
      <c r="EN346" s="37"/>
      <c r="EO346" s="37"/>
      <c r="EP346" s="37"/>
      <c r="EQ346" s="37"/>
      <c r="ER346" s="37"/>
      <c r="ES346" s="37"/>
      <c r="ET346" s="37"/>
      <c r="EU346" s="37"/>
      <c r="WZC346" s="37"/>
      <c r="WZD346" s="37"/>
      <c r="WZE346" s="37"/>
      <c r="WZF346" s="37"/>
      <c r="WZG346" s="37"/>
      <c r="WZH346" s="37"/>
      <c r="WZI346" s="37"/>
      <c r="WZJ346" s="37"/>
      <c r="WZK346" s="37"/>
      <c r="WZL346" s="37"/>
      <c r="WZM346" s="37"/>
      <c r="WZN346" s="37"/>
      <c r="WZO346" s="37"/>
      <c r="WZP346" s="37"/>
      <c r="WZQ346" s="37"/>
      <c r="WZR346" s="37"/>
      <c r="WZS346" s="37"/>
      <c r="WZT346" s="37"/>
      <c r="WZU346" s="37"/>
      <c r="WZV346" s="37"/>
      <c r="WZW346" s="37"/>
      <c r="WZX346" s="37"/>
      <c r="WZY346" s="37"/>
      <c r="WZZ346" s="37"/>
      <c r="XAA346" s="37"/>
      <c r="XAB346" s="37"/>
      <c r="XAC346" s="37"/>
      <c r="XAD346" s="37"/>
      <c r="XAE346" s="37"/>
      <c r="XAF346" s="37"/>
      <c r="XAG346" s="37"/>
      <c r="XAH346" s="37"/>
      <c r="XAI346" s="37"/>
      <c r="XAJ346" s="37"/>
      <c r="XAK346" s="37"/>
      <c r="XAL346" s="37"/>
      <c r="XAM346" s="37"/>
      <c r="XAN346" s="37"/>
      <c r="XAO346" s="37"/>
      <c r="XAP346" s="37"/>
      <c r="XAQ346" s="37"/>
      <c r="XAR346" s="37"/>
      <c r="XAS346" s="37"/>
      <c r="XAT346" s="37"/>
      <c r="XAU346" s="37"/>
      <c r="XAV346" s="37"/>
      <c r="XAW346" s="37"/>
      <c r="XAX346" s="37"/>
      <c r="XAY346" s="37"/>
      <c r="XAZ346" s="37"/>
      <c r="XBA346" s="37"/>
      <c r="XBB346" s="37"/>
      <c r="XBC346" s="37"/>
      <c r="XBD346" s="37"/>
      <c r="XBE346" s="37"/>
      <c r="XBF346" s="37"/>
      <c r="XBG346" s="37"/>
      <c r="XBH346" s="37"/>
      <c r="XBI346" s="37"/>
      <c r="XBJ346" s="37"/>
      <c r="XBK346" s="37"/>
      <c r="XBL346" s="37"/>
      <c r="XBM346" s="37"/>
      <c r="XBN346" s="37"/>
      <c r="XBO346" s="37"/>
      <c r="XBP346" s="37"/>
      <c r="XBQ346" s="37"/>
      <c r="XBR346" s="37"/>
      <c r="XBS346" s="37"/>
      <c r="XBT346" s="37"/>
      <c r="XBU346" s="37"/>
      <c r="XBV346" s="37"/>
      <c r="XBW346" s="37"/>
      <c r="XBX346" s="37"/>
      <c r="XBY346" s="37"/>
      <c r="XBZ346" s="37"/>
      <c r="XCA346" s="37"/>
      <c r="XCB346" s="37"/>
      <c r="XCC346" s="37"/>
      <c r="XCD346" s="37"/>
      <c r="XCE346" s="37"/>
      <c r="XCF346" s="37"/>
      <c r="XCG346" s="37"/>
      <c r="XCH346" s="37"/>
      <c r="XCI346" s="37"/>
      <c r="XCJ346" s="37"/>
      <c r="XCK346" s="37"/>
      <c r="XCL346" s="37"/>
      <c r="XCM346" s="37"/>
      <c r="XCN346" s="37"/>
      <c r="XCO346" s="37"/>
      <c r="XCP346" s="37"/>
      <c r="XCQ346" s="37"/>
      <c r="XCR346" s="37"/>
      <c r="XCS346" s="37"/>
      <c r="XCT346" s="37"/>
      <c r="XCU346" s="37"/>
      <c r="XCV346" s="37"/>
      <c r="XCW346" s="37"/>
      <c r="XCX346" s="37"/>
      <c r="XCY346" s="37"/>
      <c r="XCZ346" s="37"/>
      <c r="XDA346" s="37"/>
      <c r="XDB346" s="37"/>
      <c r="XDC346" s="37"/>
      <c r="XDD346" s="37"/>
      <c r="XDE346" s="37"/>
      <c r="XDF346" s="37"/>
      <c r="XDG346" s="37"/>
      <c r="XDH346" s="37"/>
      <c r="XDI346" s="37"/>
      <c r="XDJ346" s="37"/>
      <c r="XDK346" s="37"/>
      <c r="XDL346" s="37"/>
      <c r="XDM346" s="37"/>
      <c r="XDN346" s="37"/>
      <c r="XDO346" s="37"/>
      <c r="XDP346" s="37"/>
      <c r="XDQ346" s="37"/>
      <c r="XDR346" s="37"/>
      <c r="XDS346" s="37"/>
      <c r="XDT346" s="37"/>
      <c r="XDU346" s="37"/>
      <c r="XDV346" s="37"/>
      <c r="XDW346" s="37"/>
      <c r="XDX346" s="37"/>
      <c r="XDY346" s="37"/>
      <c r="XDZ346" s="37"/>
      <c r="XEA346" s="37"/>
      <c r="XEB346" s="37"/>
      <c r="XEC346" s="37"/>
      <c r="XED346" s="37"/>
      <c r="XEE346" s="37"/>
      <c r="XEF346" s="37"/>
      <c r="XEG346" s="37"/>
      <c r="XEH346" s="37"/>
      <c r="XEI346" s="37"/>
      <c r="XEJ346" s="37"/>
      <c r="XEK346" s="37"/>
      <c r="XEL346" s="37"/>
      <c r="XEM346" s="37"/>
      <c r="XEN346" s="37"/>
      <c r="XEO346" s="37"/>
      <c r="XEP346" s="37"/>
      <c r="XEQ346" s="37"/>
      <c r="XER346" s="37"/>
      <c r="XES346" s="37"/>
      <c r="XET346" s="37"/>
      <c r="XEU346" s="37"/>
      <c r="XEV346" s="37"/>
      <c r="XEW346" s="37"/>
      <c r="XEX346" s="37"/>
      <c r="XEY346" s="37"/>
      <c r="XEZ346" s="37"/>
      <c r="XFA346" s="37"/>
      <c r="XFB346" s="37"/>
      <c r="XFC346" s="37"/>
      <c r="XFD346" s="37"/>
    </row>
    <row r="347" spans="1:151 16227:16384" s="12" customFormat="1" ht="20.25" customHeight="1" x14ac:dyDescent="0.25">
      <c r="A347" s="90"/>
      <c r="B347" s="90"/>
      <c r="C347" s="90">
        <v>7</v>
      </c>
      <c r="D347" s="90"/>
      <c r="E347" s="70" t="s">
        <v>214</v>
      </c>
      <c r="F347" s="90">
        <f>(43.72)*10.764</f>
        <v>470.60207999999994</v>
      </c>
      <c r="G347" s="90"/>
      <c r="H347" s="70">
        <v>0</v>
      </c>
      <c r="I347" s="70">
        <f t="shared" si="56"/>
        <v>752.96332799999993</v>
      </c>
      <c r="J347" s="1"/>
      <c r="K347" s="1"/>
      <c r="L347" s="1"/>
      <c r="M347" s="1"/>
      <c r="N347" s="1"/>
      <c r="O347" s="1"/>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c r="DG347" s="37"/>
      <c r="DH347" s="37"/>
      <c r="DI347" s="37"/>
      <c r="DJ347" s="37"/>
      <c r="DK347" s="37"/>
      <c r="DL347" s="37"/>
      <c r="DM347" s="37"/>
      <c r="DN347" s="37"/>
      <c r="DO347" s="37"/>
      <c r="DP347" s="37"/>
      <c r="DQ347" s="37"/>
      <c r="DR347" s="37"/>
      <c r="DS347" s="37"/>
      <c r="DT347" s="37"/>
      <c r="DU347" s="37"/>
      <c r="DV347" s="37"/>
      <c r="DW347" s="37"/>
      <c r="DX347" s="37"/>
      <c r="DY347" s="37"/>
      <c r="DZ347" s="37"/>
      <c r="EA347" s="37"/>
      <c r="EB347" s="37"/>
      <c r="EC347" s="37"/>
      <c r="ED347" s="37"/>
      <c r="EE347" s="37"/>
      <c r="EF347" s="37"/>
      <c r="EG347" s="37"/>
      <c r="EH347" s="37"/>
      <c r="EI347" s="37"/>
      <c r="EJ347" s="37"/>
      <c r="EK347" s="37"/>
      <c r="EL347" s="37"/>
      <c r="EM347" s="37"/>
      <c r="EN347" s="37"/>
      <c r="EO347" s="37"/>
      <c r="EP347" s="37"/>
      <c r="EQ347" s="37"/>
      <c r="ER347" s="37"/>
      <c r="ES347" s="37"/>
      <c r="ET347" s="37"/>
      <c r="EU347" s="37"/>
      <c r="WZC347" s="37"/>
      <c r="WZD347" s="37"/>
      <c r="WZE347" s="37"/>
      <c r="WZF347" s="37"/>
      <c r="WZG347" s="37"/>
      <c r="WZH347" s="37"/>
      <c r="WZI347" s="37"/>
      <c r="WZJ347" s="37"/>
      <c r="WZK347" s="37"/>
      <c r="WZL347" s="37"/>
      <c r="WZM347" s="37"/>
      <c r="WZN347" s="37"/>
      <c r="WZO347" s="37"/>
      <c r="WZP347" s="37"/>
      <c r="WZQ347" s="37"/>
      <c r="WZR347" s="37"/>
      <c r="WZS347" s="37"/>
      <c r="WZT347" s="37"/>
      <c r="WZU347" s="37"/>
      <c r="WZV347" s="37"/>
      <c r="WZW347" s="37"/>
      <c r="WZX347" s="37"/>
      <c r="WZY347" s="37"/>
      <c r="WZZ347" s="37"/>
      <c r="XAA347" s="37"/>
      <c r="XAB347" s="37"/>
      <c r="XAC347" s="37"/>
      <c r="XAD347" s="37"/>
      <c r="XAE347" s="37"/>
      <c r="XAF347" s="37"/>
      <c r="XAG347" s="37"/>
      <c r="XAH347" s="37"/>
      <c r="XAI347" s="37"/>
      <c r="XAJ347" s="37"/>
      <c r="XAK347" s="37"/>
      <c r="XAL347" s="37"/>
      <c r="XAM347" s="37"/>
      <c r="XAN347" s="37"/>
      <c r="XAO347" s="37"/>
      <c r="XAP347" s="37"/>
      <c r="XAQ347" s="37"/>
      <c r="XAR347" s="37"/>
      <c r="XAS347" s="37"/>
      <c r="XAT347" s="37"/>
      <c r="XAU347" s="37"/>
      <c r="XAV347" s="37"/>
      <c r="XAW347" s="37"/>
      <c r="XAX347" s="37"/>
      <c r="XAY347" s="37"/>
      <c r="XAZ347" s="37"/>
      <c r="XBA347" s="37"/>
      <c r="XBB347" s="37"/>
      <c r="XBC347" s="37"/>
      <c r="XBD347" s="37"/>
      <c r="XBE347" s="37"/>
      <c r="XBF347" s="37"/>
      <c r="XBG347" s="37"/>
      <c r="XBH347" s="37"/>
      <c r="XBI347" s="37"/>
      <c r="XBJ347" s="37"/>
      <c r="XBK347" s="37"/>
      <c r="XBL347" s="37"/>
      <c r="XBM347" s="37"/>
      <c r="XBN347" s="37"/>
      <c r="XBO347" s="37"/>
      <c r="XBP347" s="37"/>
      <c r="XBQ347" s="37"/>
      <c r="XBR347" s="37"/>
      <c r="XBS347" s="37"/>
      <c r="XBT347" s="37"/>
      <c r="XBU347" s="37"/>
      <c r="XBV347" s="37"/>
      <c r="XBW347" s="37"/>
      <c r="XBX347" s="37"/>
      <c r="XBY347" s="37"/>
      <c r="XBZ347" s="37"/>
      <c r="XCA347" s="37"/>
      <c r="XCB347" s="37"/>
      <c r="XCC347" s="37"/>
      <c r="XCD347" s="37"/>
      <c r="XCE347" s="37"/>
      <c r="XCF347" s="37"/>
      <c r="XCG347" s="37"/>
      <c r="XCH347" s="37"/>
      <c r="XCI347" s="37"/>
      <c r="XCJ347" s="37"/>
      <c r="XCK347" s="37"/>
      <c r="XCL347" s="37"/>
      <c r="XCM347" s="37"/>
      <c r="XCN347" s="37"/>
      <c r="XCO347" s="37"/>
      <c r="XCP347" s="37"/>
      <c r="XCQ347" s="37"/>
      <c r="XCR347" s="37"/>
      <c r="XCS347" s="37"/>
      <c r="XCT347" s="37"/>
      <c r="XCU347" s="37"/>
      <c r="XCV347" s="37"/>
      <c r="XCW347" s="37"/>
      <c r="XCX347" s="37"/>
      <c r="XCY347" s="37"/>
      <c r="XCZ347" s="37"/>
      <c r="XDA347" s="37"/>
      <c r="XDB347" s="37"/>
      <c r="XDC347" s="37"/>
      <c r="XDD347" s="37"/>
      <c r="XDE347" s="37"/>
      <c r="XDF347" s="37"/>
      <c r="XDG347" s="37"/>
      <c r="XDH347" s="37"/>
      <c r="XDI347" s="37"/>
      <c r="XDJ347" s="37"/>
      <c r="XDK347" s="37"/>
      <c r="XDL347" s="37"/>
      <c r="XDM347" s="37"/>
      <c r="XDN347" s="37"/>
      <c r="XDO347" s="37"/>
      <c r="XDP347" s="37"/>
      <c r="XDQ347" s="37"/>
      <c r="XDR347" s="37"/>
      <c r="XDS347" s="37"/>
      <c r="XDT347" s="37"/>
      <c r="XDU347" s="37"/>
      <c r="XDV347" s="37"/>
      <c r="XDW347" s="37"/>
      <c r="XDX347" s="37"/>
      <c r="XDY347" s="37"/>
      <c r="XDZ347" s="37"/>
      <c r="XEA347" s="37"/>
      <c r="XEB347" s="37"/>
      <c r="XEC347" s="37"/>
      <c r="XED347" s="37"/>
      <c r="XEE347" s="37"/>
      <c r="XEF347" s="37"/>
      <c r="XEG347" s="37"/>
      <c r="XEH347" s="37"/>
      <c r="XEI347" s="37"/>
      <c r="XEJ347" s="37"/>
      <c r="XEK347" s="37"/>
      <c r="XEL347" s="37"/>
      <c r="XEM347" s="37"/>
      <c r="XEN347" s="37"/>
      <c r="XEO347" s="37"/>
      <c r="XEP347" s="37"/>
      <c r="XEQ347" s="37"/>
      <c r="XER347" s="37"/>
      <c r="XES347" s="37"/>
      <c r="XET347" s="37"/>
      <c r="XEU347" s="37"/>
      <c r="XEV347" s="37"/>
      <c r="XEW347" s="37"/>
      <c r="XEX347" s="37"/>
      <c r="XEY347" s="37"/>
      <c r="XEZ347" s="37"/>
      <c r="XFA347" s="37"/>
      <c r="XFB347" s="37"/>
      <c r="XFC347" s="37"/>
      <c r="XFD347" s="37"/>
    </row>
    <row r="348" spans="1:151 16227:16384" s="12" customFormat="1" ht="20.25" customHeight="1" x14ac:dyDescent="0.25">
      <c r="A348" s="90"/>
      <c r="B348" s="90"/>
      <c r="C348" s="90">
        <v>8</v>
      </c>
      <c r="D348" s="90"/>
      <c r="E348" s="70" t="s">
        <v>214</v>
      </c>
      <c r="F348" s="90">
        <f>(0.925*3.05+0.675*2.125+52.396)*10.764</f>
        <v>609.79809149999994</v>
      </c>
      <c r="G348" s="90"/>
      <c r="H348" s="70">
        <v>0</v>
      </c>
      <c r="I348" s="70">
        <f t="shared" si="56"/>
        <v>975.67694639999991</v>
      </c>
      <c r="J348" s="1"/>
      <c r="K348" s="1"/>
      <c r="L348" s="1"/>
      <c r="M348" s="1"/>
      <c r="N348" s="1"/>
      <c r="O348" s="1"/>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c r="DG348" s="37"/>
      <c r="DH348" s="37"/>
      <c r="DI348" s="37"/>
      <c r="DJ348" s="37"/>
      <c r="DK348" s="37"/>
      <c r="DL348" s="37"/>
      <c r="DM348" s="37"/>
      <c r="DN348" s="37"/>
      <c r="DO348" s="37"/>
      <c r="DP348" s="37"/>
      <c r="DQ348" s="37"/>
      <c r="DR348" s="37"/>
      <c r="DS348" s="37"/>
      <c r="DT348" s="37"/>
      <c r="DU348" s="37"/>
      <c r="DV348" s="37"/>
      <c r="DW348" s="37"/>
      <c r="DX348" s="37"/>
      <c r="DY348" s="37"/>
      <c r="DZ348" s="37"/>
      <c r="EA348" s="37"/>
      <c r="EB348" s="37"/>
      <c r="EC348" s="37"/>
      <c r="ED348" s="37"/>
      <c r="EE348" s="37"/>
      <c r="EF348" s="37"/>
      <c r="EG348" s="37"/>
      <c r="EH348" s="37"/>
      <c r="EI348" s="37"/>
      <c r="EJ348" s="37"/>
      <c r="EK348" s="37"/>
      <c r="EL348" s="37"/>
      <c r="EM348" s="37"/>
      <c r="EN348" s="37"/>
      <c r="EO348" s="37"/>
      <c r="EP348" s="37"/>
      <c r="EQ348" s="37"/>
      <c r="ER348" s="37"/>
      <c r="ES348" s="37"/>
      <c r="ET348" s="37"/>
      <c r="EU348" s="37"/>
      <c r="WZC348" s="37"/>
      <c r="WZD348" s="37"/>
      <c r="WZE348" s="37"/>
      <c r="WZF348" s="37"/>
      <c r="WZG348" s="37"/>
      <c r="WZH348" s="37"/>
      <c r="WZI348" s="37"/>
      <c r="WZJ348" s="37"/>
      <c r="WZK348" s="37"/>
      <c r="WZL348" s="37"/>
      <c r="WZM348" s="37"/>
      <c r="WZN348" s="37"/>
      <c r="WZO348" s="37"/>
      <c r="WZP348" s="37"/>
      <c r="WZQ348" s="37"/>
      <c r="WZR348" s="37"/>
      <c r="WZS348" s="37"/>
      <c r="WZT348" s="37"/>
      <c r="WZU348" s="37"/>
      <c r="WZV348" s="37"/>
      <c r="WZW348" s="37"/>
      <c r="WZX348" s="37"/>
      <c r="WZY348" s="37"/>
      <c r="WZZ348" s="37"/>
      <c r="XAA348" s="37"/>
      <c r="XAB348" s="37"/>
      <c r="XAC348" s="37"/>
      <c r="XAD348" s="37"/>
      <c r="XAE348" s="37"/>
      <c r="XAF348" s="37"/>
      <c r="XAG348" s="37"/>
      <c r="XAH348" s="37"/>
      <c r="XAI348" s="37"/>
      <c r="XAJ348" s="37"/>
      <c r="XAK348" s="37"/>
      <c r="XAL348" s="37"/>
      <c r="XAM348" s="37"/>
      <c r="XAN348" s="37"/>
      <c r="XAO348" s="37"/>
      <c r="XAP348" s="37"/>
      <c r="XAQ348" s="37"/>
      <c r="XAR348" s="37"/>
      <c r="XAS348" s="37"/>
      <c r="XAT348" s="37"/>
      <c r="XAU348" s="37"/>
      <c r="XAV348" s="37"/>
      <c r="XAW348" s="37"/>
      <c r="XAX348" s="37"/>
      <c r="XAY348" s="37"/>
      <c r="XAZ348" s="37"/>
      <c r="XBA348" s="37"/>
      <c r="XBB348" s="37"/>
      <c r="XBC348" s="37"/>
      <c r="XBD348" s="37"/>
      <c r="XBE348" s="37"/>
      <c r="XBF348" s="37"/>
      <c r="XBG348" s="37"/>
      <c r="XBH348" s="37"/>
      <c r="XBI348" s="37"/>
      <c r="XBJ348" s="37"/>
      <c r="XBK348" s="37"/>
      <c r="XBL348" s="37"/>
      <c r="XBM348" s="37"/>
      <c r="XBN348" s="37"/>
      <c r="XBO348" s="37"/>
      <c r="XBP348" s="37"/>
      <c r="XBQ348" s="37"/>
      <c r="XBR348" s="37"/>
      <c r="XBS348" s="37"/>
      <c r="XBT348" s="37"/>
      <c r="XBU348" s="37"/>
      <c r="XBV348" s="37"/>
      <c r="XBW348" s="37"/>
      <c r="XBX348" s="37"/>
      <c r="XBY348" s="37"/>
      <c r="XBZ348" s="37"/>
      <c r="XCA348" s="37"/>
      <c r="XCB348" s="37"/>
      <c r="XCC348" s="37"/>
      <c r="XCD348" s="37"/>
      <c r="XCE348" s="37"/>
      <c r="XCF348" s="37"/>
      <c r="XCG348" s="37"/>
      <c r="XCH348" s="37"/>
      <c r="XCI348" s="37"/>
      <c r="XCJ348" s="37"/>
      <c r="XCK348" s="37"/>
      <c r="XCL348" s="37"/>
      <c r="XCM348" s="37"/>
      <c r="XCN348" s="37"/>
      <c r="XCO348" s="37"/>
      <c r="XCP348" s="37"/>
      <c r="XCQ348" s="37"/>
      <c r="XCR348" s="37"/>
      <c r="XCS348" s="37"/>
      <c r="XCT348" s="37"/>
      <c r="XCU348" s="37"/>
      <c r="XCV348" s="37"/>
      <c r="XCW348" s="37"/>
      <c r="XCX348" s="37"/>
      <c r="XCY348" s="37"/>
      <c r="XCZ348" s="37"/>
      <c r="XDA348" s="37"/>
      <c r="XDB348" s="37"/>
      <c r="XDC348" s="37"/>
      <c r="XDD348" s="37"/>
      <c r="XDE348" s="37"/>
      <c r="XDF348" s="37"/>
      <c r="XDG348" s="37"/>
      <c r="XDH348" s="37"/>
      <c r="XDI348" s="37"/>
      <c r="XDJ348" s="37"/>
      <c r="XDK348" s="37"/>
      <c r="XDL348" s="37"/>
      <c r="XDM348" s="37"/>
      <c r="XDN348" s="37"/>
      <c r="XDO348" s="37"/>
      <c r="XDP348" s="37"/>
      <c r="XDQ348" s="37"/>
      <c r="XDR348" s="37"/>
      <c r="XDS348" s="37"/>
      <c r="XDT348" s="37"/>
      <c r="XDU348" s="37"/>
      <c r="XDV348" s="37"/>
      <c r="XDW348" s="37"/>
      <c r="XDX348" s="37"/>
      <c r="XDY348" s="37"/>
      <c r="XDZ348" s="37"/>
      <c r="XEA348" s="37"/>
      <c r="XEB348" s="37"/>
      <c r="XEC348" s="37"/>
      <c r="XED348" s="37"/>
      <c r="XEE348" s="37"/>
      <c r="XEF348" s="37"/>
      <c r="XEG348" s="37"/>
      <c r="XEH348" s="37"/>
      <c r="XEI348" s="37"/>
      <c r="XEJ348" s="37"/>
      <c r="XEK348" s="37"/>
      <c r="XEL348" s="37"/>
      <c r="XEM348" s="37"/>
      <c r="XEN348" s="37"/>
      <c r="XEO348" s="37"/>
      <c r="XEP348" s="37"/>
      <c r="XEQ348" s="37"/>
      <c r="XER348" s="37"/>
      <c r="XES348" s="37"/>
      <c r="XET348" s="37"/>
      <c r="XEU348" s="37"/>
      <c r="XEV348" s="37"/>
      <c r="XEW348" s="37"/>
      <c r="XEX348" s="37"/>
      <c r="XEY348" s="37"/>
      <c r="XEZ348" s="37"/>
      <c r="XFA348" s="37"/>
      <c r="XFB348" s="37"/>
      <c r="XFC348" s="37"/>
      <c r="XFD348" s="37"/>
    </row>
    <row r="349" spans="1:151 16227:16384" s="12" customFormat="1" ht="20.25" x14ac:dyDescent="0.25">
      <c r="A349" s="81" t="s">
        <v>235</v>
      </c>
      <c r="B349" s="82"/>
      <c r="C349" s="82"/>
      <c r="D349" s="82"/>
      <c r="E349" s="82"/>
      <c r="F349" s="82"/>
      <c r="G349" s="82"/>
      <c r="H349" s="82"/>
      <c r="I349" s="83"/>
      <c r="J349" s="1"/>
      <c r="K349" s="1"/>
      <c r="L349" s="1"/>
      <c r="M349" s="1"/>
      <c r="N349" s="1"/>
      <c r="O349" s="1"/>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c r="DG349" s="37"/>
      <c r="DH349" s="37"/>
      <c r="DI349" s="37"/>
      <c r="DJ349" s="37"/>
      <c r="DK349" s="37"/>
      <c r="DL349" s="37"/>
      <c r="DM349" s="37"/>
      <c r="DN349" s="37"/>
      <c r="DO349" s="37"/>
      <c r="DP349" s="37"/>
      <c r="DQ349" s="37"/>
      <c r="DR349" s="37"/>
      <c r="DS349" s="37"/>
      <c r="DT349" s="37"/>
      <c r="DU349" s="37"/>
      <c r="DV349" s="37"/>
      <c r="DW349" s="37"/>
      <c r="DX349" s="37"/>
      <c r="DY349" s="37"/>
      <c r="DZ349" s="37"/>
      <c r="EA349" s="37"/>
      <c r="EB349" s="37"/>
      <c r="EC349" s="37"/>
      <c r="ED349" s="37"/>
      <c r="EE349" s="37"/>
      <c r="EF349" s="37"/>
      <c r="EG349" s="37"/>
      <c r="EH349" s="37"/>
      <c r="EI349" s="37"/>
      <c r="EJ349" s="37"/>
      <c r="EK349" s="37"/>
      <c r="EL349" s="37"/>
      <c r="EM349" s="37"/>
      <c r="EN349" s="37"/>
      <c r="EO349" s="37"/>
      <c r="EP349" s="37"/>
      <c r="EQ349" s="37"/>
      <c r="ER349" s="37"/>
      <c r="ES349" s="37"/>
      <c r="ET349" s="37"/>
      <c r="EU349" s="37"/>
      <c r="WZC349" s="37"/>
      <c r="WZD349" s="37"/>
      <c r="WZE349" s="37"/>
      <c r="WZF349" s="37"/>
      <c r="WZG349" s="37"/>
      <c r="WZH349" s="37"/>
      <c r="WZI349" s="37"/>
      <c r="WZJ349" s="37"/>
      <c r="WZK349" s="37"/>
      <c r="WZL349" s="37"/>
      <c r="WZM349" s="37"/>
      <c r="WZN349" s="37"/>
      <c r="WZO349" s="37"/>
      <c r="WZP349" s="37"/>
      <c r="WZQ349" s="37"/>
      <c r="WZR349" s="37"/>
      <c r="WZS349" s="37"/>
      <c r="WZT349" s="37"/>
      <c r="WZU349" s="37"/>
      <c r="WZV349" s="37"/>
      <c r="WZW349" s="37"/>
      <c r="WZX349" s="37"/>
      <c r="WZY349" s="37"/>
      <c r="WZZ349" s="37"/>
      <c r="XAA349" s="37"/>
      <c r="XAB349" s="37"/>
      <c r="XAC349" s="37"/>
      <c r="XAD349" s="37"/>
      <c r="XAE349" s="37"/>
      <c r="XAF349" s="37"/>
      <c r="XAG349" s="37"/>
      <c r="XAH349" s="37"/>
      <c r="XAI349" s="37"/>
      <c r="XAJ349" s="37"/>
      <c r="XAK349" s="37"/>
      <c r="XAL349" s="37"/>
      <c r="XAM349" s="37"/>
      <c r="XAN349" s="37"/>
      <c r="XAO349" s="37"/>
      <c r="XAP349" s="37"/>
      <c r="XAQ349" s="37"/>
      <c r="XAR349" s="37"/>
      <c r="XAS349" s="37"/>
      <c r="XAT349" s="37"/>
      <c r="XAU349" s="37"/>
      <c r="XAV349" s="37"/>
      <c r="XAW349" s="37"/>
      <c r="XAX349" s="37"/>
      <c r="XAY349" s="37"/>
      <c r="XAZ349" s="37"/>
      <c r="XBA349" s="37"/>
      <c r="XBB349" s="37"/>
      <c r="XBC349" s="37"/>
      <c r="XBD349" s="37"/>
      <c r="XBE349" s="37"/>
      <c r="XBF349" s="37"/>
      <c r="XBG349" s="37"/>
      <c r="XBH349" s="37"/>
      <c r="XBI349" s="37"/>
      <c r="XBJ349" s="37"/>
      <c r="XBK349" s="37"/>
      <c r="XBL349" s="37"/>
      <c r="XBM349" s="37"/>
      <c r="XBN349" s="37"/>
      <c r="XBO349" s="37"/>
      <c r="XBP349" s="37"/>
      <c r="XBQ349" s="37"/>
      <c r="XBR349" s="37"/>
      <c r="XBS349" s="37"/>
      <c r="XBT349" s="37"/>
      <c r="XBU349" s="37"/>
      <c r="XBV349" s="37"/>
      <c r="XBW349" s="37"/>
      <c r="XBX349" s="37"/>
      <c r="XBY349" s="37"/>
      <c r="XBZ349" s="37"/>
      <c r="XCA349" s="37"/>
      <c r="XCB349" s="37"/>
      <c r="XCC349" s="37"/>
      <c r="XCD349" s="37"/>
      <c r="XCE349" s="37"/>
      <c r="XCF349" s="37"/>
      <c r="XCG349" s="37"/>
      <c r="XCH349" s="37"/>
      <c r="XCI349" s="37"/>
      <c r="XCJ349" s="37"/>
      <c r="XCK349" s="37"/>
      <c r="XCL349" s="37"/>
      <c r="XCM349" s="37"/>
      <c r="XCN349" s="37"/>
      <c r="XCO349" s="37"/>
      <c r="XCP349" s="37"/>
      <c r="XCQ349" s="37"/>
      <c r="XCR349" s="37"/>
      <c r="XCS349" s="37"/>
      <c r="XCT349" s="37"/>
      <c r="XCU349" s="37"/>
      <c r="XCV349" s="37"/>
      <c r="XCW349" s="37"/>
      <c r="XCX349" s="37"/>
      <c r="XCY349" s="37"/>
      <c r="XCZ349" s="37"/>
      <c r="XDA349" s="37"/>
      <c r="XDB349" s="37"/>
      <c r="XDC349" s="37"/>
      <c r="XDD349" s="37"/>
      <c r="XDE349" s="37"/>
      <c r="XDF349" s="37"/>
      <c r="XDG349" s="37"/>
      <c r="XDH349" s="37"/>
      <c r="XDI349" s="37"/>
      <c r="XDJ349" s="37"/>
      <c r="XDK349" s="37"/>
      <c r="XDL349" s="37"/>
      <c r="XDM349" s="37"/>
      <c r="XDN349" s="37"/>
      <c r="XDO349" s="37"/>
      <c r="XDP349" s="37"/>
      <c r="XDQ349" s="37"/>
      <c r="XDR349" s="37"/>
      <c r="XDS349" s="37"/>
      <c r="XDT349" s="37"/>
      <c r="XDU349" s="37"/>
      <c r="XDV349" s="37"/>
      <c r="XDW349" s="37"/>
      <c r="XDX349" s="37"/>
      <c r="XDY349" s="37"/>
      <c r="XDZ349" s="37"/>
      <c r="XEA349" s="37"/>
      <c r="XEB349" s="37"/>
      <c r="XEC349" s="37"/>
      <c r="XED349" s="37"/>
      <c r="XEE349" s="37"/>
      <c r="XEF349" s="37"/>
      <c r="XEG349" s="37"/>
      <c r="XEH349" s="37"/>
      <c r="XEI349" s="37"/>
      <c r="XEJ349" s="37"/>
      <c r="XEK349" s="37"/>
      <c r="XEL349" s="37"/>
      <c r="XEM349" s="37"/>
      <c r="XEN349" s="37"/>
      <c r="XEO349" s="37"/>
      <c r="XEP349" s="37"/>
      <c r="XEQ349" s="37"/>
      <c r="XER349" s="37"/>
      <c r="XES349" s="37"/>
      <c r="XET349" s="37"/>
      <c r="XEU349" s="37"/>
      <c r="XEV349" s="37"/>
      <c r="XEW349" s="37"/>
      <c r="XEX349" s="37"/>
      <c r="XEY349" s="37"/>
      <c r="XEZ349" s="37"/>
      <c r="XFA349" s="37"/>
      <c r="XFB349" s="37"/>
      <c r="XFC349" s="37"/>
      <c r="XFD349" s="37"/>
    </row>
    <row r="350" spans="1:151 16227:16384" s="12" customFormat="1" ht="20.25" customHeight="1" x14ac:dyDescent="0.25">
      <c r="A350" s="84" t="str">
        <f>A349</f>
        <v>36th Floor ( Part Refuge Area)</v>
      </c>
      <c r="B350" s="85"/>
      <c r="C350" s="79">
        <v>1</v>
      </c>
      <c r="D350" s="80"/>
      <c r="E350" s="84" t="s">
        <v>216</v>
      </c>
      <c r="F350" s="91"/>
      <c r="G350" s="91"/>
      <c r="H350" s="91"/>
      <c r="I350" s="85"/>
      <c r="J350" s="1"/>
      <c r="K350" s="1"/>
      <c r="L350" s="1"/>
      <c r="M350" s="1"/>
      <c r="N350" s="1"/>
      <c r="O350" s="1"/>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c r="DG350" s="37"/>
      <c r="DH350" s="37"/>
      <c r="DI350" s="37"/>
      <c r="DJ350" s="37"/>
      <c r="DK350" s="37"/>
      <c r="DL350" s="37"/>
      <c r="DM350" s="37"/>
      <c r="DN350" s="37"/>
      <c r="DO350" s="37"/>
      <c r="DP350" s="37"/>
      <c r="DQ350" s="37"/>
      <c r="DR350" s="37"/>
      <c r="DS350" s="37"/>
      <c r="DT350" s="37"/>
      <c r="DU350" s="37"/>
      <c r="DV350" s="37"/>
      <c r="DW350" s="37"/>
      <c r="DX350" s="37"/>
      <c r="DY350" s="37"/>
      <c r="DZ350" s="37"/>
      <c r="EA350" s="37"/>
      <c r="EB350" s="37"/>
      <c r="EC350" s="37"/>
      <c r="ED350" s="37"/>
      <c r="EE350" s="37"/>
      <c r="EF350" s="37"/>
      <c r="EG350" s="37"/>
      <c r="EH350" s="37"/>
      <c r="EI350" s="37"/>
      <c r="EJ350" s="37"/>
      <c r="EK350" s="37"/>
      <c r="EL350" s="37"/>
      <c r="EM350" s="37"/>
      <c r="EN350" s="37"/>
      <c r="EO350" s="37"/>
      <c r="EP350" s="37"/>
      <c r="EQ350" s="37"/>
      <c r="ER350" s="37"/>
      <c r="ES350" s="37"/>
      <c r="ET350" s="37"/>
      <c r="EU350" s="37"/>
      <c r="WZC350" s="37"/>
      <c r="WZD350" s="37"/>
      <c r="WZE350" s="37"/>
      <c r="WZF350" s="37"/>
      <c r="WZG350" s="37"/>
      <c r="WZH350" s="37"/>
      <c r="WZI350" s="37"/>
      <c r="WZJ350" s="37"/>
      <c r="WZK350" s="37"/>
      <c r="WZL350" s="37"/>
      <c r="WZM350" s="37"/>
      <c r="WZN350" s="37"/>
      <c r="WZO350" s="37"/>
      <c r="WZP350" s="37"/>
      <c r="WZQ350" s="37"/>
      <c r="WZR350" s="37"/>
      <c r="WZS350" s="37"/>
      <c r="WZT350" s="37"/>
      <c r="WZU350" s="37"/>
      <c r="WZV350" s="37"/>
      <c r="WZW350" s="37"/>
      <c r="WZX350" s="37"/>
      <c r="WZY350" s="37"/>
      <c r="WZZ350" s="37"/>
      <c r="XAA350" s="37"/>
      <c r="XAB350" s="37"/>
      <c r="XAC350" s="37"/>
      <c r="XAD350" s="37"/>
      <c r="XAE350" s="37"/>
      <c r="XAF350" s="37"/>
      <c r="XAG350" s="37"/>
      <c r="XAH350" s="37"/>
      <c r="XAI350" s="37"/>
      <c r="XAJ350" s="37"/>
      <c r="XAK350" s="37"/>
      <c r="XAL350" s="37"/>
      <c r="XAM350" s="37"/>
      <c r="XAN350" s="37"/>
      <c r="XAO350" s="37"/>
      <c r="XAP350" s="37"/>
      <c r="XAQ350" s="37"/>
      <c r="XAR350" s="37"/>
      <c r="XAS350" s="37"/>
      <c r="XAT350" s="37"/>
      <c r="XAU350" s="37"/>
      <c r="XAV350" s="37"/>
      <c r="XAW350" s="37"/>
      <c r="XAX350" s="37"/>
      <c r="XAY350" s="37"/>
      <c r="XAZ350" s="37"/>
      <c r="XBA350" s="37"/>
      <c r="XBB350" s="37"/>
      <c r="XBC350" s="37"/>
      <c r="XBD350" s="37"/>
      <c r="XBE350" s="37"/>
      <c r="XBF350" s="37"/>
      <c r="XBG350" s="37"/>
      <c r="XBH350" s="37"/>
      <c r="XBI350" s="37"/>
      <c r="XBJ350" s="37"/>
      <c r="XBK350" s="37"/>
      <c r="XBL350" s="37"/>
      <c r="XBM350" s="37"/>
      <c r="XBN350" s="37"/>
      <c r="XBO350" s="37"/>
      <c r="XBP350" s="37"/>
      <c r="XBQ350" s="37"/>
      <c r="XBR350" s="37"/>
      <c r="XBS350" s="37"/>
      <c r="XBT350" s="37"/>
      <c r="XBU350" s="37"/>
      <c r="XBV350" s="37"/>
      <c r="XBW350" s="37"/>
      <c r="XBX350" s="37"/>
      <c r="XBY350" s="37"/>
      <c r="XBZ350" s="37"/>
      <c r="XCA350" s="37"/>
      <c r="XCB350" s="37"/>
      <c r="XCC350" s="37"/>
      <c r="XCD350" s="37"/>
      <c r="XCE350" s="37"/>
      <c r="XCF350" s="37"/>
      <c r="XCG350" s="37"/>
      <c r="XCH350" s="37"/>
      <c r="XCI350" s="37"/>
      <c r="XCJ350" s="37"/>
      <c r="XCK350" s="37"/>
      <c r="XCL350" s="37"/>
      <c r="XCM350" s="37"/>
      <c r="XCN350" s="37"/>
      <c r="XCO350" s="37"/>
      <c r="XCP350" s="37"/>
      <c r="XCQ350" s="37"/>
      <c r="XCR350" s="37"/>
      <c r="XCS350" s="37"/>
      <c r="XCT350" s="37"/>
      <c r="XCU350" s="37"/>
      <c r="XCV350" s="37"/>
      <c r="XCW350" s="37"/>
      <c r="XCX350" s="37"/>
      <c r="XCY350" s="37"/>
      <c r="XCZ350" s="37"/>
      <c r="XDA350" s="37"/>
      <c r="XDB350" s="37"/>
      <c r="XDC350" s="37"/>
      <c r="XDD350" s="37"/>
      <c r="XDE350" s="37"/>
      <c r="XDF350" s="37"/>
      <c r="XDG350" s="37"/>
      <c r="XDH350" s="37"/>
      <c r="XDI350" s="37"/>
      <c r="XDJ350" s="37"/>
      <c r="XDK350" s="37"/>
      <c r="XDL350" s="37"/>
      <c r="XDM350" s="37"/>
      <c r="XDN350" s="37"/>
      <c r="XDO350" s="37"/>
      <c r="XDP350" s="37"/>
      <c r="XDQ350" s="37"/>
      <c r="XDR350" s="37"/>
      <c r="XDS350" s="37"/>
      <c r="XDT350" s="37"/>
      <c r="XDU350" s="37"/>
      <c r="XDV350" s="37"/>
      <c r="XDW350" s="37"/>
      <c r="XDX350" s="37"/>
      <c r="XDY350" s="37"/>
      <c r="XDZ350" s="37"/>
      <c r="XEA350" s="37"/>
      <c r="XEB350" s="37"/>
      <c r="XEC350" s="37"/>
      <c r="XED350" s="37"/>
      <c r="XEE350" s="37"/>
      <c r="XEF350" s="37"/>
      <c r="XEG350" s="37"/>
      <c r="XEH350" s="37"/>
      <c r="XEI350" s="37"/>
      <c r="XEJ350" s="37"/>
      <c r="XEK350" s="37"/>
      <c r="XEL350" s="37"/>
      <c r="XEM350" s="37"/>
      <c r="XEN350" s="37"/>
      <c r="XEO350" s="37"/>
      <c r="XEP350" s="37"/>
      <c r="XEQ350" s="37"/>
      <c r="XER350" s="37"/>
      <c r="XES350" s="37"/>
      <c r="XET350" s="37"/>
      <c r="XEU350" s="37"/>
      <c r="XEV350" s="37"/>
      <c r="XEW350" s="37"/>
      <c r="XEX350" s="37"/>
      <c r="XEY350" s="37"/>
      <c r="XEZ350" s="37"/>
      <c r="XFA350" s="37"/>
      <c r="XFB350" s="37"/>
      <c r="XFC350" s="37"/>
      <c r="XFD350" s="37"/>
    </row>
    <row r="351" spans="1:151 16227:16384" s="12" customFormat="1" ht="20.25" customHeight="1" x14ac:dyDescent="0.25">
      <c r="A351" s="86"/>
      <c r="B351" s="87"/>
      <c r="C351" s="79">
        <v>2</v>
      </c>
      <c r="D351" s="80"/>
      <c r="E351" s="88"/>
      <c r="F351" s="92"/>
      <c r="G351" s="92"/>
      <c r="H351" s="92"/>
      <c r="I351" s="89"/>
      <c r="J351" s="1"/>
      <c r="K351" s="1"/>
      <c r="L351" s="1"/>
      <c r="M351" s="1"/>
      <c r="N351" s="1"/>
      <c r="O351" s="1"/>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c r="DG351" s="37"/>
      <c r="DH351" s="37"/>
      <c r="DI351" s="37"/>
      <c r="DJ351" s="37"/>
      <c r="DK351" s="37"/>
      <c r="DL351" s="37"/>
      <c r="DM351" s="37"/>
      <c r="DN351" s="37"/>
      <c r="DO351" s="37"/>
      <c r="DP351" s="37"/>
      <c r="DQ351" s="37"/>
      <c r="DR351" s="37"/>
      <c r="DS351" s="37"/>
      <c r="DT351" s="37"/>
      <c r="DU351" s="37"/>
      <c r="DV351" s="37"/>
      <c r="DW351" s="37"/>
      <c r="DX351" s="37"/>
      <c r="DY351" s="37"/>
      <c r="DZ351" s="37"/>
      <c r="EA351" s="37"/>
      <c r="EB351" s="37"/>
      <c r="EC351" s="37"/>
      <c r="ED351" s="37"/>
      <c r="EE351" s="37"/>
      <c r="EF351" s="37"/>
      <c r="EG351" s="37"/>
      <c r="EH351" s="37"/>
      <c r="EI351" s="37"/>
      <c r="EJ351" s="37"/>
      <c r="EK351" s="37"/>
      <c r="EL351" s="37"/>
      <c r="EM351" s="37"/>
      <c r="EN351" s="37"/>
      <c r="EO351" s="37"/>
      <c r="EP351" s="37"/>
      <c r="EQ351" s="37"/>
      <c r="ER351" s="37"/>
      <c r="ES351" s="37"/>
      <c r="ET351" s="37"/>
      <c r="EU351" s="37"/>
      <c r="WZC351" s="37"/>
      <c r="WZD351" s="37"/>
      <c r="WZE351" s="37"/>
      <c r="WZF351" s="37"/>
      <c r="WZG351" s="37"/>
      <c r="WZH351" s="37"/>
      <c r="WZI351" s="37"/>
      <c r="WZJ351" s="37"/>
      <c r="WZK351" s="37"/>
      <c r="WZL351" s="37"/>
      <c r="WZM351" s="37"/>
      <c r="WZN351" s="37"/>
      <c r="WZO351" s="37"/>
      <c r="WZP351" s="37"/>
      <c r="WZQ351" s="37"/>
      <c r="WZR351" s="37"/>
      <c r="WZS351" s="37"/>
      <c r="WZT351" s="37"/>
      <c r="WZU351" s="37"/>
      <c r="WZV351" s="37"/>
      <c r="WZW351" s="37"/>
      <c r="WZX351" s="37"/>
      <c r="WZY351" s="37"/>
      <c r="WZZ351" s="37"/>
      <c r="XAA351" s="37"/>
      <c r="XAB351" s="37"/>
      <c r="XAC351" s="37"/>
      <c r="XAD351" s="37"/>
      <c r="XAE351" s="37"/>
      <c r="XAF351" s="37"/>
      <c r="XAG351" s="37"/>
      <c r="XAH351" s="37"/>
      <c r="XAI351" s="37"/>
      <c r="XAJ351" s="37"/>
      <c r="XAK351" s="37"/>
      <c r="XAL351" s="37"/>
      <c r="XAM351" s="37"/>
      <c r="XAN351" s="37"/>
      <c r="XAO351" s="37"/>
      <c r="XAP351" s="37"/>
      <c r="XAQ351" s="37"/>
      <c r="XAR351" s="37"/>
      <c r="XAS351" s="37"/>
      <c r="XAT351" s="37"/>
      <c r="XAU351" s="37"/>
      <c r="XAV351" s="37"/>
      <c r="XAW351" s="37"/>
      <c r="XAX351" s="37"/>
      <c r="XAY351" s="37"/>
      <c r="XAZ351" s="37"/>
      <c r="XBA351" s="37"/>
      <c r="XBB351" s="37"/>
      <c r="XBC351" s="37"/>
      <c r="XBD351" s="37"/>
      <c r="XBE351" s="37"/>
      <c r="XBF351" s="37"/>
      <c r="XBG351" s="37"/>
      <c r="XBH351" s="37"/>
      <c r="XBI351" s="37"/>
      <c r="XBJ351" s="37"/>
      <c r="XBK351" s="37"/>
      <c r="XBL351" s="37"/>
      <c r="XBM351" s="37"/>
      <c r="XBN351" s="37"/>
      <c r="XBO351" s="37"/>
      <c r="XBP351" s="37"/>
      <c r="XBQ351" s="37"/>
      <c r="XBR351" s="37"/>
      <c r="XBS351" s="37"/>
      <c r="XBT351" s="37"/>
      <c r="XBU351" s="37"/>
      <c r="XBV351" s="37"/>
      <c r="XBW351" s="37"/>
      <c r="XBX351" s="37"/>
      <c r="XBY351" s="37"/>
      <c r="XBZ351" s="37"/>
      <c r="XCA351" s="37"/>
      <c r="XCB351" s="37"/>
      <c r="XCC351" s="37"/>
      <c r="XCD351" s="37"/>
      <c r="XCE351" s="37"/>
      <c r="XCF351" s="37"/>
      <c r="XCG351" s="37"/>
      <c r="XCH351" s="37"/>
      <c r="XCI351" s="37"/>
      <c r="XCJ351" s="37"/>
      <c r="XCK351" s="37"/>
      <c r="XCL351" s="37"/>
      <c r="XCM351" s="37"/>
      <c r="XCN351" s="37"/>
      <c r="XCO351" s="37"/>
      <c r="XCP351" s="37"/>
      <c r="XCQ351" s="37"/>
      <c r="XCR351" s="37"/>
      <c r="XCS351" s="37"/>
      <c r="XCT351" s="37"/>
      <c r="XCU351" s="37"/>
      <c r="XCV351" s="37"/>
      <c r="XCW351" s="37"/>
      <c r="XCX351" s="37"/>
      <c r="XCY351" s="37"/>
      <c r="XCZ351" s="37"/>
      <c r="XDA351" s="37"/>
      <c r="XDB351" s="37"/>
      <c r="XDC351" s="37"/>
      <c r="XDD351" s="37"/>
      <c r="XDE351" s="37"/>
      <c r="XDF351" s="37"/>
      <c r="XDG351" s="37"/>
      <c r="XDH351" s="37"/>
      <c r="XDI351" s="37"/>
      <c r="XDJ351" s="37"/>
      <c r="XDK351" s="37"/>
      <c r="XDL351" s="37"/>
      <c r="XDM351" s="37"/>
      <c r="XDN351" s="37"/>
      <c r="XDO351" s="37"/>
      <c r="XDP351" s="37"/>
      <c r="XDQ351" s="37"/>
      <c r="XDR351" s="37"/>
      <c r="XDS351" s="37"/>
      <c r="XDT351" s="37"/>
      <c r="XDU351" s="37"/>
      <c r="XDV351" s="37"/>
      <c r="XDW351" s="37"/>
      <c r="XDX351" s="37"/>
      <c r="XDY351" s="37"/>
      <c r="XDZ351" s="37"/>
      <c r="XEA351" s="37"/>
      <c r="XEB351" s="37"/>
      <c r="XEC351" s="37"/>
      <c r="XED351" s="37"/>
      <c r="XEE351" s="37"/>
      <c r="XEF351" s="37"/>
      <c r="XEG351" s="37"/>
      <c r="XEH351" s="37"/>
      <c r="XEI351" s="37"/>
      <c r="XEJ351" s="37"/>
      <c r="XEK351" s="37"/>
      <c r="XEL351" s="37"/>
      <c r="XEM351" s="37"/>
      <c r="XEN351" s="37"/>
      <c r="XEO351" s="37"/>
      <c r="XEP351" s="37"/>
      <c r="XEQ351" s="37"/>
      <c r="XER351" s="37"/>
      <c r="XES351" s="37"/>
      <c r="XET351" s="37"/>
      <c r="XEU351" s="37"/>
      <c r="XEV351" s="37"/>
      <c r="XEW351" s="37"/>
      <c r="XEX351" s="37"/>
      <c r="XEY351" s="37"/>
      <c r="XEZ351" s="37"/>
      <c r="XFA351" s="37"/>
      <c r="XFB351" s="37"/>
      <c r="XFC351" s="37"/>
      <c r="XFD351" s="37"/>
    </row>
    <row r="352" spans="1:151 16227:16384" s="12" customFormat="1" ht="20.25" customHeight="1" x14ac:dyDescent="0.25">
      <c r="A352" s="86"/>
      <c r="B352" s="87"/>
      <c r="C352" s="79">
        <v>3</v>
      </c>
      <c r="D352" s="80"/>
      <c r="E352" s="55" t="s">
        <v>214</v>
      </c>
      <c r="F352" s="79">
        <f>(52.396+0.925*3.05+0.675*2.1)*10.764</f>
        <v>609.61644899999988</v>
      </c>
      <c r="G352" s="80"/>
      <c r="H352" s="55">
        <v>0</v>
      </c>
      <c r="I352" s="55">
        <f t="shared" ref="I352:I357" si="57">F352*(($I$105)+1)+H352</f>
        <v>975.38631839999982</v>
      </c>
      <c r="J352" s="1"/>
      <c r="K352" s="1"/>
      <c r="L352" s="1"/>
      <c r="M352" s="1"/>
      <c r="N352" s="1"/>
      <c r="O352" s="1"/>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c r="DG352" s="37"/>
      <c r="DH352" s="37"/>
      <c r="DI352" s="37"/>
      <c r="DJ352" s="37"/>
      <c r="DK352" s="37"/>
      <c r="DL352" s="37"/>
      <c r="DM352" s="37"/>
      <c r="DN352" s="37"/>
      <c r="DO352" s="37"/>
      <c r="DP352" s="37"/>
      <c r="DQ352" s="37"/>
      <c r="DR352" s="37"/>
      <c r="DS352" s="37"/>
      <c r="DT352" s="37"/>
      <c r="DU352" s="37"/>
      <c r="DV352" s="37"/>
      <c r="DW352" s="37"/>
      <c r="DX352" s="37"/>
      <c r="DY352" s="37"/>
      <c r="DZ352" s="37"/>
      <c r="EA352" s="37"/>
      <c r="EB352" s="37"/>
      <c r="EC352" s="37"/>
      <c r="ED352" s="37"/>
      <c r="EE352" s="37"/>
      <c r="EF352" s="37"/>
      <c r="EG352" s="37"/>
      <c r="EH352" s="37"/>
      <c r="EI352" s="37"/>
      <c r="EJ352" s="37"/>
      <c r="EK352" s="37"/>
      <c r="EL352" s="37"/>
      <c r="EM352" s="37"/>
      <c r="EN352" s="37"/>
      <c r="EO352" s="37"/>
      <c r="EP352" s="37"/>
      <c r="EQ352" s="37"/>
      <c r="ER352" s="37"/>
      <c r="ES352" s="37"/>
      <c r="ET352" s="37"/>
      <c r="EU352" s="37"/>
      <c r="WZC352" s="37"/>
      <c r="WZD352" s="37"/>
      <c r="WZE352" s="37"/>
      <c r="WZF352" s="37"/>
      <c r="WZG352" s="37"/>
      <c r="WZH352" s="37"/>
      <c r="WZI352" s="37"/>
      <c r="WZJ352" s="37"/>
      <c r="WZK352" s="37"/>
      <c r="WZL352" s="37"/>
      <c r="WZM352" s="37"/>
      <c r="WZN352" s="37"/>
      <c r="WZO352" s="37"/>
      <c r="WZP352" s="37"/>
      <c r="WZQ352" s="37"/>
      <c r="WZR352" s="37"/>
      <c r="WZS352" s="37"/>
      <c r="WZT352" s="37"/>
      <c r="WZU352" s="37"/>
      <c r="WZV352" s="37"/>
      <c r="WZW352" s="37"/>
      <c r="WZX352" s="37"/>
      <c r="WZY352" s="37"/>
      <c r="WZZ352" s="37"/>
      <c r="XAA352" s="37"/>
      <c r="XAB352" s="37"/>
      <c r="XAC352" s="37"/>
      <c r="XAD352" s="37"/>
      <c r="XAE352" s="37"/>
      <c r="XAF352" s="37"/>
      <c r="XAG352" s="37"/>
      <c r="XAH352" s="37"/>
      <c r="XAI352" s="37"/>
      <c r="XAJ352" s="37"/>
      <c r="XAK352" s="37"/>
      <c r="XAL352" s="37"/>
      <c r="XAM352" s="37"/>
      <c r="XAN352" s="37"/>
      <c r="XAO352" s="37"/>
      <c r="XAP352" s="37"/>
      <c r="XAQ352" s="37"/>
      <c r="XAR352" s="37"/>
      <c r="XAS352" s="37"/>
      <c r="XAT352" s="37"/>
      <c r="XAU352" s="37"/>
      <c r="XAV352" s="37"/>
      <c r="XAW352" s="37"/>
      <c r="XAX352" s="37"/>
      <c r="XAY352" s="37"/>
      <c r="XAZ352" s="37"/>
      <c r="XBA352" s="37"/>
      <c r="XBB352" s="37"/>
      <c r="XBC352" s="37"/>
      <c r="XBD352" s="37"/>
      <c r="XBE352" s="37"/>
      <c r="XBF352" s="37"/>
      <c r="XBG352" s="37"/>
      <c r="XBH352" s="37"/>
      <c r="XBI352" s="37"/>
      <c r="XBJ352" s="37"/>
      <c r="XBK352" s="37"/>
      <c r="XBL352" s="37"/>
      <c r="XBM352" s="37"/>
      <c r="XBN352" s="37"/>
      <c r="XBO352" s="37"/>
      <c r="XBP352" s="37"/>
      <c r="XBQ352" s="37"/>
      <c r="XBR352" s="37"/>
      <c r="XBS352" s="37"/>
      <c r="XBT352" s="37"/>
      <c r="XBU352" s="37"/>
      <c r="XBV352" s="37"/>
      <c r="XBW352" s="37"/>
      <c r="XBX352" s="37"/>
      <c r="XBY352" s="37"/>
      <c r="XBZ352" s="37"/>
      <c r="XCA352" s="37"/>
      <c r="XCB352" s="37"/>
      <c r="XCC352" s="37"/>
      <c r="XCD352" s="37"/>
      <c r="XCE352" s="37"/>
      <c r="XCF352" s="37"/>
      <c r="XCG352" s="37"/>
      <c r="XCH352" s="37"/>
      <c r="XCI352" s="37"/>
      <c r="XCJ352" s="37"/>
      <c r="XCK352" s="37"/>
      <c r="XCL352" s="37"/>
      <c r="XCM352" s="37"/>
      <c r="XCN352" s="37"/>
      <c r="XCO352" s="37"/>
      <c r="XCP352" s="37"/>
      <c r="XCQ352" s="37"/>
      <c r="XCR352" s="37"/>
      <c r="XCS352" s="37"/>
      <c r="XCT352" s="37"/>
      <c r="XCU352" s="37"/>
      <c r="XCV352" s="37"/>
      <c r="XCW352" s="37"/>
      <c r="XCX352" s="37"/>
      <c r="XCY352" s="37"/>
      <c r="XCZ352" s="37"/>
      <c r="XDA352" s="37"/>
      <c r="XDB352" s="37"/>
      <c r="XDC352" s="37"/>
      <c r="XDD352" s="37"/>
      <c r="XDE352" s="37"/>
      <c r="XDF352" s="37"/>
      <c r="XDG352" s="37"/>
      <c r="XDH352" s="37"/>
      <c r="XDI352" s="37"/>
      <c r="XDJ352" s="37"/>
      <c r="XDK352" s="37"/>
      <c r="XDL352" s="37"/>
      <c r="XDM352" s="37"/>
      <c r="XDN352" s="37"/>
      <c r="XDO352" s="37"/>
      <c r="XDP352" s="37"/>
      <c r="XDQ352" s="37"/>
      <c r="XDR352" s="37"/>
      <c r="XDS352" s="37"/>
      <c r="XDT352" s="37"/>
      <c r="XDU352" s="37"/>
      <c r="XDV352" s="37"/>
      <c r="XDW352" s="37"/>
      <c r="XDX352" s="37"/>
      <c r="XDY352" s="37"/>
      <c r="XDZ352" s="37"/>
      <c r="XEA352" s="37"/>
      <c r="XEB352" s="37"/>
      <c r="XEC352" s="37"/>
      <c r="XED352" s="37"/>
      <c r="XEE352" s="37"/>
      <c r="XEF352" s="37"/>
      <c r="XEG352" s="37"/>
      <c r="XEH352" s="37"/>
      <c r="XEI352" s="37"/>
      <c r="XEJ352" s="37"/>
      <c r="XEK352" s="37"/>
      <c r="XEL352" s="37"/>
      <c r="XEM352" s="37"/>
      <c r="XEN352" s="37"/>
      <c r="XEO352" s="37"/>
      <c r="XEP352" s="37"/>
      <c r="XEQ352" s="37"/>
      <c r="XER352" s="37"/>
      <c r="XES352" s="37"/>
      <c r="XET352" s="37"/>
      <c r="XEU352" s="37"/>
      <c r="XEV352" s="37"/>
      <c r="XEW352" s="37"/>
      <c r="XEX352" s="37"/>
      <c r="XEY352" s="37"/>
      <c r="XEZ352" s="37"/>
      <c r="XFA352" s="37"/>
      <c r="XFB352" s="37"/>
      <c r="XFC352" s="37"/>
      <c r="XFD352" s="37"/>
    </row>
    <row r="353" spans="1:16384" s="12" customFormat="1" ht="20.25" customHeight="1" x14ac:dyDescent="0.25">
      <c r="A353" s="86"/>
      <c r="B353" s="87"/>
      <c r="C353" s="79">
        <v>4</v>
      </c>
      <c r="D353" s="80"/>
      <c r="E353" s="55" t="s">
        <v>214</v>
      </c>
      <c r="F353" s="79">
        <f>(43.841)*10.764</f>
        <v>471.90452399999998</v>
      </c>
      <c r="G353" s="80"/>
      <c r="H353" s="55">
        <v>0</v>
      </c>
      <c r="I353" s="55">
        <f t="shared" si="57"/>
        <v>755.04723839999997</v>
      </c>
      <c r="J353" s="1"/>
      <c r="K353" s="1"/>
      <c r="L353" s="1"/>
      <c r="M353" s="1"/>
      <c r="N353" s="1"/>
      <c r="O353" s="1"/>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c r="DK353" s="37"/>
      <c r="DL353" s="37"/>
      <c r="DM353" s="37"/>
      <c r="DN353" s="37"/>
      <c r="DO353" s="37"/>
      <c r="DP353" s="37"/>
      <c r="DQ353" s="37"/>
      <c r="DR353" s="37"/>
      <c r="DS353" s="37"/>
      <c r="DT353" s="37"/>
      <c r="DU353" s="37"/>
      <c r="DV353" s="37"/>
      <c r="DW353" s="37"/>
      <c r="DX353" s="37"/>
      <c r="DY353" s="37"/>
      <c r="DZ353" s="37"/>
      <c r="EA353" s="37"/>
      <c r="EB353" s="37"/>
      <c r="EC353" s="37"/>
      <c r="ED353" s="37"/>
      <c r="EE353" s="37"/>
      <c r="EF353" s="37"/>
      <c r="EG353" s="37"/>
      <c r="EH353" s="37"/>
      <c r="EI353" s="37"/>
      <c r="EJ353" s="37"/>
      <c r="EK353" s="37"/>
      <c r="EL353" s="37"/>
      <c r="EM353" s="37"/>
      <c r="EN353" s="37"/>
      <c r="EO353" s="37"/>
      <c r="EP353" s="37"/>
      <c r="EQ353" s="37"/>
      <c r="ER353" s="37"/>
      <c r="ES353" s="37"/>
      <c r="ET353" s="37"/>
      <c r="EU353" s="37"/>
      <c r="WZC353" s="37"/>
      <c r="WZD353" s="37"/>
      <c r="WZE353" s="37"/>
      <c r="WZF353" s="37"/>
      <c r="WZG353" s="37"/>
      <c r="WZH353" s="37"/>
      <c r="WZI353" s="37"/>
      <c r="WZJ353" s="37"/>
      <c r="WZK353" s="37"/>
      <c r="WZL353" s="37"/>
      <c r="WZM353" s="37"/>
      <c r="WZN353" s="37"/>
      <c r="WZO353" s="37"/>
      <c r="WZP353" s="37"/>
      <c r="WZQ353" s="37"/>
      <c r="WZR353" s="37"/>
      <c r="WZS353" s="37"/>
      <c r="WZT353" s="37"/>
      <c r="WZU353" s="37"/>
      <c r="WZV353" s="37"/>
      <c r="WZW353" s="37"/>
      <c r="WZX353" s="37"/>
      <c r="WZY353" s="37"/>
      <c r="WZZ353" s="37"/>
      <c r="XAA353" s="37"/>
      <c r="XAB353" s="37"/>
      <c r="XAC353" s="37"/>
      <c r="XAD353" s="37"/>
      <c r="XAE353" s="37"/>
      <c r="XAF353" s="37"/>
      <c r="XAG353" s="37"/>
      <c r="XAH353" s="37"/>
      <c r="XAI353" s="37"/>
      <c r="XAJ353" s="37"/>
      <c r="XAK353" s="37"/>
      <c r="XAL353" s="37"/>
      <c r="XAM353" s="37"/>
      <c r="XAN353" s="37"/>
      <c r="XAO353" s="37"/>
      <c r="XAP353" s="37"/>
      <c r="XAQ353" s="37"/>
      <c r="XAR353" s="37"/>
      <c r="XAS353" s="37"/>
      <c r="XAT353" s="37"/>
      <c r="XAU353" s="37"/>
      <c r="XAV353" s="37"/>
      <c r="XAW353" s="37"/>
      <c r="XAX353" s="37"/>
      <c r="XAY353" s="37"/>
      <c r="XAZ353" s="37"/>
      <c r="XBA353" s="37"/>
      <c r="XBB353" s="37"/>
      <c r="XBC353" s="37"/>
      <c r="XBD353" s="37"/>
      <c r="XBE353" s="37"/>
      <c r="XBF353" s="37"/>
      <c r="XBG353" s="37"/>
      <c r="XBH353" s="37"/>
      <c r="XBI353" s="37"/>
      <c r="XBJ353" s="37"/>
      <c r="XBK353" s="37"/>
      <c r="XBL353" s="37"/>
      <c r="XBM353" s="37"/>
      <c r="XBN353" s="37"/>
      <c r="XBO353" s="37"/>
      <c r="XBP353" s="37"/>
      <c r="XBQ353" s="37"/>
      <c r="XBR353" s="37"/>
      <c r="XBS353" s="37"/>
      <c r="XBT353" s="37"/>
      <c r="XBU353" s="37"/>
      <c r="XBV353" s="37"/>
      <c r="XBW353" s="37"/>
      <c r="XBX353" s="37"/>
      <c r="XBY353" s="37"/>
      <c r="XBZ353" s="37"/>
      <c r="XCA353" s="37"/>
      <c r="XCB353" s="37"/>
      <c r="XCC353" s="37"/>
      <c r="XCD353" s="37"/>
      <c r="XCE353" s="37"/>
      <c r="XCF353" s="37"/>
      <c r="XCG353" s="37"/>
      <c r="XCH353" s="37"/>
      <c r="XCI353" s="37"/>
      <c r="XCJ353" s="37"/>
      <c r="XCK353" s="37"/>
      <c r="XCL353" s="37"/>
      <c r="XCM353" s="37"/>
      <c r="XCN353" s="37"/>
      <c r="XCO353" s="37"/>
      <c r="XCP353" s="37"/>
      <c r="XCQ353" s="37"/>
      <c r="XCR353" s="37"/>
      <c r="XCS353" s="37"/>
      <c r="XCT353" s="37"/>
      <c r="XCU353" s="37"/>
      <c r="XCV353" s="37"/>
      <c r="XCW353" s="37"/>
      <c r="XCX353" s="37"/>
      <c r="XCY353" s="37"/>
      <c r="XCZ353" s="37"/>
      <c r="XDA353" s="37"/>
      <c r="XDB353" s="37"/>
      <c r="XDC353" s="37"/>
      <c r="XDD353" s="37"/>
      <c r="XDE353" s="37"/>
      <c r="XDF353" s="37"/>
      <c r="XDG353" s="37"/>
      <c r="XDH353" s="37"/>
      <c r="XDI353" s="37"/>
      <c r="XDJ353" s="37"/>
      <c r="XDK353" s="37"/>
      <c r="XDL353" s="37"/>
      <c r="XDM353" s="37"/>
      <c r="XDN353" s="37"/>
      <c r="XDO353" s="37"/>
      <c r="XDP353" s="37"/>
      <c r="XDQ353" s="37"/>
      <c r="XDR353" s="37"/>
      <c r="XDS353" s="37"/>
      <c r="XDT353" s="37"/>
      <c r="XDU353" s="37"/>
      <c r="XDV353" s="37"/>
      <c r="XDW353" s="37"/>
      <c r="XDX353" s="37"/>
      <c r="XDY353" s="37"/>
      <c r="XDZ353" s="37"/>
      <c r="XEA353" s="37"/>
      <c r="XEB353" s="37"/>
      <c r="XEC353" s="37"/>
      <c r="XED353" s="37"/>
      <c r="XEE353" s="37"/>
      <c r="XEF353" s="37"/>
      <c r="XEG353" s="37"/>
      <c r="XEH353" s="37"/>
      <c r="XEI353" s="37"/>
      <c r="XEJ353" s="37"/>
      <c r="XEK353" s="37"/>
      <c r="XEL353" s="37"/>
      <c r="XEM353" s="37"/>
      <c r="XEN353" s="37"/>
      <c r="XEO353" s="37"/>
      <c r="XEP353" s="37"/>
      <c r="XEQ353" s="37"/>
      <c r="XER353" s="37"/>
      <c r="XES353" s="37"/>
      <c r="XET353" s="37"/>
      <c r="XEU353" s="37"/>
      <c r="XEV353" s="37"/>
      <c r="XEW353" s="37"/>
      <c r="XEX353" s="37"/>
      <c r="XEY353" s="37"/>
      <c r="XEZ353" s="37"/>
      <c r="XFA353" s="37"/>
      <c r="XFB353" s="37"/>
      <c r="XFC353" s="37"/>
      <c r="XFD353" s="37"/>
    </row>
    <row r="354" spans="1:16384" s="12" customFormat="1" ht="20.25" customHeight="1" x14ac:dyDescent="0.25">
      <c r="A354" s="86"/>
      <c r="B354" s="87"/>
      <c r="C354" s="79">
        <v>5</v>
      </c>
      <c r="D354" s="80"/>
      <c r="E354" s="55" t="s">
        <v>214</v>
      </c>
      <c r="F354" s="79">
        <f>(51.907+0.675*2.1)*10.764</f>
        <v>573.98491799999988</v>
      </c>
      <c r="G354" s="80"/>
      <c r="H354" s="55">
        <v>0</v>
      </c>
      <c r="I354" s="55">
        <f t="shared" si="57"/>
        <v>918.37586879999981</v>
      </c>
      <c r="J354" s="1"/>
      <c r="K354" s="1"/>
      <c r="L354" s="1"/>
      <c r="M354" s="1"/>
      <c r="N354" s="1"/>
      <c r="O354" s="1"/>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c r="DK354" s="37"/>
      <c r="DL354" s="37"/>
      <c r="DM354" s="37"/>
      <c r="DN354" s="37"/>
      <c r="DO354" s="37"/>
      <c r="DP354" s="37"/>
      <c r="DQ354" s="37"/>
      <c r="DR354" s="37"/>
      <c r="DS354" s="37"/>
      <c r="DT354" s="37"/>
      <c r="DU354" s="37"/>
      <c r="DV354" s="37"/>
      <c r="DW354" s="37"/>
      <c r="DX354" s="37"/>
      <c r="DY354" s="37"/>
      <c r="DZ354" s="37"/>
      <c r="EA354" s="37"/>
      <c r="EB354" s="37"/>
      <c r="EC354" s="37"/>
      <c r="ED354" s="37"/>
      <c r="EE354" s="37"/>
      <c r="EF354" s="37"/>
      <c r="EG354" s="37"/>
      <c r="EH354" s="37"/>
      <c r="EI354" s="37"/>
      <c r="EJ354" s="37"/>
      <c r="EK354" s="37"/>
      <c r="EL354" s="37"/>
      <c r="EM354" s="37"/>
      <c r="EN354" s="37"/>
      <c r="EO354" s="37"/>
      <c r="EP354" s="37"/>
      <c r="EQ354" s="37"/>
      <c r="ER354" s="37"/>
      <c r="ES354" s="37"/>
      <c r="ET354" s="37"/>
      <c r="EU354" s="37"/>
      <c r="WZC354" s="37"/>
      <c r="WZD354" s="37"/>
      <c r="WZE354" s="37"/>
      <c r="WZF354" s="37"/>
      <c r="WZG354" s="37"/>
      <c r="WZH354" s="37"/>
      <c r="WZI354" s="37"/>
      <c r="WZJ354" s="37"/>
      <c r="WZK354" s="37"/>
      <c r="WZL354" s="37"/>
      <c r="WZM354" s="37"/>
      <c r="WZN354" s="37"/>
      <c r="WZO354" s="37"/>
      <c r="WZP354" s="37"/>
      <c r="WZQ354" s="37"/>
      <c r="WZR354" s="37"/>
      <c r="WZS354" s="37"/>
      <c r="WZT354" s="37"/>
      <c r="WZU354" s="37"/>
      <c r="WZV354" s="37"/>
      <c r="WZW354" s="37"/>
      <c r="WZX354" s="37"/>
      <c r="WZY354" s="37"/>
      <c r="WZZ354" s="37"/>
      <c r="XAA354" s="37"/>
      <c r="XAB354" s="37"/>
      <c r="XAC354" s="37"/>
      <c r="XAD354" s="37"/>
      <c r="XAE354" s="37"/>
      <c r="XAF354" s="37"/>
      <c r="XAG354" s="37"/>
      <c r="XAH354" s="37"/>
      <c r="XAI354" s="37"/>
      <c r="XAJ354" s="37"/>
      <c r="XAK354" s="37"/>
      <c r="XAL354" s="37"/>
      <c r="XAM354" s="37"/>
      <c r="XAN354" s="37"/>
      <c r="XAO354" s="37"/>
      <c r="XAP354" s="37"/>
      <c r="XAQ354" s="37"/>
      <c r="XAR354" s="37"/>
      <c r="XAS354" s="37"/>
      <c r="XAT354" s="37"/>
      <c r="XAU354" s="37"/>
      <c r="XAV354" s="37"/>
      <c r="XAW354" s="37"/>
      <c r="XAX354" s="37"/>
      <c r="XAY354" s="37"/>
      <c r="XAZ354" s="37"/>
      <c r="XBA354" s="37"/>
      <c r="XBB354" s="37"/>
      <c r="XBC354" s="37"/>
      <c r="XBD354" s="37"/>
      <c r="XBE354" s="37"/>
      <c r="XBF354" s="37"/>
      <c r="XBG354" s="37"/>
      <c r="XBH354" s="37"/>
      <c r="XBI354" s="37"/>
      <c r="XBJ354" s="37"/>
      <c r="XBK354" s="37"/>
      <c r="XBL354" s="37"/>
      <c r="XBM354" s="37"/>
      <c r="XBN354" s="37"/>
      <c r="XBO354" s="37"/>
      <c r="XBP354" s="37"/>
      <c r="XBQ354" s="37"/>
      <c r="XBR354" s="37"/>
      <c r="XBS354" s="37"/>
      <c r="XBT354" s="37"/>
      <c r="XBU354" s="37"/>
      <c r="XBV354" s="37"/>
      <c r="XBW354" s="37"/>
      <c r="XBX354" s="37"/>
      <c r="XBY354" s="37"/>
      <c r="XBZ354" s="37"/>
      <c r="XCA354" s="37"/>
      <c r="XCB354" s="37"/>
      <c r="XCC354" s="37"/>
      <c r="XCD354" s="37"/>
      <c r="XCE354" s="37"/>
      <c r="XCF354" s="37"/>
      <c r="XCG354" s="37"/>
      <c r="XCH354" s="37"/>
      <c r="XCI354" s="37"/>
      <c r="XCJ354" s="37"/>
      <c r="XCK354" s="37"/>
      <c r="XCL354" s="37"/>
      <c r="XCM354" s="37"/>
      <c r="XCN354" s="37"/>
      <c r="XCO354" s="37"/>
      <c r="XCP354" s="37"/>
      <c r="XCQ354" s="37"/>
      <c r="XCR354" s="37"/>
      <c r="XCS354" s="37"/>
      <c r="XCT354" s="37"/>
      <c r="XCU354" s="37"/>
      <c r="XCV354" s="37"/>
      <c r="XCW354" s="37"/>
      <c r="XCX354" s="37"/>
      <c r="XCY354" s="37"/>
      <c r="XCZ354" s="37"/>
      <c r="XDA354" s="37"/>
      <c r="XDB354" s="37"/>
      <c r="XDC354" s="37"/>
      <c r="XDD354" s="37"/>
      <c r="XDE354" s="37"/>
      <c r="XDF354" s="37"/>
      <c r="XDG354" s="37"/>
      <c r="XDH354" s="37"/>
      <c r="XDI354" s="37"/>
      <c r="XDJ354" s="37"/>
      <c r="XDK354" s="37"/>
      <c r="XDL354" s="37"/>
      <c r="XDM354" s="37"/>
      <c r="XDN354" s="37"/>
      <c r="XDO354" s="37"/>
      <c r="XDP354" s="37"/>
      <c r="XDQ354" s="37"/>
      <c r="XDR354" s="37"/>
      <c r="XDS354" s="37"/>
      <c r="XDT354" s="37"/>
      <c r="XDU354" s="37"/>
      <c r="XDV354" s="37"/>
      <c r="XDW354" s="37"/>
      <c r="XDX354" s="37"/>
      <c r="XDY354" s="37"/>
      <c r="XDZ354" s="37"/>
      <c r="XEA354" s="37"/>
      <c r="XEB354" s="37"/>
      <c r="XEC354" s="37"/>
      <c r="XED354" s="37"/>
      <c r="XEE354" s="37"/>
      <c r="XEF354" s="37"/>
      <c r="XEG354" s="37"/>
      <c r="XEH354" s="37"/>
      <c r="XEI354" s="37"/>
      <c r="XEJ354" s="37"/>
      <c r="XEK354" s="37"/>
      <c r="XEL354" s="37"/>
      <c r="XEM354" s="37"/>
      <c r="XEN354" s="37"/>
      <c r="XEO354" s="37"/>
      <c r="XEP354" s="37"/>
      <c r="XEQ354" s="37"/>
      <c r="XER354" s="37"/>
      <c r="XES354" s="37"/>
      <c r="XET354" s="37"/>
      <c r="XEU354" s="37"/>
      <c r="XEV354" s="37"/>
      <c r="XEW354" s="37"/>
      <c r="XEX354" s="37"/>
      <c r="XEY354" s="37"/>
      <c r="XEZ354" s="37"/>
      <c r="XFA354" s="37"/>
      <c r="XFB354" s="37"/>
      <c r="XFC354" s="37"/>
      <c r="XFD354" s="37"/>
    </row>
    <row r="355" spans="1:16384" s="12" customFormat="1" ht="20.25" customHeight="1" x14ac:dyDescent="0.25">
      <c r="A355" s="86"/>
      <c r="B355" s="87"/>
      <c r="C355" s="79">
        <v>6</v>
      </c>
      <c r="D355" s="80"/>
      <c r="E355" s="55" t="s">
        <v>214</v>
      </c>
      <c r="F355" s="79">
        <f>(43.72)*10.764</f>
        <v>470.60207999999994</v>
      </c>
      <c r="G355" s="80"/>
      <c r="H355" s="55">
        <v>0</v>
      </c>
      <c r="I355" s="55">
        <f t="shared" si="57"/>
        <v>752.96332799999993</v>
      </c>
      <c r="J355" s="1"/>
      <c r="K355" s="1"/>
      <c r="L355" s="1"/>
      <c r="M355" s="1"/>
      <c r="N355" s="1"/>
      <c r="O355" s="1"/>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WZC355" s="37"/>
      <c r="WZD355" s="37"/>
      <c r="WZE355" s="37"/>
      <c r="WZF355" s="37"/>
      <c r="WZG355" s="37"/>
      <c r="WZH355" s="37"/>
      <c r="WZI355" s="37"/>
      <c r="WZJ355" s="37"/>
      <c r="WZK355" s="37"/>
      <c r="WZL355" s="37"/>
      <c r="WZM355" s="37"/>
      <c r="WZN355" s="37"/>
      <c r="WZO355" s="37"/>
      <c r="WZP355" s="37"/>
      <c r="WZQ355" s="37"/>
      <c r="WZR355" s="37"/>
      <c r="WZS355" s="37"/>
      <c r="WZT355" s="37"/>
      <c r="WZU355" s="37"/>
      <c r="WZV355" s="37"/>
      <c r="WZW355" s="37"/>
      <c r="WZX355" s="37"/>
      <c r="WZY355" s="37"/>
      <c r="WZZ355" s="37"/>
      <c r="XAA355" s="37"/>
      <c r="XAB355" s="37"/>
      <c r="XAC355" s="37"/>
      <c r="XAD355" s="37"/>
      <c r="XAE355" s="37"/>
      <c r="XAF355" s="37"/>
      <c r="XAG355" s="37"/>
      <c r="XAH355" s="37"/>
      <c r="XAI355" s="37"/>
      <c r="XAJ355" s="37"/>
      <c r="XAK355" s="37"/>
      <c r="XAL355" s="37"/>
      <c r="XAM355" s="37"/>
      <c r="XAN355" s="37"/>
      <c r="XAO355" s="37"/>
      <c r="XAP355" s="37"/>
      <c r="XAQ355" s="37"/>
      <c r="XAR355" s="37"/>
      <c r="XAS355" s="37"/>
      <c r="XAT355" s="37"/>
      <c r="XAU355" s="37"/>
      <c r="XAV355" s="37"/>
      <c r="XAW355" s="37"/>
      <c r="XAX355" s="37"/>
      <c r="XAY355" s="37"/>
      <c r="XAZ355" s="37"/>
      <c r="XBA355" s="37"/>
      <c r="XBB355" s="37"/>
      <c r="XBC355" s="37"/>
      <c r="XBD355" s="37"/>
      <c r="XBE355" s="37"/>
      <c r="XBF355" s="37"/>
      <c r="XBG355" s="37"/>
      <c r="XBH355" s="37"/>
      <c r="XBI355" s="37"/>
      <c r="XBJ355" s="37"/>
      <c r="XBK355" s="37"/>
      <c r="XBL355" s="37"/>
      <c r="XBM355" s="37"/>
      <c r="XBN355" s="37"/>
      <c r="XBO355" s="37"/>
      <c r="XBP355" s="37"/>
      <c r="XBQ355" s="37"/>
      <c r="XBR355" s="37"/>
      <c r="XBS355" s="37"/>
      <c r="XBT355" s="37"/>
      <c r="XBU355" s="37"/>
      <c r="XBV355" s="37"/>
      <c r="XBW355" s="37"/>
      <c r="XBX355" s="37"/>
      <c r="XBY355" s="37"/>
      <c r="XBZ355" s="37"/>
      <c r="XCA355" s="37"/>
      <c r="XCB355" s="37"/>
      <c r="XCC355" s="37"/>
      <c r="XCD355" s="37"/>
      <c r="XCE355" s="37"/>
      <c r="XCF355" s="37"/>
      <c r="XCG355" s="37"/>
      <c r="XCH355" s="37"/>
      <c r="XCI355" s="37"/>
      <c r="XCJ355" s="37"/>
      <c r="XCK355" s="37"/>
      <c r="XCL355" s="37"/>
      <c r="XCM355" s="37"/>
      <c r="XCN355" s="37"/>
      <c r="XCO355" s="37"/>
      <c r="XCP355" s="37"/>
      <c r="XCQ355" s="37"/>
      <c r="XCR355" s="37"/>
      <c r="XCS355" s="37"/>
      <c r="XCT355" s="37"/>
      <c r="XCU355" s="37"/>
      <c r="XCV355" s="37"/>
      <c r="XCW355" s="37"/>
      <c r="XCX355" s="37"/>
      <c r="XCY355" s="37"/>
      <c r="XCZ355" s="37"/>
      <c r="XDA355" s="37"/>
      <c r="XDB355" s="37"/>
      <c r="XDC355" s="37"/>
      <c r="XDD355" s="37"/>
      <c r="XDE355" s="37"/>
      <c r="XDF355" s="37"/>
      <c r="XDG355" s="37"/>
      <c r="XDH355" s="37"/>
      <c r="XDI355" s="37"/>
      <c r="XDJ355" s="37"/>
      <c r="XDK355" s="37"/>
      <c r="XDL355" s="37"/>
      <c r="XDM355" s="37"/>
      <c r="XDN355" s="37"/>
      <c r="XDO355" s="37"/>
      <c r="XDP355" s="37"/>
      <c r="XDQ355" s="37"/>
      <c r="XDR355" s="37"/>
      <c r="XDS355" s="37"/>
      <c r="XDT355" s="37"/>
      <c r="XDU355" s="37"/>
      <c r="XDV355" s="37"/>
      <c r="XDW355" s="37"/>
      <c r="XDX355" s="37"/>
      <c r="XDY355" s="37"/>
      <c r="XDZ355" s="37"/>
      <c r="XEA355" s="37"/>
      <c r="XEB355" s="37"/>
      <c r="XEC355" s="37"/>
      <c r="XED355" s="37"/>
      <c r="XEE355" s="37"/>
      <c r="XEF355" s="37"/>
      <c r="XEG355" s="37"/>
      <c r="XEH355" s="37"/>
      <c r="XEI355" s="37"/>
      <c r="XEJ355" s="37"/>
      <c r="XEK355" s="37"/>
      <c r="XEL355" s="37"/>
      <c r="XEM355" s="37"/>
      <c r="XEN355" s="37"/>
      <c r="XEO355" s="37"/>
      <c r="XEP355" s="37"/>
      <c r="XEQ355" s="37"/>
      <c r="XER355" s="37"/>
      <c r="XES355" s="37"/>
      <c r="XET355" s="37"/>
      <c r="XEU355" s="37"/>
      <c r="XEV355" s="37"/>
      <c r="XEW355" s="37"/>
      <c r="XEX355" s="37"/>
      <c r="XEY355" s="37"/>
      <c r="XEZ355" s="37"/>
      <c r="XFA355" s="37"/>
      <c r="XFB355" s="37"/>
      <c r="XFC355" s="37"/>
      <c r="XFD355" s="37"/>
    </row>
    <row r="356" spans="1:16384" s="12" customFormat="1" ht="20.25" customHeight="1" x14ac:dyDescent="0.25">
      <c r="A356" s="86"/>
      <c r="B356" s="87"/>
      <c r="C356" s="79">
        <v>7</v>
      </c>
      <c r="D356" s="80"/>
      <c r="E356" s="55" t="s">
        <v>214</v>
      </c>
      <c r="F356" s="79">
        <f>(43.72)*10.764</f>
        <v>470.60207999999994</v>
      </c>
      <c r="G356" s="80"/>
      <c r="H356" s="55">
        <v>0</v>
      </c>
      <c r="I356" s="55">
        <f t="shared" si="57"/>
        <v>752.96332799999993</v>
      </c>
      <c r="J356" s="1"/>
      <c r="K356" s="1"/>
      <c r="L356" s="1"/>
      <c r="M356" s="1"/>
      <c r="N356" s="1"/>
      <c r="O356" s="1"/>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WZC356" s="37"/>
      <c r="WZD356" s="37"/>
      <c r="WZE356" s="37"/>
      <c r="WZF356" s="37"/>
      <c r="WZG356" s="37"/>
      <c r="WZH356" s="37"/>
      <c r="WZI356" s="37"/>
      <c r="WZJ356" s="37"/>
      <c r="WZK356" s="37"/>
      <c r="WZL356" s="37"/>
      <c r="WZM356" s="37"/>
      <c r="WZN356" s="37"/>
      <c r="WZO356" s="37"/>
      <c r="WZP356" s="37"/>
      <c r="WZQ356" s="37"/>
      <c r="WZR356" s="37"/>
      <c r="WZS356" s="37"/>
      <c r="WZT356" s="37"/>
      <c r="WZU356" s="37"/>
      <c r="WZV356" s="37"/>
      <c r="WZW356" s="37"/>
      <c r="WZX356" s="37"/>
      <c r="WZY356" s="37"/>
      <c r="WZZ356" s="37"/>
      <c r="XAA356" s="37"/>
      <c r="XAB356" s="37"/>
      <c r="XAC356" s="37"/>
      <c r="XAD356" s="37"/>
      <c r="XAE356" s="37"/>
      <c r="XAF356" s="37"/>
      <c r="XAG356" s="37"/>
      <c r="XAH356" s="37"/>
      <c r="XAI356" s="37"/>
      <c r="XAJ356" s="37"/>
      <c r="XAK356" s="37"/>
      <c r="XAL356" s="37"/>
      <c r="XAM356" s="37"/>
      <c r="XAN356" s="37"/>
      <c r="XAO356" s="37"/>
      <c r="XAP356" s="37"/>
      <c r="XAQ356" s="37"/>
      <c r="XAR356" s="37"/>
      <c r="XAS356" s="37"/>
      <c r="XAT356" s="37"/>
      <c r="XAU356" s="37"/>
      <c r="XAV356" s="37"/>
      <c r="XAW356" s="37"/>
      <c r="XAX356" s="37"/>
      <c r="XAY356" s="37"/>
      <c r="XAZ356" s="37"/>
      <c r="XBA356" s="37"/>
      <c r="XBB356" s="37"/>
      <c r="XBC356" s="37"/>
      <c r="XBD356" s="37"/>
      <c r="XBE356" s="37"/>
      <c r="XBF356" s="37"/>
      <c r="XBG356" s="37"/>
      <c r="XBH356" s="37"/>
      <c r="XBI356" s="37"/>
      <c r="XBJ356" s="37"/>
      <c r="XBK356" s="37"/>
      <c r="XBL356" s="37"/>
      <c r="XBM356" s="37"/>
      <c r="XBN356" s="37"/>
      <c r="XBO356" s="37"/>
      <c r="XBP356" s="37"/>
      <c r="XBQ356" s="37"/>
      <c r="XBR356" s="37"/>
      <c r="XBS356" s="37"/>
      <c r="XBT356" s="37"/>
      <c r="XBU356" s="37"/>
      <c r="XBV356" s="37"/>
      <c r="XBW356" s="37"/>
      <c r="XBX356" s="37"/>
      <c r="XBY356" s="37"/>
      <c r="XBZ356" s="37"/>
      <c r="XCA356" s="37"/>
      <c r="XCB356" s="37"/>
      <c r="XCC356" s="37"/>
      <c r="XCD356" s="37"/>
      <c r="XCE356" s="37"/>
      <c r="XCF356" s="37"/>
      <c r="XCG356" s="37"/>
      <c r="XCH356" s="37"/>
      <c r="XCI356" s="37"/>
      <c r="XCJ356" s="37"/>
      <c r="XCK356" s="37"/>
      <c r="XCL356" s="37"/>
      <c r="XCM356" s="37"/>
      <c r="XCN356" s="37"/>
      <c r="XCO356" s="37"/>
      <c r="XCP356" s="37"/>
      <c r="XCQ356" s="37"/>
      <c r="XCR356" s="37"/>
      <c r="XCS356" s="37"/>
      <c r="XCT356" s="37"/>
      <c r="XCU356" s="37"/>
      <c r="XCV356" s="37"/>
      <c r="XCW356" s="37"/>
      <c r="XCX356" s="37"/>
      <c r="XCY356" s="37"/>
      <c r="XCZ356" s="37"/>
      <c r="XDA356" s="37"/>
      <c r="XDB356" s="37"/>
      <c r="XDC356" s="37"/>
      <c r="XDD356" s="37"/>
      <c r="XDE356" s="37"/>
      <c r="XDF356" s="37"/>
      <c r="XDG356" s="37"/>
      <c r="XDH356" s="37"/>
      <c r="XDI356" s="37"/>
      <c r="XDJ356" s="37"/>
      <c r="XDK356" s="37"/>
      <c r="XDL356" s="37"/>
      <c r="XDM356" s="37"/>
      <c r="XDN356" s="37"/>
      <c r="XDO356" s="37"/>
      <c r="XDP356" s="37"/>
      <c r="XDQ356" s="37"/>
      <c r="XDR356" s="37"/>
      <c r="XDS356" s="37"/>
      <c r="XDT356" s="37"/>
      <c r="XDU356" s="37"/>
      <c r="XDV356" s="37"/>
      <c r="XDW356" s="37"/>
      <c r="XDX356" s="37"/>
      <c r="XDY356" s="37"/>
      <c r="XDZ356" s="37"/>
      <c r="XEA356" s="37"/>
      <c r="XEB356" s="37"/>
      <c r="XEC356" s="37"/>
      <c r="XED356" s="37"/>
      <c r="XEE356" s="37"/>
      <c r="XEF356" s="37"/>
      <c r="XEG356" s="37"/>
      <c r="XEH356" s="37"/>
      <c r="XEI356" s="37"/>
      <c r="XEJ356" s="37"/>
      <c r="XEK356" s="37"/>
      <c r="XEL356" s="37"/>
      <c r="XEM356" s="37"/>
      <c r="XEN356" s="37"/>
      <c r="XEO356" s="37"/>
      <c r="XEP356" s="37"/>
      <c r="XEQ356" s="37"/>
      <c r="XER356" s="37"/>
      <c r="XES356" s="37"/>
      <c r="XET356" s="37"/>
      <c r="XEU356" s="37"/>
      <c r="XEV356" s="37"/>
      <c r="XEW356" s="37"/>
      <c r="XEX356" s="37"/>
      <c r="XEY356" s="37"/>
      <c r="XEZ356" s="37"/>
      <c r="XFA356" s="37"/>
      <c r="XFB356" s="37"/>
      <c r="XFC356" s="37"/>
      <c r="XFD356" s="37"/>
    </row>
    <row r="357" spans="1:16384" s="12" customFormat="1" ht="20.25" customHeight="1" x14ac:dyDescent="0.25">
      <c r="A357" s="88"/>
      <c r="B357" s="89"/>
      <c r="C357" s="79">
        <v>8</v>
      </c>
      <c r="D357" s="80"/>
      <c r="E357" s="55" t="s">
        <v>214</v>
      </c>
      <c r="F357" s="79">
        <f>(0.925*3.05+0.675*2.125+52.396)*10.764</f>
        <v>609.79809149999994</v>
      </c>
      <c r="G357" s="80"/>
      <c r="H357" s="55">
        <v>0</v>
      </c>
      <c r="I357" s="55">
        <f t="shared" si="57"/>
        <v>975.67694639999991</v>
      </c>
      <c r="J357" s="1"/>
      <c r="K357" s="1"/>
      <c r="L357" s="1"/>
      <c r="M357" s="1"/>
      <c r="N357" s="1"/>
      <c r="O357" s="1"/>
      <c r="P357" s="1"/>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c r="DG357" s="37"/>
      <c r="DH357" s="37"/>
      <c r="DI357" s="37"/>
      <c r="DJ357" s="37"/>
      <c r="DK357" s="37"/>
      <c r="DL357" s="37"/>
      <c r="DM357" s="37"/>
      <c r="DN357" s="37"/>
      <c r="DO357" s="37"/>
      <c r="DP357" s="37"/>
      <c r="DQ357" s="37"/>
      <c r="DR357" s="37"/>
      <c r="DS357" s="37"/>
      <c r="DT357" s="37"/>
      <c r="DU357" s="37"/>
      <c r="DV357" s="37"/>
      <c r="DW357" s="37"/>
      <c r="DX357" s="37"/>
      <c r="DY357" s="37"/>
      <c r="DZ357" s="37"/>
      <c r="EA357" s="37"/>
      <c r="EB357" s="37"/>
      <c r="EC357" s="37"/>
      <c r="ED357" s="37"/>
      <c r="EE357" s="37"/>
      <c r="EF357" s="37"/>
      <c r="EG357" s="37"/>
      <c r="EH357" s="37"/>
      <c r="EI357" s="37"/>
      <c r="EJ357" s="37"/>
      <c r="EK357" s="37"/>
      <c r="EL357" s="37"/>
      <c r="EM357" s="37"/>
      <c r="EN357" s="37"/>
      <c r="EO357" s="37"/>
      <c r="EP357" s="37"/>
      <c r="EQ357" s="37"/>
      <c r="ER357" s="37"/>
      <c r="ES357" s="37"/>
      <c r="ET357" s="37"/>
      <c r="EU357" s="37"/>
      <c r="WZC357" s="37"/>
      <c r="WZD357" s="37"/>
      <c r="WZE357" s="37"/>
      <c r="WZF357" s="37"/>
      <c r="WZG357" s="37"/>
      <c r="WZH357" s="37"/>
      <c r="WZI357" s="37"/>
      <c r="WZJ357" s="37"/>
      <c r="WZK357" s="37"/>
      <c r="WZL357" s="37"/>
      <c r="WZM357" s="37"/>
      <c r="WZN357" s="37"/>
      <c r="WZO357" s="37"/>
      <c r="WZP357" s="37"/>
      <c r="WZQ357" s="37"/>
      <c r="WZR357" s="37"/>
      <c r="WZS357" s="37"/>
      <c r="WZT357" s="37"/>
      <c r="WZU357" s="37"/>
      <c r="WZV357" s="37"/>
      <c r="WZW357" s="37"/>
      <c r="WZX357" s="37"/>
      <c r="WZY357" s="37"/>
      <c r="WZZ357" s="37"/>
      <c r="XAA357" s="37"/>
      <c r="XAB357" s="37"/>
      <c r="XAC357" s="37"/>
      <c r="XAD357" s="37"/>
      <c r="XAE357" s="37"/>
      <c r="XAF357" s="37"/>
      <c r="XAG357" s="37"/>
      <c r="XAH357" s="37"/>
      <c r="XAI357" s="37"/>
      <c r="XAJ357" s="37"/>
      <c r="XAK357" s="37"/>
      <c r="XAL357" s="37"/>
      <c r="XAM357" s="37"/>
      <c r="XAN357" s="37"/>
      <c r="XAO357" s="37"/>
      <c r="XAP357" s="37"/>
      <c r="XAQ357" s="37"/>
      <c r="XAR357" s="37"/>
      <c r="XAS357" s="37"/>
      <c r="XAT357" s="37"/>
      <c r="XAU357" s="37"/>
      <c r="XAV357" s="37"/>
      <c r="XAW357" s="37"/>
      <c r="XAX357" s="37"/>
      <c r="XAY357" s="37"/>
      <c r="XAZ357" s="37"/>
      <c r="XBA357" s="37"/>
      <c r="XBB357" s="37"/>
      <c r="XBC357" s="37"/>
      <c r="XBD357" s="37"/>
      <c r="XBE357" s="37"/>
      <c r="XBF357" s="37"/>
      <c r="XBG357" s="37"/>
      <c r="XBH357" s="37"/>
      <c r="XBI357" s="37"/>
      <c r="XBJ357" s="37"/>
      <c r="XBK357" s="37"/>
      <c r="XBL357" s="37"/>
      <c r="XBM357" s="37"/>
      <c r="XBN357" s="37"/>
      <c r="XBO357" s="37"/>
      <c r="XBP357" s="37"/>
      <c r="XBQ357" s="37"/>
      <c r="XBR357" s="37"/>
      <c r="XBS357" s="37"/>
      <c r="XBT357" s="37"/>
      <c r="XBU357" s="37"/>
      <c r="XBV357" s="37"/>
      <c r="XBW357" s="37"/>
      <c r="XBX357" s="37"/>
      <c r="XBY357" s="37"/>
      <c r="XBZ357" s="37"/>
      <c r="XCA357" s="37"/>
      <c r="XCB357" s="37"/>
      <c r="XCC357" s="37"/>
      <c r="XCD357" s="37"/>
      <c r="XCE357" s="37"/>
      <c r="XCF357" s="37"/>
      <c r="XCG357" s="37"/>
      <c r="XCH357" s="37"/>
      <c r="XCI357" s="37"/>
      <c r="XCJ357" s="37"/>
      <c r="XCK357" s="37"/>
      <c r="XCL357" s="37"/>
      <c r="XCM357" s="37"/>
      <c r="XCN357" s="37"/>
      <c r="XCO357" s="37"/>
      <c r="XCP357" s="37"/>
      <c r="XCQ357" s="37"/>
      <c r="XCR357" s="37"/>
      <c r="XCS357" s="37"/>
      <c r="XCT357" s="37"/>
      <c r="XCU357" s="37"/>
      <c r="XCV357" s="37"/>
      <c r="XCW357" s="37"/>
      <c r="XCX357" s="37"/>
      <c r="XCY357" s="37"/>
      <c r="XCZ357" s="37"/>
      <c r="XDA357" s="37"/>
      <c r="XDB357" s="37"/>
      <c r="XDC357" s="37"/>
      <c r="XDD357" s="37"/>
      <c r="XDE357" s="37"/>
      <c r="XDF357" s="37"/>
      <c r="XDG357" s="37"/>
      <c r="XDH357" s="37"/>
      <c r="XDI357" s="37"/>
      <c r="XDJ357" s="37"/>
      <c r="XDK357" s="37"/>
      <c r="XDL357" s="37"/>
      <c r="XDM357" s="37"/>
      <c r="XDN357" s="37"/>
      <c r="XDO357" s="37"/>
      <c r="XDP357" s="37"/>
      <c r="XDQ357" s="37"/>
      <c r="XDR357" s="37"/>
      <c r="XDS357" s="37"/>
      <c r="XDT357" s="37"/>
      <c r="XDU357" s="37"/>
      <c r="XDV357" s="37"/>
      <c r="XDW357" s="37"/>
      <c r="XDX357" s="37"/>
      <c r="XDY357" s="37"/>
      <c r="XDZ357" s="37"/>
      <c r="XEA357" s="37"/>
      <c r="XEB357" s="37"/>
      <c r="XEC357" s="37"/>
      <c r="XED357" s="37"/>
      <c r="XEE357" s="37"/>
      <c r="XEF357" s="37"/>
      <c r="XEG357" s="37"/>
      <c r="XEH357" s="37"/>
      <c r="XEI357" s="37"/>
      <c r="XEJ357" s="37"/>
      <c r="XEK357" s="37"/>
      <c r="XEL357" s="37"/>
      <c r="XEM357" s="37"/>
      <c r="XEN357" s="37"/>
      <c r="XEO357" s="37"/>
      <c r="XEP357" s="37"/>
      <c r="XEQ357" s="37"/>
      <c r="XER357" s="37"/>
      <c r="XES357" s="37"/>
      <c r="XET357" s="37"/>
      <c r="XEU357" s="37"/>
      <c r="XEV357" s="37"/>
      <c r="XEW357" s="37"/>
      <c r="XEX357" s="37"/>
      <c r="XEY357" s="37"/>
      <c r="XEZ357" s="37"/>
      <c r="XFA357" s="37"/>
      <c r="XFB357" s="37"/>
      <c r="XFC357" s="37"/>
      <c r="XFD357" s="37"/>
    </row>
    <row r="358" spans="1:16384" s="12" customFormat="1" ht="20.25" x14ac:dyDescent="0.25">
      <c r="A358" s="81" t="s">
        <v>236</v>
      </c>
      <c r="B358" s="82"/>
      <c r="C358" s="82"/>
      <c r="D358" s="82"/>
      <c r="E358" s="82"/>
      <c r="F358" s="82"/>
      <c r="G358" s="82"/>
      <c r="H358" s="82"/>
      <c r="I358" s="83"/>
      <c r="J358" s="1"/>
      <c r="K358" s="1"/>
      <c r="L358" s="1"/>
      <c r="M358" s="1"/>
      <c r="N358" s="1"/>
      <c r="O358" s="1"/>
      <c r="P358" s="1"/>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WZC358" s="37"/>
      <c r="WZD358" s="37"/>
      <c r="WZE358" s="37"/>
      <c r="WZF358" s="37"/>
      <c r="WZG358" s="37"/>
      <c r="WZH358" s="37"/>
      <c r="WZI358" s="37"/>
      <c r="WZJ358" s="37"/>
      <c r="WZK358" s="37"/>
      <c r="WZL358" s="37"/>
      <c r="WZM358" s="37"/>
      <c r="WZN358" s="37"/>
      <c r="WZO358" s="37"/>
      <c r="WZP358" s="37"/>
      <c r="WZQ358" s="37"/>
      <c r="WZR358" s="37"/>
      <c r="WZS358" s="37"/>
      <c r="WZT358" s="37"/>
      <c r="WZU358" s="37"/>
      <c r="WZV358" s="37"/>
      <c r="WZW358" s="37"/>
      <c r="WZX358" s="37"/>
      <c r="WZY358" s="37"/>
      <c r="WZZ358" s="37"/>
      <c r="XAA358" s="37"/>
      <c r="XAB358" s="37"/>
      <c r="XAC358" s="37"/>
      <c r="XAD358" s="37"/>
      <c r="XAE358" s="37"/>
      <c r="XAF358" s="37"/>
      <c r="XAG358" s="37"/>
      <c r="XAH358" s="37"/>
      <c r="XAI358" s="37"/>
      <c r="XAJ358" s="37"/>
      <c r="XAK358" s="37"/>
      <c r="XAL358" s="37"/>
      <c r="XAM358" s="37"/>
      <c r="XAN358" s="37"/>
      <c r="XAO358" s="37"/>
      <c r="XAP358" s="37"/>
      <c r="XAQ358" s="37"/>
      <c r="XAR358" s="37"/>
      <c r="XAS358" s="37"/>
      <c r="XAT358" s="37"/>
      <c r="XAU358" s="37"/>
      <c r="XAV358" s="37"/>
      <c r="XAW358" s="37"/>
      <c r="XAX358" s="37"/>
      <c r="XAY358" s="37"/>
      <c r="XAZ358" s="37"/>
      <c r="XBA358" s="37"/>
      <c r="XBB358" s="37"/>
      <c r="XBC358" s="37"/>
      <c r="XBD358" s="37"/>
      <c r="XBE358" s="37"/>
      <c r="XBF358" s="37"/>
      <c r="XBG358" s="37"/>
      <c r="XBH358" s="37"/>
      <c r="XBI358" s="37"/>
      <c r="XBJ358" s="37"/>
      <c r="XBK358" s="37"/>
      <c r="XBL358" s="37"/>
      <c r="XBM358" s="37"/>
      <c r="XBN358" s="37"/>
      <c r="XBO358" s="37"/>
      <c r="XBP358" s="37"/>
      <c r="XBQ358" s="37"/>
      <c r="XBR358" s="37"/>
      <c r="XBS358" s="37"/>
      <c r="XBT358" s="37"/>
      <c r="XBU358" s="37"/>
      <c r="XBV358" s="37"/>
      <c r="XBW358" s="37"/>
      <c r="XBX358" s="37"/>
      <c r="XBY358" s="37"/>
      <c r="XBZ358" s="37"/>
      <c r="XCA358" s="37"/>
      <c r="XCB358" s="37"/>
      <c r="XCC358" s="37"/>
      <c r="XCD358" s="37"/>
      <c r="XCE358" s="37"/>
      <c r="XCF358" s="37"/>
      <c r="XCG358" s="37"/>
      <c r="XCH358" s="37"/>
      <c r="XCI358" s="37"/>
      <c r="XCJ358" s="37"/>
      <c r="XCK358" s="37"/>
      <c r="XCL358" s="37"/>
      <c r="XCM358" s="37"/>
      <c r="XCN358" s="37"/>
      <c r="XCO358" s="37"/>
      <c r="XCP358" s="37"/>
      <c r="XCQ358" s="37"/>
      <c r="XCR358" s="37"/>
      <c r="XCS358" s="37"/>
      <c r="XCT358" s="37"/>
      <c r="XCU358" s="37"/>
      <c r="XCV358" s="37"/>
      <c r="XCW358" s="37"/>
      <c r="XCX358" s="37"/>
      <c r="XCY358" s="37"/>
      <c r="XCZ358" s="37"/>
      <c r="XDA358" s="37"/>
      <c r="XDB358" s="37"/>
      <c r="XDC358" s="37"/>
      <c r="XDD358" s="37"/>
      <c r="XDE358" s="37"/>
      <c r="XDF358" s="37"/>
      <c r="XDG358" s="37"/>
      <c r="XDH358" s="37"/>
      <c r="XDI358" s="37"/>
      <c r="XDJ358" s="37"/>
      <c r="XDK358" s="37"/>
      <c r="XDL358" s="37"/>
      <c r="XDM358" s="37"/>
      <c r="XDN358" s="37"/>
      <c r="XDO358" s="37"/>
      <c r="XDP358" s="37"/>
      <c r="XDQ358" s="37"/>
      <c r="XDR358" s="37"/>
      <c r="XDS358" s="37"/>
      <c r="XDT358" s="37"/>
      <c r="XDU358" s="37"/>
      <c r="XDV358" s="37"/>
      <c r="XDW358" s="37"/>
      <c r="XDX358" s="37"/>
      <c r="XDY358" s="37"/>
      <c r="XDZ358" s="37"/>
      <c r="XEA358" s="37"/>
      <c r="XEB358" s="37"/>
      <c r="XEC358" s="37"/>
      <c r="XED358" s="37"/>
      <c r="XEE358" s="37"/>
      <c r="XEF358" s="37"/>
      <c r="XEG358" s="37"/>
      <c r="XEH358" s="37"/>
      <c r="XEI358" s="37"/>
      <c r="XEJ358" s="37"/>
      <c r="XEK358" s="37"/>
      <c r="XEL358" s="37"/>
      <c r="XEM358" s="37"/>
      <c r="XEN358" s="37"/>
      <c r="XEO358" s="37"/>
      <c r="XEP358" s="37"/>
      <c r="XEQ358" s="37"/>
      <c r="XER358" s="37"/>
      <c r="XES358" s="37"/>
      <c r="XET358" s="37"/>
      <c r="XEU358" s="37"/>
      <c r="XEV358" s="37"/>
      <c r="XEW358" s="37"/>
      <c r="XEX358" s="37"/>
      <c r="XEY358" s="37"/>
      <c r="XEZ358" s="37"/>
      <c r="XFA358" s="37"/>
      <c r="XFB358" s="37"/>
      <c r="XFC358" s="37"/>
      <c r="XFD358" s="37"/>
    </row>
    <row r="359" spans="1:16384" s="12" customFormat="1" ht="20.25" customHeight="1" x14ac:dyDescent="0.25">
      <c r="A359" s="84" t="str">
        <f>A358</f>
        <v>43rd Floor (Part Refuge Area)</v>
      </c>
      <c r="B359" s="85"/>
      <c r="C359" s="79">
        <v>1</v>
      </c>
      <c r="D359" s="80"/>
      <c r="E359" s="79" t="s">
        <v>216</v>
      </c>
      <c r="F359" s="100"/>
      <c r="G359" s="100"/>
      <c r="H359" s="100"/>
      <c r="I359" s="80"/>
      <c r="J359" s="1"/>
      <c r="K359" s="1"/>
      <c r="L359" s="1"/>
      <c r="M359" s="1"/>
      <c r="N359" s="1"/>
      <c r="O359" s="1"/>
      <c r="P359" s="1"/>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WZC359" s="37"/>
      <c r="WZD359" s="37"/>
      <c r="WZE359" s="37"/>
      <c r="WZF359" s="37"/>
      <c r="WZG359" s="37"/>
      <c r="WZH359" s="37"/>
      <c r="WZI359" s="37"/>
      <c r="WZJ359" s="37"/>
      <c r="WZK359" s="37"/>
      <c r="WZL359" s="37"/>
      <c r="WZM359" s="37"/>
      <c r="WZN359" s="37"/>
      <c r="WZO359" s="37"/>
      <c r="WZP359" s="37"/>
      <c r="WZQ359" s="37"/>
      <c r="WZR359" s="37"/>
      <c r="WZS359" s="37"/>
      <c r="WZT359" s="37"/>
      <c r="WZU359" s="37"/>
      <c r="WZV359" s="37"/>
      <c r="WZW359" s="37"/>
      <c r="WZX359" s="37"/>
      <c r="WZY359" s="37"/>
      <c r="WZZ359" s="37"/>
      <c r="XAA359" s="37"/>
      <c r="XAB359" s="37"/>
      <c r="XAC359" s="37"/>
      <c r="XAD359" s="37"/>
      <c r="XAE359" s="37"/>
      <c r="XAF359" s="37"/>
      <c r="XAG359" s="37"/>
      <c r="XAH359" s="37"/>
      <c r="XAI359" s="37"/>
      <c r="XAJ359" s="37"/>
      <c r="XAK359" s="37"/>
      <c r="XAL359" s="37"/>
      <c r="XAM359" s="37"/>
      <c r="XAN359" s="37"/>
      <c r="XAO359" s="37"/>
      <c r="XAP359" s="37"/>
      <c r="XAQ359" s="37"/>
      <c r="XAR359" s="37"/>
      <c r="XAS359" s="37"/>
      <c r="XAT359" s="37"/>
      <c r="XAU359" s="37"/>
      <c r="XAV359" s="37"/>
      <c r="XAW359" s="37"/>
      <c r="XAX359" s="37"/>
      <c r="XAY359" s="37"/>
      <c r="XAZ359" s="37"/>
      <c r="XBA359" s="37"/>
      <c r="XBB359" s="37"/>
      <c r="XBC359" s="37"/>
      <c r="XBD359" s="37"/>
      <c r="XBE359" s="37"/>
      <c r="XBF359" s="37"/>
      <c r="XBG359" s="37"/>
      <c r="XBH359" s="37"/>
      <c r="XBI359" s="37"/>
      <c r="XBJ359" s="37"/>
      <c r="XBK359" s="37"/>
      <c r="XBL359" s="37"/>
      <c r="XBM359" s="37"/>
      <c r="XBN359" s="37"/>
      <c r="XBO359" s="37"/>
      <c r="XBP359" s="37"/>
      <c r="XBQ359" s="37"/>
      <c r="XBR359" s="37"/>
      <c r="XBS359" s="37"/>
      <c r="XBT359" s="37"/>
      <c r="XBU359" s="37"/>
      <c r="XBV359" s="37"/>
      <c r="XBW359" s="37"/>
      <c r="XBX359" s="37"/>
      <c r="XBY359" s="37"/>
      <c r="XBZ359" s="37"/>
      <c r="XCA359" s="37"/>
      <c r="XCB359" s="37"/>
      <c r="XCC359" s="37"/>
      <c r="XCD359" s="37"/>
      <c r="XCE359" s="37"/>
      <c r="XCF359" s="37"/>
      <c r="XCG359" s="37"/>
      <c r="XCH359" s="37"/>
      <c r="XCI359" s="37"/>
      <c r="XCJ359" s="37"/>
      <c r="XCK359" s="37"/>
      <c r="XCL359" s="37"/>
      <c r="XCM359" s="37"/>
      <c r="XCN359" s="37"/>
      <c r="XCO359" s="37"/>
      <c r="XCP359" s="37"/>
      <c r="XCQ359" s="37"/>
      <c r="XCR359" s="37"/>
      <c r="XCS359" s="37"/>
      <c r="XCT359" s="37"/>
      <c r="XCU359" s="37"/>
      <c r="XCV359" s="37"/>
      <c r="XCW359" s="37"/>
      <c r="XCX359" s="37"/>
      <c r="XCY359" s="37"/>
      <c r="XCZ359" s="37"/>
      <c r="XDA359" s="37"/>
      <c r="XDB359" s="37"/>
      <c r="XDC359" s="37"/>
      <c r="XDD359" s="37"/>
      <c r="XDE359" s="37"/>
      <c r="XDF359" s="37"/>
      <c r="XDG359" s="37"/>
      <c r="XDH359" s="37"/>
      <c r="XDI359" s="37"/>
      <c r="XDJ359" s="37"/>
      <c r="XDK359" s="37"/>
      <c r="XDL359" s="37"/>
      <c r="XDM359" s="37"/>
      <c r="XDN359" s="37"/>
      <c r="XDO359" s="37"/>
      <c r="XDP359" s="37"/>
      <c r="XDQ359" s="37"/>
      <c r="XDR359" s="37"/>
      <c r="XDS359" s="37"/>
      <c r="XDT359" s="37"/>
      <c r="XDU359" s="37"/>
      <c r="XDV359" s="37"/>
      <c r="XDW359" s="37"/>
      <c r="XDX359" s="37"/>
      <c r="XDY359" s="37"/>
      <c r="XDZ359" s="37"/>
      <c r="XEA359" s="37"/>
      <c r="XEB359" s="37"/>
      <c r="XEC359" s="37"/>
      <c r="XED359" s="37"/>
      <c r="XEE359" s="37"/>
      <c r="XEF359" s="37"/>
      <c r="XEG359" s="37"/>
      <c r="XEH359" s="37"/>
      <c r="XEI359" s="37"/>
      <c r="XEJ359" s="37"/>
      <c r="XEK359" s="37"/>
      <c r="XEL359" s="37"/>
      <c r="XEM359" s="37"/>
      <c r="XEN359" s="37"/>
      <c r="XEO359" s="37"/>
      <c r="XEP359" s="37"/>
      <c r="XEQ359" s="37"/>
      <c r="XER359" s="37"/>
      <c r="XES359" s="37"/>
      <c r="XET359" s="37"/>
      <c r="XEU359" s="37"/>
      <c r="XEV359" s="37"/>
      <c r="XEW359" s="37"/>
      <c r="XEX359" s="37"/>
      <c r="XEY359" s="37"/>
      <c r="XEZ359" s="37"/>
      <c r="XFA359" s="37"/>
      <c r="XFB359" s="37"/>
      <c r="XFC359" s="37"/>
      <c r="XFD359" s="37"/>
    </row>
    <row r="360" spans="1:16384" s="12" customFormat="1" ht="20.25" customHeight="1" x14ac:dyDescent="0.25">
      <c r="A360" s="86"/>
      <c r="B360" s="87"/>
      <c r="C360" s="79">
        <v>2</v>
      </c>
      <c r="D360" s="80"/>
      <c r="E360" s="55" t="s">
        <v>215</v>
      </c>
      <c r="F360" s="79">
        <f>(89.12+0.85*2+1.165*6.2)*10.764</f>
        <v>1055.334852</v>
      </c>
      <c r="G360" s="80"/>
      <c r="H360" s="55">
        <v>0</v>
      </c>
      <c r="I360" s="55">
        <f t="shared" ref="I360:I366" si="58">F360*(($I$105)+1)+H360</f>
        <v>1688.5357632</v>
      </c>
      <c r="J360" s="1"/>
      <c r="K360" s="1"/>
      <c r="L360" s="1"/>
      <c r="M360" s="1"/>
      <c r="N360" s="1"/>
      <c r="O360" s="1"/>
      <c r="P360" s="1"/>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WZC360" s="37"/>
      <c r="WZD360" s="37"/>
      <c r="WZE360" s="37"/>
      <c r="WZF360" s="37"/>
      <c r="WZG360" s="37"/>
      <c r="WZH360" s="37"/>
      <c r="WZI360" s="37"/>
      <c r="WZJ360" s="37"/>
      <c r="WZK360" s="37"/>
      <c r="WZL360" s="37"/>
      <c r="WZM360" s="37"/>
      <c r="WZN360" s="37"/>
      <c r="WZO360" s="37"/>
      <c r="WZP360" s="37"/>
      <c r="WZQ360" s="37"/>
      <c r="WZR360" s="37"/>
      <c r="WZS360" s="37"/>
      <c r="WZT360" s="37"/>
      <c r="WZU360" s="37"/>
      <c r="WZV360" s="37"/>
      <c r="WZW360" s="37"/>
      <c r="WZX360" s="37"/>
      <c r="WZY360" s="37"/>
      <c r="WZZ360" s="37"/>
      <c r="XAA360" s="37"/>
      <c r="XAB360" s="37"/>
      <c r="XAC360" s="37"/>
      <c r="XAD360" s="37"/>
      <c r="XAE360" s="37"/>
      <c r="XAF360" s="37"/>
      <c r="XAG360" s="37"/>
      <c r="XAH360" s="37"/>
      <c r="XAI360" s="37"/>
      <c r="XAJ360" s="37"/>
      <c r="XAK360" s="37"/>
      <c r="XAL360" s="37"/>
      <c r="XAM360" s="37"/>
      <c r="XAN360" s="37"/>
      <c r="XAO360" s="37"/>
      <c r="XAP360" s="37"/>
      <c r="XAQ360" s="37"/>
      <c r="XAR360" s="37"/>
      <c r="XAS360" s="37"/>
      <c r="XAT360" s="37"/>
      <c r="XAU360" s="37"/>
      <c r="XAV360" s="37"/>
      <c r="XAW360" s="37"/>
      <c r="XAX360" s="37"/>
      <c r="XAY360" s="37"/>
      <c r="XAZ360" s="37"/>
      <c r="XBA360" s="37"/>
      <c r="XBB360" s="37"/>
      <c r="XBC360" s="37"/>
      <c r="XBD360" s="37"/>
      <c r="XBE360" s="37"/>
      <c r="XBF360" s="37"/>
      <c r="XBG360" s="37"/>
      <c r="XBH360" s="37"/>
      <c r="XBI360" s="37"/>
      <c r="XBJ360" s="37"/>
      <c r="XBK360" s="37"/>
      <c r="XBL360" s="37"/>
      <c r="XBM360" s="37"/>
      <c r="XBN360" s="37"/>
      <c r="XBO360" s="37"/>
      <c r="XBP360" s="37"/>
      <c r="XBQ360" s="37"/>
      <c r="XBR360" s="37"/>
      <c r="XBS360" s="37"/>
      <c r="XBT360" s="37"/>
      <c r="XBU360" s="37"/>
      <c r="XBV360" s="37"/>
      <c r="XBW360" s="37"/>
      <c r="XBX360" s="37"/>
      <c r="XBY360" s="37"/>
      <c r="XBZ360" s="37"/>
      <c r="XCA360" s="37"/>
      <c r="XCB360" s="37"/>
      <c r="XCC360" s="37"/>
      <c r="XCD360" s="37"/>
      <c r="XCE360" s="37"/>
      <c r="XCF360" s="37"/>
      <c r="XCG360" s="37"/>
      <c r="XCH360" s="37"/>
      <c r="XCI360" s="37"/>
      <c r="XCJ360" s="37"/>
      <c r="XCK360" s="37"/>
      <c r="XCL360" s="37"/>
      <c r="XCM360" s="37"/>
      <c r="XCN360" s="37"/>
      <c r="XCO360" s="37"/>
      <c r="XCP360" s="37"/>
      <c r="XCQ360" s="37"/>
      <c r="XCR360" s="37"/>
      <c r="XCS360" s="37"/>
      <c r="XCT360" s="37"/>
      <c r="XCU360" s="37"/>
      <c r="XCV360" s="37"/>
      <c r="XCW360" s="37"/>
      <c r="XCX360" s="37"/>
      <c r="XCY360" s="37"/>
      <c r="XCZ360" s="37"/>
      <c r="XDA360" s="37"/>
      <c r="XDB360" s="37"/>
      <c r="XDC360" s="37"/>
      <c r="XDD360" s="37"/>
      <c r="XDE360" s="37"/>
      <c r="XDF360" s="37"/>
      <c r="XDG360" s="37"/>
      <c r="XDH360" s="37"/>
      <c r="XDI360" s="37"/>
      <c r="XDJ360" s="37"/>
      <c r="XDK360" s="37"/>
      <c r="XDL360" s="37"/>
      <c r="XDM360" s="37"/>
      <c r="XDN360" s="37"/>
      <c r="XDO360" s="37"/>
      <c r="XDP360" s="37"/>
      <c r="XDQ360" s="37"/>
      <c r="XDR360" s="37"/>
      <c r="XDS360" s="37"/>
      <c r="XDT360" s="37"/>
      <c r="XDU360" s="37"/>
      <c r="XDV360" s="37"/>
      <c r="XDW360" s="37"/>
      <c r="XDX360" s="37"/>
      <c r="XDY360" s="37"/>
      <c r="XDZ360" s="37"/>
      <c r="XEA360" s="37"/>
      <c r="XEB360" s="37"/>
      <c r="XEC360" s="37"/>
      <c r="XED360" s="37"/>
      <c r="XEE360" s="37"/>
      <c r="XEF360" s="37"/>
      <c r="XEG360" s="37"/>
      <c r="XEH360" s="37"/>
      <c r="XEI360" s="37"/>
      <c r="XEJ360" s="37"/>
      <c r="XEK360" s="37"/>
      <c r="XEL360" s="37"/>
      <c r="XEM360" s="37"/>
      <c r="XEN360" s="37"/>
      <c r="XEO360" s="37"/>
      <c r="XEP360" s="37"/>
      <c r="XEQ360" s="37"/>
      <c r="XER360" s="37"/>
      <c r="XES360" s="37"/>
      <c r="XET360" s="37"/>
      <c r="XEU360" s="37"/>
      <c r="XEV360" s="37"/>
      <c r="XEW360" s="37"/>
      <c r="XEX360" s="37"/>
      <c r="XEY360" s="37"/>
      <c r="XEZ360" s="37"/>
      <c r="XFA360" s="37"/>
      <c r="XFB360" s="37"/>
      <c r="XFC360" s="37"/>
      <c r="XFD360" s="37"/>
    </row>
    <row r="361" spans="1:16384" s="12" customFormat="1" ht="20.25" customHeight="1" x14ac:dyDescent="0.25">
      <c r="A361" s="86"/>
      <c r="B361" s="87"/>
      <c r="C361" s="79">
        <v>3</v>
      </c>
      <c r="D361" s="80"/>
      <c r="E361" s="55" t="s">
        <v>214</v>
      </c>
      <c r="F361" s="79">
        <f>(52.396+0.925*3.05+0.675*2.1)*10.764</f>
        <v>609.61644899999988</v>
      </c>
      <c r="G361" s="80"/>
      <c r="H361" s="55">
        <v>0</v>
      </c>
      <c r="I361" s="55">
        <f t="shared" si="58"/>
        <v>975.38631839999982</v>
      </c>
      <c r="J361" s="1"/>
      <c r="K361" s="1"/>
      <c r="L361" s="1"/>
      <c r="M361" s="1"/>
      <c r="N361" s="1"/>
      <c r="O361" s="1"/>
      <c r="P361" s="1"/>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WZC361" s="37"/>
      <c r="WZD361" s="37"/>
      <c r="WZE361" s="37"/>
      <c r="WZF361" s="37"/>
      <c r="WZG361" s="37"/>
      <c r="WZH361" s="37"/>
      <c r="WZI361" s="37"/>
      <c r="WZJ361" s="37"/>
      <c r="WZK361" s="37"/>
      <c r="WZL361" s="37"/>
      <c r="WZM361" s="37"/>
      <c r="WZN361" s="37"/>
      <c r="WZO361" s="37"/>
      <c r="WZP361" s="37"/>
      <c r="WZQ361" s="37"/>
      <c r="WZR361" s="37"/>
      <c r="WZS361" s="37"/>
      <c r="WZT361" s="37"/>
      <c r="WZU361" s="37"/>
      <c r="WZV361" s="37"/>
      <c r="WZW361" s="37"/>
      <c r="WZX361" s="37"/>
      <c r="WZY361" s="37"/>
      <c r="WZZ361" s="37"/>
      <c r="XAA361" s="37"/>
      <c r="XAB361" s="37"/>
      <c r="XAC361" s="37"/>
      <c r="XAD361" s="37"/>
      <c r="XAE361" s="37"/>
      <c r="XAF361" s="37"/>
      <c r="XAG361" s="37"/>
      <c r="XAH361" s="37"/>
      <c r="XAI361" s="37"/>
      <c r="XAJ361" s="37"/>
      <c r="XAK361" s="37"/>
      <c r="XAL361" s="37"/>
      <c r="XAM361" s="37"/>
      <c r="XAN361" s="37"/>
      <c r="XAO361" s="37"/>
      <c r="XAP361" s="37"/>
      <c r="XAQ361" s="37"/>
      <c r="XAR361" s="37"/>
      <c r="XAS361" s="37"/>
      <c r="XAT361" s="37"/>
      <c r="XAU361" s="37"/>
      <c r="XAV361" s="37"/>
      <c r="XAW361" s="37"/>
      <c r="XAX361" s="37"/>
      <c r="XAY361" s="37"/>
      <c r="XAZ361" s="37"/>
      <c r="XBA361" s="37"/>
      <c r="XBB361" s="37"/>
      <c r="XBC361" s="37"/>
      <c r="XBD361" s="37"/>
      <c r="XBE361" s="37"/>
      <c r="XBF361" s="37"/>
      <c r="XBG361" s="37"/>
      <c r="XBH361" s="37"/>
      <c r="XBI361" s="37"/>
      <c r="XBJ361" s="37"/>
      <c r="XBK361" s="37"/>
      <c r="XBL361" s="37"/>
      <c r="XBM361" s="37"/>
      <c r="XBN361" s="37"/>
      <c r="XBO361" s="37"/>
      <c r="XBP361" s="37"/>
      <c r="XBQ361" s="37"/>
      <c r="XBR361" s="37"/>
      <c r="XBS361" s="37"/>
      <c r="XBT361" s="37"/>
      <c r="XBU361" s="37"/>
      <c r="XBV361" s="37"/>
      <c r="XBW361" s="37"/>
      <c r="XBX361" s="37"/>
      <c r="XBY361" s="37"/>
      <c r="XBZ361" s="37"/>
      <c r="XCA361" s="37"/>
      <c r="XCB361" s="37"/>
      <c r="XCC361" s="37"/>
      <c r="XCD361" s="37"/>
      <c r="XCE361" s="37"/>
      <c r="XCF361" s="37"/>
      <c r="XCG361" s="37"/>
      <c r="XCH361" s="37"/>
      <c r="XCI361" s="37"/>
      <c r="XCJ361" s="37"/>
      <c r="XCK361" s="37"/>
      <c r="XCL361" s="37"/>
      <c r="XCM361" s="37"/>
      <c r="XCN361" s="37"/>
      <c r="XCO361" s="37"/>
      <c r="XCP361" s="37"/>
      <c r="XCQ361" s="37"/>
      <c r="XCR361" s="37"/>
      <c r="XCS361" s="37"/>
      <c r="XCT361" s="37"/>
      <c r="XCU361" s="37"/>
      <c r="XCV361" s="37"/>
      <c r="XCW361" s="37"/>
      <c r="XCX361" s="37"/>
      <c r="XCY361" s="37"/>
      <c r="XCZ361" s="37"/>
      <c r="XDA361" s="37"/>
      <c r="XDB361" s="37"/>
      <c r="XDC361" s="37"/>
      <c r="XDD361" s="37"/>
      <c r="XDE361" s="37"/>
      <c r="XDF361" s="37"/>
      <c r="XDG361" s="37"/>
      <c r="XDH361" s="37"/>
      <c r="XDI361" s="37"/>
      <c r="XDJ361" s="37"/>
      <c r="XDK361" s="37"/>
      <c r="XDL361" s="37"/>
      <c r="XDM361" s="37"/>
      <c r="XDN361" s="37"/>
      <c r="XDO361" s="37"/>
      <c r="XDP361" s="37"/>
      <c r="XDQ361" s="37"/>
      <c r="XDR361" s="37"/>
      <c r="XDS361" s="37"/>
      <c r="XDT361" s="37"/>
      <c r="XDU361" s="37"/>
      <c r="XDV361" s="37"/>
      <c r="XDW361" s="37"/>
      <c r="XDX361" s="37"/>
      <c r="XDY361" s="37"/>
      <c r="XDZ361" s="37"/>
      <c r="XEA361" s="37"/>
      <c r="XEB361" s="37"/>
      <c r="XEC361" s="37"/>
      <c r="XED361" s="37"/>
      <c r="XEE361" s="37"/>
      <c r="XEF361" s="37"/>
      <c r="XEG361" s="37"/>
      <c r="XEH361" s="37"/>
      <c r="XEI361" s="37"/>
      <c r="XEJ361" s="37"/>
      <c r="XEK361" s="37"/>
      <c r="XEL361" s="37"/>
      <c r="XEM361" s="37"/>
      <c r="XEN361" s="37"/>
      <c r="XEO361" s="37"/>
      <c r="XEP361" s="37"/>
      <c r="XEQ361" s="37"/>
      <c r="XER361" s="37"/>
      <c r="XES361" s="37"/>
      <c r="XET361" s="37"/>
      <c r="XEU361" s="37"/>
      <c r="XEV361" s="37"/>
      <c r="XEW361" s="37"/>
      <c r="XEX361" s="37"/>
      <c r="XEY361" s="37"/>
      <c r="XEZ361" s="37"/>
      <c r="XFA361" s="37"/>
      <c r="XFB361" s="37"/>
      <c r="XFC361" s="37"/>
      <c r="XFD361" s="37"/>
    </row>
    <row r="362" spans="1:16384" s="12" customFormat="1" ht="20.25" customHeight="1" x14ac:dyDescent="0.25">
      <c r="A362" s="86"/>
      <c r="B362" s="87"/>
      <c r="C362" s="79">
        <v>4</v>
      </c>
      <c r="D362" s="80"/>
      <c r="E362" s="55" t="s">
        <v>214</v>
      </c>
      <c r="F362" s="79">
        <f>(43.72)*10.764</f>
        <v>470.60207999999994</v>
      </c>
      <c r="G362" s="80"/>
      <c r="H362" s="55">
        <v>0</v>
      </c>
      <c r="I362" s="55">
        <f t="shared" si="58"/>
        <v>752.96332799999993</v>
      </c>
      <c r="J362" s="1"/>
      <c r="K362" s="1"/>
      <c r="L362" s="1"/>
      <c r="M362" s="1"/>
      <c r="N362" s="1"/>
      <c r="O362" s="1"/>
      <c r="P362" s="1"/>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37"/>
      <c r="ER362" s="37"/>
      <c r="ES362" s="37"/>
      <c r="ET362" s="37"/>
      <c r="EU362" s="37"/>
      <c r="WZC362" s="37"/>
      <c r="WZD362" s="37"/>
      <c r="WZE362" s="37"/>
      <c r="WZF362" s="37"/>
      <c r="WZG362" s="37"/>
      <c r="WZH362" s="37"/>
      <c r="WZI362" s="37"/>
      <c r="WZJ362" s="37"/>
      <c r="WZK362" s="37"/>
      <c r="WZL362" s="37"/>
      <c r="WZM362" s="37"/>
      <c r="WZN362" s="37"/>
      <c r="WZO362" s="37"/>
      <c r="WZP362" s="37"/>
      <c r="WZQ362" s="37"/>
      <c r="WZR362" s="37"/>
      <c r="WZS362" s="37"/>
      <c r="WZT362" s="37"/>
      <c r="WZU362" s="37"/>
      <c r="WZV362" s="37"/>
      <c r="WZW362" s="37"/>
      <c r="WZX362" s="37"/>
      <c r="WZY362" s="37"/>
      <c r="WZZ362" s="37"/>
      <c r="XAA362" s="37"/>
      <c r="XAB362" s="37"/>
      <c r="XAC362" s="37"/>
      <c r="XAD362" s="37"/>
      <c r="XAE362" s="37"/>
      <c r="XAF362" s="37"/>
      <c r="XAG362" s="37"/>
      <c r="XAH362" s="37"/>
      <c r="XAI362" s="37"/>
      <c r="XAJ362" s="37"/>
      <c r="XAK362" s="37"/>
      <c r="XAL362" s="37"/>
      <c r="XAM362" s="37"/>
      <c r="XAN362" s="37"/>
      <c r="XAO362" s="37"/>
      <c r="XAP362" s="37"/>
      <c r="XAQ362" s="37"/>
      <c r="XAR362" s="37"/>
      <c r="XAS362" s="37"/>
      <c r="XAT362" s="37"/>
      <c r="XAU362" s="37"/>
      <c r="XAV362" s="37"/>
      <c r="XAW362" s="37"/>
      <c r="XAX362" s="37"/>
      <c r="XAY362" s="37"/>
      <c r="XAZ362" s="37"/>
      <c r="XBA362" s="37"/>
      <c r="XBB362" s="37"/>
      <c r="XBC362" s="37"/>
      <c r="XBD362" s="37"/>
      <c r="XBE362" s="37"/>
      <c r="XBF362" s="37"/>
      <c r="XBG362" s="37"/>
      <c r="XBH362" s="37"/>
      <c r="XBI362" s="37"/>
      <c r="XBJ362" s="37"/>
      <c r="XBK362" s="37"/>
      <c r="XBL362" s="37"/>
      <c r="XBM362" s="37"/>
      <c r="XBN362" s="37"/>
      <c r="XBO362" s="37"/>
      <c r="XBP362" s="37"/>
      <c r="XBQ362" s="37"/>
      <c r="XBR362" s="37"/>
      <c r="XBS362" s="37"/>
      <c r="XBT362" s="37"/>
      <c r="XBU362" s="37"/>
      <c r="XBV362" s="37"/>
      <c r="XBW362" s="37"/>
      <c r="XBX362" s="37"/>
      <c r="XBY362" s="37"/>
      <c r="XBZ362" s="37"/>
      <c r="XCA362" s="37"/>
      <c r="XCB362" s="37"/>
      <c r="XCC362" s="37"/>
      <c r="XCD362" s="37"/>
      <c r="XCE362" s="37"/>
      <c r="XCF362" s="37"/>
      <c r="XCG362" s="37"/>
      <c r="XCH362" s="37"/>
      <c r="XCI362" s="37"/>
      <c r="XCJ362" s="37"/>
      <c r="XCK362" s="37"/>
      <c r="XCL362" s="37"/>
      <c r="XCM362" s="37"/>
      <c r="XCN362" s="37"/>
      <c r="XCO362" s="37"/>
      <c r="XCP362" s="37"/>
      <c r="XCQ362" s="37"/>
      <c r="XCR362" s="37"/>
      <c r="XCS362" s="37"/>
      <c r="XCT362" s="37"/>
      <c r="XCU362" s="37"/>
      <c r="XCV362" s="37"/>
      <c r="XCW362" s="37"/>
      <c r="XCX362" s="37"/>
      <c r="XCY362" s="37"/>
      <c r="XCZ362" s="37"/>
      <c r="XDA362" s="37"/>
      <c r="XDB362" s="37"/>
      <c r="XDC362" s="37"/>
      <c r="XDD362" s="37"/>
      <c r="XDE362" s="37"/>
      <c r="XDF362" s="37"/>
      <c r="XDG362" s="37"/>
      <c r="XDH362" s="37"/>
      <c r="XDI362" s="37"/>
      <c r="XDJ362" s="37"/>
      <c r="XDK362" s="37"/>
      <c r="XDL362" s="37"/>
      <c r="XDM362" s="37"/>
      <c r="XDN362" s="37"/>
      <c r="XDO362" s="37"/>
      <c r="XDP362" s="37"/>
      <c r="XDQ362" s="37"/>
      <c r="XDR362" s="37"/>
      <c r="XDS362" s="37"/>
      <c r="XDT362" s="37"/>
      <c r="XDU362" s="37"/>
      <c r="XDV362" s="37"/>
      <c r="XDW362" s="37"/>
      <c r="XDX362" s="37"/>
      <c r="XDY362" s="37"/>
      <c r="XDZ362" s="37"/>
      <c r="XEA362" s="37"/>
      <c r="XEB362" s="37"/>
      <c r="XEC362" s="37"/>
      <c r="XED362" s="37"/>
      <c r="XEE362" s="37"/>
      <c r="XEF362" s="37"/>
      <c r="XEG362" s="37"/>
      <c r="XEH362" s="37"/>
      <c r="XEI362" s="37"/>
      <c r="XEJ362" s="37"/>
      <c r="XEK362" s="37"/>
      <c r="XEL362" s="37"/>
      <c r="XEM362" s="37"/>
      <c r="XEN362" s="37"/>
      <c r="XEO362" s="37"/>
      <c r="XEP362" s="37"/>
      <c r="XEQ362" s="37"/>
      <c r="XER362" s="37"/>
      <c r="XES362" s="37"/>
      <c r="XET362" s="37"/>
      <c r="XEU362" s="37"/>
      <c r="XEV362" s="37"/>
      <c r="XEW362" s="37"/>
      <c r="XEX362" s="37"/>
      <c r="XEY362" s="37"/>
      <c r="XEZ362" s="37"/>
      <c r="XFA362" s="37"/>
      <c r="XFB362" s="37"/>
      <c r="XFC362" s="37"/>
      <c r="XFD362" s="37"/>
    </row>
    <row r="363" spans="1:16384" s="12" customFormat="1" ht="20.25" customHeight="1" x14ac:dyDescent="0.25">
      <c r="A363" s="86"/>
      <c r="B363" s="87"/>
      <c r="C363" s="79">
        <v>5</v>
      </c>
      <c r="D363" s="80"/>
      <c r="E363" s="55" t="s">
        <v>214</v>
      </c>
      <c r="F363" s="79">
        <f>(51.907+0.675*2.1)*10.764</f>
        <v>573.98491799999988</v>
      </c>
      <c r="G363" s="80"/>
      <c r="H363" s="55">
        <v>0</v>
      </c>
      <c r="I363" s="55">
        <f t="shared" si="58"/>
        <v>918.37586879999981</v>
      </c>
      <c r="J363" s="1"/>
      <c r="K363" s="1"/>
      <c r="L363" s="1"/>
      <c r="M363" s="1"/>
      <c r="N363" s="1"/>
      <c r="O363" s="1"/>
      <c r="P363" s="1"/>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37"/>
      <c r="ER363" s="37"/>
      <c r="ES363" s="37"/>
      <c r="ET363" s="37"/>
      <c r="EU363" s="37"/>
      <c r="WZC363" s="37"/>
      <c r="WZD363" s="37"/>
      <c r="WZE363" s="37"/>
      <c r="WZF363" s="37"/>
      <c r="WZG363" s="37"/>
      <c r="WZH363" s="37"/>
      <c r="WZI363" s="37"/>
      <c r="WZJ363" s="37"/>
      <c r="WZK363" s="37"/>
      <c r="WZL363" s="37"/>
      <c r="WZM363" s="37"/>
      <c r="WZN363" s="37"/>
      <c r="WZO363" s="37"/>
      <c r="WZP363" s="37"/>
      <c r="WZQ363" s="37"/>
      <c r="WZR363" s="37"/>
      <c r="WZS363" s="37"/>
      <c r="WZT363" s="37"/>
      <c r="WZU363" s="37"/>
      <c r="WZV363" s="37"/>
      <c r="WZW363" s="37"/>
      <c r="WZX363" s="37"/>
      <c r="WZY363" s="37"/>
      <c r="WZZ363" s="37"/>
      <c r="XAA363" s="37"/>
      <c r="XAB363" s="37"/>
      <c r="XAC363" s="37"/>
      <c r="XAD363" s="37"/>
      <c r="XAE363" s="37"/>
      <c r="XAF363" s="37"/>
      <c r="XAG363" s="37"/>
      <c r="XAH363" s="37"/>
      <c r="XAI363" s="37"/>
      <c r="XAJ363" s="37"/>
      <c r="XAK363" s="37"/>
      <c r="XAL363" s="37"/>
      <c r="XAM363" s="37"/>
      <c r="XAN363" s="37"/>
      <c r="XAO363" s="37"/>
      <c r="XAP363" s="37"/>
      <c r="XAQ363" s="37"/>
      <c r="XAR363" s="37"/>
      <c r="XAS363" s="37"/>
      <c r="XAT363" s="37"/>
      <c r="XAU363" s="37"/>
      <c r="XAV363" s="37"/>
      <c r="XAW363" s="37"/>
      <c r="XAX363" s="37"/>
      <c r="XAY363" s="37"/>
      <c r="XAZ363" s="37"/>
      <c r="XBA363" s="37"/>
      <c r="XBB363" s="37"/>
      <c r="XBC363" s="37"/>
      <c r="XBD363" s="37"/>
      <c r="XBE363" s="37"/>
      <c r="XBF363" s="37"/>
      <c r="XBG363" s="37"/>
      <c r="XBH363" s="37"/>
      <c r="XBI363" s="37"/>
      <c r="XBJ363" s="37"/>
      <c r="XBK363" s="37"/>
      <c r="XBL363" s="37"/>
      <c r="XBM363" s="37"/>
      <c r="XBN363" s="37"/>
      <c r="XBO363" s="37"/>
      <c r="XBP363" s="37"/>
      <c r="XBQ363" s="37"/>
      <c r="XBR363" s="37"/>
      <c r="XBS363" s="37"/>
      <c r="XBT363" s="37"/>
      <c r="XBU363" s="37"/>
      <c r="XBV363" s="37"/>
      <c r="XBW363" s="37"/>
      <c r="XBX363" s="37"/>
      <c r="XBY363" s="37"/>
      <c r="XBZ363" s="37"/>
      <c r="XCA363" s="37"/>
      <c r="XCB363" s="37"/>
      <c r="XCC363" s="37"/>
      <c r="XCD363" s="37"/>
      <c r="XCE363" s="37"/>
      <c r="XCF363" s="37"/>
      <c r="XCG363" s="37"/>
      <c r="XCH363" s="37"/>
      <c r="XCI363" s="37"/>
      <c r="XCJ363" s="37"/>
      <c r="XCK363" s="37"/>
      <c r="XCL363" s="37"/>
      <c r="XCM363" s="37"/>
      <c r="XCN363" s="37"/>
      <c r="XCO363" s="37"/>
      <c r="XCP363" s="37"/>
      <c r="XCQ363" s="37"/>
      <c r="XCR363" s="37"/>
      <c r="XCS363" s="37"/>
      <c r="XCT363" s="37"/>
      <c r="XCU363" s="37"/>
      <c r="XCV363" s="37"/>
      <c r="XCW363" s="37"/>
      <c r="XCX363" s="37"/>
      <c r="XCY363" s="37"/>
      <c r="XCZ363" s="37"/>
      <c r="XDA363" s="37"/>
      <c r="XDB363" s="37"/>
      <c r="XDC363" s="37"/>
      <c r="XDD363" s="37"/>
      <c r="XDE363" s="37"/>
      <c r="XDF363" s="37"/>
      <c r="XDG363" s="37"/>
      <c r="XDH363" s="37"/>
      <c r="XDI363" s="37"/>
      <c r="XDJ363" s="37"/>
      <c r="XDK363" s="37"/>
      <c r="XDL363" s="37"/>
      <c r="XDM363" s="37"/>
      <c r="XDN363" s="37"/>
      <c r="XDO363" s="37"/>
      <c r="XDP363" s="37"/>
      <c r="XDQ363" s="37"/>
      <c r="XDR363" s="37"/>
      <c r="XDS363" s="37"/>
      <c r="XDT363" s="37"/>
      <c r="XDU363" s="37"/>
      <c r="XDV363" s="37"/>
      <c r="XDW363" s="37"/>
      <c r="XDX363" s="37"/>
      <c r="XDY363" s="37"/>
      <c r="XDZ363" s="37"/>
      <c r="XEA363" s="37"/>
      <c r="XEB363" s="37"/>
      <c r="XEC363" s="37"/>
      <c r="XED363" s="37"/>
      <c r="XEE363" s="37"/>
      <c r="XEF363" s="37"/>
      <c r="XEG363" s="37"/>
      <c r="XEH363" s="37"/>
      <c r="XEI363" s="37"/>
      <c r="XEJ363" s="37"/>
      <c r="XEK363" s="37"/>
      <c r="XEL363" s="37"/>
      <c r="XEM363" s="37"/>
      <c r="XEN363" s="37"/>
      <c r="XEO363" s="37"/>
      <c r="XEP363" s="37"/>
      <c r="XEQ363" s="37"/>
      <c r="XER363" s="37"/>
      <c r="XES363" s="37"/>
      <c r="XET363" s="37"/>
      <c r="XEU363" s="37"/>
      <c r="XEV363" s="37"/>
      <c r="XEW363" s="37"/>
      <c r="XEX363" s="37"/>
      <c r="XEY363" s="37"/>
      <c r="XEZ363" s="37"/>
      <c r="XFA363" s="37"/>
      <c r="XFB363" s="37"/>
      <c r="XFC363" s="37"/>
      <c r="XFD363" s="37"/>
    </row>
    <row r="364" spans="1:16384" s="12" customFormat="1" ht="20.25" customHeight="1" x14ac:dyDescent="0.25">
      <c r="A364" s="86"/>
      <c r="B364" s="87"/>
      <c r="C364" s="79">
        <v>6</v>
      </c>
      <c r="D364" s="80"/>
      <c r="E364" s="55" t="s">
        <v>214</v>
      </c>
      <c r="F364" s="79">
        <f>(43.72)*10.764</f>
        <v>470.60207999999994</v>
      </c>
      <c r="G364" s="80"/>
      <c r="H364" s="55">
        <v>0</v>
      </c>
      <c r="I364" s="55">
        <f t="shared" si="58"/>
        <v>752.96332799999993</v>
      </c>
      <c r="J364" s="1"/>
      <c r="K364" s="1"/>
      <c r="L364" s="1"/>
      <c r="M364" s="1"/>
      <c r="N364" s="1"/>
      <c r="O364" s="1"/>
      <c r="P364" s="1"/>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37"/>
      <c r="ER364" s="37"/>
      <c r="ES364" s="37"/>
      <c r="ET364" s="37"/>
      <c r="EU364" s="37"/>
      <c r="WZC364" s="37"/>
      <c r="WZD364" s="37"/>
      <c r="WZE364" s="37"/>
      <c r="WZF364" s="37"/>
      <c r="WZG364" s="37"/>
      <c r="WZH364" s="37"/>
      <c r="WZI364" s="37"/>
      <c r="WZJ364" s="37"/>
      <c r="WZK364" s="37"/>
      <c r="WZL364" s="37"/>
      <c r="WZM364" s="37"/>
      <c r="WZN364" s="37"/>
      <c r="WZO364" s="37"/>
      <c r="WZP364" s="37"/>
      <c r="WZQ364" s="37"/>
      <c r="WZR364" s="37"/>
      <c r="WZS364" s="37"/>
      <c r="WZT364" s="37"/>
      <c r="WZU364" s="37"/>
      <c r="WZV364" s="37"/>
      <c r="WZW364" s="37"/>
      <c r="WZX364" s="37"/>
      <c r="WZY364" s="37"/>
      <c r="WZZ364" s="37"/>
      <c r="XAA364" s="37"/>
      <c r="XAB364" s="37"/>
      <c r="XAC364" s="37"/>
      <c r="XAD364" s="37"/>
      <c r="XAE364" s="37"/>
      <c r="XAF364" s="37"/>
      <c r="XAG364" s="37"/>
      <c r="XAH364" s="37"/>
      <c r="XAI364" s="37"/>
      <c r="XAJ364" s="37"/>
      <c r="XAK364" s="37"/>
      <c r="XAL364" s="37"/>
      <c r="XAM364" s="37"/>
      <c r="XAN364" s="37"/>
      <c r="XAO364" s="37"/>
      <c r="XAP364" s="37"/>
      <c r="XAQ364" s="37"/>
      <c r="XAR364" s="37"/>
      <c r="XAS364" s="37"/>
      <c r="XAT364" s="37"/>
      <c r="XAU364" s="37"/>
      <c r="XAV364" s="37"/>
      <c r="XAW364" s="37"/>
      <c r="XAX364" s="37"/>
      <c r="XAY364" s="37"/>
      <c r="XAZ364" s="37"/>
      <c r="XBA364" s="37"/>
      <c r="XBB364" s="37"/>
      <c r="XBC364" s="37"/>
      <c r="XBD364" s="37"/>
      <c r="XBE364" s="37"/>
      <c r="XBF364" s="37"/>
      <c r="XBG364" s="37"/>
      <c r="XBH364" s="37"/>
      <c r="XBI364" s="37"/>
      <c r="XBJ364" s="37"/>
      <c r="XBK364" s="37"/>
      <c r="XBL364" s="37"/>
      <c r="XBM364" s="37"/>
      <c r="XBN364" s="37"/>
      <c r="XBO364" s="37"/>
      <c r="XBP364" s="37"/>
      <c r="XBQ364" s="37"/>
      <c r="XBR364" s="37"/>
      <c r="XBS364" s="37"/>
      <c r="XBT364" s="37"/>
      <c r="XBU364" s="37"/>
      <c r="XBV364" s="37"/>
      <c r="XBW364" s="37"/>
      <c r="XBX364" s="37"/>
      <c r="XBY364" s="37"/>
      <c r="XBZ364" s="37"/>
      <c r="XCA364" s="37"/>
      <c r="XCB364" s="37"/>
      <c r="XCC364" s="37"/>
      <c r="XCD364" s="37"/>
      <c r="XCE364" s="37"/>
      <c r="XCF364" s="37"/>
      <c r="XCG364" s="37"/>
      <c r="XCH364" s="37"/>
      <c r="XCI364" s="37"/>
      <c r="XCJ364" s="37"/>
      <c r="XCK364" s="37"/>
      <c r="XCL364" s="37"/>
      <c r="XCM364" s="37"/>
      <c r="XCN364" s="37"/>
      <c r="XCO364" s="37"/>
      <c r="XCP364" s="37"/>
      <c r="XCQ364" s="37"/>
      <c r="XCR364" s="37"/>
      <c r="XCS364" s="37"/>
      <c r="XCT364" s="37"/>
      <c r="XCU364" s="37"/>
      <c r="XCV364" s="37"/>
      <c r="XCW364" s="37"/>
      <c r="XCX364" s="37"/>
      <c r="XCY364" s="37"/>
      <c r="XCZ364" s="37"/>
      <c r="XDA364" s="37"/>
      <c r="XDB364" s="37"/>
      <c r="XDC364" s="37"/>
      <c r="XDD364" s="37"/>
      <c r="XDE364" s="37"/>
      <c r="XDF364" s="37"/>
      <c r="XDG364" s="37"/>
      <c r="XDH364" s="37"/>
      <c r="XDI364" s="37"/>
      <c r="XDJ364" s="37"/>
      <c r="XDK364" s="37"/>
      <c r="XDL364" s="37"/>
      <c r="XDM364" s="37"/>
      <c r="XDN364" s="37"/>
      <c r="XDO364" s="37"/>
      <c r="XDP364" s="37"/>
      <c r="XDQ364" s="37"/>
      <c r="XDR364" s="37"/>
      <c r="XDS364" s="37"/>
      <c r="XDT364" s="37"/>
      <c r="XDU364" s="37"/>
      <c r="XDV364" s="37"/>
      <c r="XDW364" s="37"/>
      <c r="XDX364" s="37"/>
      <c r="XDY364" s="37"/>
      <c r="XDZ364" s="37"/>
      <c r="XEA364" s="37"/>
      <c r="XEB364" s="37"/>
      <c r="XEC364" s="37"/>
      <c r="XED364" s="37"/>
      <c r="XEE364" s="37"/>
      <c r="XEF364" s="37"/>
      <c r="XEG364" s="37"/>
      <c r="XEH364" s="37"/>
      <c r="XEI364" s="37"/>
      <c r="XEJ364" s="37"/>
      <c r="XEK364" s="37"/>
      <c r="XEL364" s="37"/>
      <c r="XEM364" s="37"/>
      <c r="XEN364" s="37"/>
      <c r="XEO364" s="37"/>
      <c r="XEP364" s="37"/>
      <c r="XEQ364" s="37"/>
      <c r="XER364" s="37"/>
      <c r="XES364" s="37"/>
      <c r="XET364" s="37"/>
      <c r="XEU364" s="37"/>
      <c r="XEV364" s="37"/>
      <c r="XEW364" s="37"/>
      <c r="XEX364" s="37"/>
      <c r="XEY364" s="37"/>
      <c r="XEZ364" s="37"/>
      <c r="XFA364" s="37"/>
      <c r="XFB364" s="37"/>
      <c r="XFC364" s="37"/>
      <c r="XFD364" s="37"/>
    </row>
    <row r="365" spans="1:16384" s="12" customFormat="1" ht="20.25" customHeight="1" x14ac:dyDescent="0.25">
      <c r="A365" s="86"/>
      <c r="B365" s="87"/>
      <c r="C365" s="79">
        <v>7</v>
      </c>
      <c r="D365" s="80"/>
      <c r="E365" s="55" t="s">
        <v>214</v>
      </c>
      <c r="F365" s="79">
        <f>(43.72)*10.764</f>
        <v>470.60207999999994</v>
      </c>
      <c r="G365" s="80"/>
      <c r="H365" s="55">
        <v>0</v>
      </c>
      <c r="I365" s="55">
        <f t="shared" si="58"/>
        <v>752.96332799999993</v>
      </c>
      <c r="J365" s="1"/>
      <c r="K365" s="1"/>
      <c r="L365" s="1"/>
      <c r="M365" s="1"/>
      <c r="N365" s="1"/>
      <c r="O365" s="1"/>
      <c r="P365" s="1"/>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37"/>
      <c r="ER365" s="37"/>
      <c r="ES365" s="37"/>
      <c r="ET365" s="37"/>
      <c r="EU365" s="37"/>
      <c r="WZC365" s="37"/>
      <c r="WZD365" s="37"/>
      <c r="WZE365" s="37"/>
      <c r="WZF365" s="37"/>
      <c r="WZG365" s="37"/>
      <c r="WZH365" s="37"/>
      <c r="WZI365" s="37"/>
      <c r="WZJ365" s="37"/>
      <c r="WZK365" s="37"/>
      <c r="WZL365" s="37"/>
      <c r="WZM365" s="37"/>
      <c r="WZN365" s="37"/>
      <c r="WZO365" s="37"/>
      <c r="WZP365" s="37"/>
      <c r="WZQ365" s="37"/>
      <c r="WZR365" s="37"/>
      <c r="WZS365" s="37"/>
      <c r="WZT365" s="37"/>
      <c r="WZU365" s="37"/>
      <c r="WZV365" s="37"/>
      <c r="WZW365" s="37"/>
      <c r="WZX365" s="37"/>
      <c r="WZY365" s="37"/>
      <c r="WZZ365" s="37"/>
      <c r="XAA365" s="37"/>
      <c r="XAB365" s="37"/>
      <c r="XAC365" s="37"/>
      <c r="XAD365" s="37"/>
      <c r="XAE365" s="37"/>
      <c r="XAF365" s="37"/>
      <c r="XAG365" s="37"/>
      <c r="XAH365" s="37"/>
      <c r="XAI365" s="37"/>
      <c r="XAJ365" s="37"/>
      <c r="XAK365" s="37"/>
      <c r="XAL365" s="37"/>
      <c r="XAM365" s="37"/>
      <c r="XAN365" s="37"/>
      <c r="XAO365" s="37"/>
      <c r="XAP365" s="37"/>
      <c r="XAQ365" s="37"/>
      <c r="XAR365" s="37"/>
      <c r="XAS365" s="37"/>
      <c r="XAT365" s="37"/>
      <c r="XAU365" s="37"/>
      <c r="XAV365" s="37"/>
      <c r="XAW365" s="37"/>
      <c r="XAX365" s="37"/>
      <c r="XAY365" s="37"/>
      <c r="XAZ365" s="37"/>
      <c r="XBA365" s="37"/>
      <c r="XBB365" s="37"/>
      <c r="XBC365" s="37"/>
      <c r="XBD365" s="37"/>
      <c r="XBE365" s="37"/>
      <c r="XBF365" s="37"/>
      <c r="XBG365" s="37"/>
      <c r="XBH365" s="37"/>
      <c r="XBI365" s="37"/>
      <c r="XBJ365" s="37"/>
      <c r="XBK365" s="37"/>
      <c r="XBL365" s="37"/>
      <c r="XBM365" s="37"/>
      <c r="XBN365" s="37"/>
      <c r="XBO365" s="37"/>
      <c r="XBP365" s="37"/>
      <c r="XBQ365" s="37"/>
      <c r="XBR365" s="37"/>
      <c r="XBS365" s="37"/>
      <c r="XBT365" s="37"/>
      <c r="XBU365" s="37"/>
      <c r="XBV365" s="37"/>
      <c r="XBW365" s="37"/>
      <c r="XBX365" s="37"/>
      <c r="XBY365" s="37"/>
      <c r="XBZ365" s="37"/>
      <c r="XCA365" s="37"/>
      <c r="XCB365" s="37"/>
      <c r="XCC365" s="37"/>
      <c r="XCD365" s="37"/>
      <c r="XCE365" s="37"/>
      <c r="XCF365" s="37"/>
      <c r="XCG365" s="37"/>
      <c r="XCH365" s="37"/>
      <c r="XCI365" s="37"/>
      <c r="XCJ365" s="37"/>
      <c r="XCK365" s="37"/>
      <c r="XCL365" s="37"/>
      <c r="XCM365" s="37"/>
      <c r="XCN365" s="37"/>
      <c r="XCO365" s="37"/>
      <c r="XCP365" s="37"/>
      <c r="XCQ365" s="37"/>
      <c r="XCR365" s="37"/>
      <c r="XCS365" s="37"/>
      <c r="XCT365" s="37"/>
      <c r="XCU365" s="37"/>
      <c r="XCV365" s="37"/>
      <c r="XCW365" s="37"/>
      <c r="XCX365" s="37"/>
      <c r="XCY365" s="37"/>
      <c r="XCZ365" s="37"/>
      <c r="XDA365" s="37"/>
      <c r="XDB365" s="37"/>
      <c r="XDC365" s="37"/>
      <c r="XDD365" s="37"/>
      <c r="XDE365" s="37"/>
      <c r="XDF365" s="37"/>
      <c r="XDG365" s="37"/>
      <c r="XDH365" s="37"/>
      <c r="XDI365" s="37"/>
      <c r="XDJ365" s="37"/>
      <c r="XDK365" s="37"/>
      <c r="XDL365" s="37"/>
      <c r="XDM365" s="37"/>
      <c r="XDN365" s="37"/>
      <c r="XDO365" s="37"/>
      <c r="XDP365" s="37"/>
      <c r="XDQ365" s="37"/>
      <c r="XDR365" s="37"/>
      <c r="XDS365" s="37"/>
      <c r="XDT365" s="37"/>
      <c r="XDU365" s="37"/>
      <c r="XDV365" s="37"/>
      <c r="XDW365" s="37"/>
      <c r="XDX365" s="37"/>
      <c r="XDY365" s="37"/>
      <c r="XDZ365" s="37"/>
      <c r="XEA365" s="37"/>
      <c r="XEB365" s="37"/>
      <c r="XEC365" s="37"/>
      <c r="XED365" s="37"/>
      <c r="XEE365" s="37"/>
      <c r="XEF365" s="37"/>
      <c r="XEG365" s="37"/>
      <c r="XEH365" s="37"/>
      <c r="XEI365" s="37"/>
      <c r="XEJ365" s="37"/>
      <c r="XEK365" s="37"/>
      <c r="XEL365" s="37"/>
      <c r="XEM365" s="37"/>
      <c r="XEN365" s="37"/>
      <c r="XEO365" s="37"/>
      <c r="XEP365" s="37"/>
      <c r="XEQ365" s="37"/>
      <c r="XER365" s="37"/>
      <c r="XES365" s="37"/>
      <c r="XET365" s="37"/>
      <c r="XEU365" s="37"/>
      <c r="XEV365" s="37"/>
      <c r="XEW365" s="37"/>
      <c r="XEX365" s="37"/>
      <c r="XEY365" s="37"/>
      <c r="XEZ365" s="37"/>
      <c r="XFA365" s="37"/>
      <c r="XFB365" s="37"/>
      <c r="XFC365" s="37"/>
      <c r="XFD365" s="37"/>
    </row>
    <row r="366" spans="1:16384" s="12" customFormat="1" ht="20.25" customHeight="1" x14ac:dyDescent="0.25">
      <c r="A366" s="88"/>
      <c r="B366" s="89"/>
      <c r="C366" s="79">
        <v>8</v>
      </c>
      <c r="D366" s="80"/>
      <c r="E366" s="55" t="s">
        <v>214</v>
      </c>
      <c r="F366" s="79">
        <f>(0.925*3.05+0.675*2.125+52.396)*10.764</f>
        <v>609.79809149999994</v>
      </c>
      <c r="G366" s="80"/>
      <c r="H366" s="55">
        <v>0</v>
      </c>
      <c r="I366" s="55">
        <f t="shared" si="58"/>
        <v>975.67694639999991</v>
      </c>
      <c r="J366" s="1"/>
      <c r="K366" s="1"/>
      <c r="L366" s="1"/>
      <c r="M366" s="1"/>
      <c r="N366" s="1"/>
      <c r="O366" s="1"/>
      <c r="P366" s="1"/>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WZC366" s="37"/>
      <c r="WZD366" s="37"/>
      <c r="WZE366" s="37"/>
      <c r="WZF366" s="37"/>
      <c r="WZG366" s="37"/>
      <c r="WZH366" s="37"/>
      <c r="WZI366" s="37"/>
      <c r="WZJ366" s="37"/>
      <c r="WZK366" s="37"/>
      <c r="WZL366" s="37"/>
      <c r="WZM366" s="37"/>
      <c r="WZN366" s="37"/>
      <c r="WZO366" s="37"/>
      <c r="WZP366" s="37"/>
      <c r="WZQ366" s="37"/>
      <c r="WZR366" s="37"/>
      <c r="WZS366" s="37"/>
      <c r="WZT366" s="37"/>
      <c r="WZU366" s="37"/>
      <c r="WZV366" s="37"/>
      <c r="WZW366" s="37"/>
      <c r="WZX366" s="37"/>
      <c r="WZY366" s="37"/>
      <c r="WZZ366" s="37"/>
      <c r="XAA366" s="37"/>
      <c r="XAB366" s="37"/>
      <c r="XAC366" s="37"/>
      <c r="XAD366" s="37"/>
      <c r="XAE366" s="37"/>
      <c r="XAF366" s="37"/>
      <c r="XAG366" s="37"/>
      <c r="XAH366" s="37"/>
      <c r="XAI366" s="37"/>
      <c r="XAJ366" s="37"/>
      <c r="XAK366" s="37"/>
      <c r="XAL366" s="37"/>
      <c r="XAM366" s="37"/>
      <c r="XAN366" s="37"/>
      <c r="XAO366" s="37"/>
      <c r="XAP366" s="37"/>
      <c r="XAQ366" s="37"/>
      <c r="XAR366" s="37"/>
      <c r="XAS366" s="37"/>
      <c r="XAT366" s="37"/>
      <c r="XAU366" s="37"/>
      <c r="XAV366" s="37"/>
      <c r="XAW366" s="37"/>
      <c r="XAX366" s="37"/>
      <c r="XAY366" s="37"/>
      <c r="XAZ366" s="37"/>
      <c r="XBA366" s="37"/>
      <c r="XBB366" s="37"/>
      <c r="XBC366" s="37"/>
      <c r="XBD366" s="37"/>
      <c r="XBE366" s="37"/>
      <c r="XBF366" s="37"/>
      <c r="XBG366" s="37"/>
      <c r="XBH366" s="37"/>
      <c r="XBI366" s="37"/>
      <c r="XBJ366" s="37"/>
      <c r="XBK366" s="37"/>
      <c r="XBL366" s="37"/>
      <c r="XBM366" s="37"/>
      <c r="XBN366" s="37"/>
      <c r="XBO366" s="37"/>
      <c r="XBP366" s="37"/>
      <c r="XBQ366" s="37"/>
      <c r="XBR366" s="37"/>
      <c r="XBS366" s="37"/>
      <c r="XBT366" s="37"/>
      <c r="XBU366" s="37"/>
      <c r="XBV366" s="37"/>
      <c r="XBW366" s="37"/>
      <c r="XBX366" s="37"/>
      <c r="XBY366" s="37"/>
      <c r="XBZ366" s="37"/>
      <c r="XCA366" s="37"/>
      <c r="XCB366" s="37"/>
      <c r="XCC366" s="37"/>
      <c r="XCD366" s="37"/>
      <c r="XCE366" s="37"/>
      <c r="XCF366" s="37"/>
      <c r="XCG366" s="37"/>
      <c r="XCH366" s="37"/>
      <c r="XCI366" s="37"/>
      <c r="XCJ366" s="37"/>
      <c r="XCK366" s="37"/>
      <c r="XCL366" s="37"/>
      <c r="XCM366" s="37"/>
      <c r="XCN366" s="37"/>
      <c r="XCO366" s="37"/>
      <c r="XCP366" s="37"/>
      <c r="XCQ366" s="37"/>
      <c r="XCR366" s="37"/>
      <c r="XCS366" s="37"/>
      <c r="XCT366" s="37"/>
      <c r="XCU366" s="37"/>
      <c r="XCV366" s="37"/>
      <c r="XCW366" s="37"/>
      <c r="XCX366" s="37"/>
      <c r="XCY366" s="37"/>
      <c r="XCZ366" s="37"/>
      <c r="XDA366" s="37"/>
      <c r="XDB366" s="37"/>
      <c r="XDC366" s="37"/>
      <c r="XDD366" s="37"/>
      <c r="XDE366" s="37"/>
      <c r="XDF366" s="37"/>
      <c r="XDG366" s="37"/>
      <c r="XDH366" s="37"/>
      <c r="XDI366" s="37"/>
      <c r="XDJ366" s="37"/>
      <c r="XDK366" s="37"/>
      <c r="XDL366" s="37"/>
      <c r="XDM366" s="37"/>
      <c r="XDN366" s="37"/>
      <c r="XDO366" s="37"/>
      <c r="XDP366" s="37"/>
      <c r="XDQ366" s="37"/>
      <c r="XDR366" s="37"/>
      <c r="XDS366" s="37"/>
      <c r="XDT366" s="37"/>
      <c r="XDU366" s="37"/>
      <c r="XDV366" s="37"/>
      <c r="XDW366" s="37"/>
      <c r="XDX366" s="37"/>
      <c r="XDY366" s="37"/>
      <c r="XDZ366" s="37"/>
      <c r="XEA366" s="37"/>
      <c r="XEB366" s="37"/>
      <c r="XEC366" s="37"/>
      <c r="XED366" s="37"/>
      <c r="XEE366" s="37"/>
      <c r="XEF366" s="37"/>
      <c r="XEG366" s="37"/>
      <c r="XEH366" s="37"/>
      <c r="XEI366" s="37"/>
      <c r="XEJ366" s="37"/>
      <c r="XEK366" s="37"/>
      <c r="XEL366" s="37"/>
      <c r="XEM366" s="37"/>
      <c r="XEN366" s="37"/>
      <c r="XEO366" s="37"/>
      <c r="XEP366" s="37"/>
      <c r="XEQ366" s="37"/>
      <c r="XER366" s="37"/>
      <c r="XES366" s="37"/>
      <c r="XET366" s="37"/>
      <c r="XEU366" s="37"/>
      <c r="XEV366" s="37"/>
      <c r="XEW366" s="37"/>
      <c r="XEX366" s="37"/>
      <c r="XEY366" s="37"/>
      <c r="XEZ366" s="37"/>
      <c r="XFA366" s="37"/>
      <c r="XFB366" s="37"/>
      <c r="XFC366" s="37"/>
      <c r="XFD366" s="37"/>
    </row>
    <row r="367" spans="1:16384" ht="20.25" x14ac:dyDescent="0.25">
      <c r="A367" s="136" t="s">
        <v>74</v>
      </c>
      <c r="B367" s="136"/>
      <c r="C367" s="136"/>
      <c r="D367" s="136"/>
      <c r="E367" s="136"/>
      <c r="F367" s="136"/>
      <c r="G367" s="136"/>
      <c r="H367" s="136"/>
      <c r="I367" s="136"/>
      <c r="Q367" s="37"/>
      <c r="R367" s="37"/>
      <c r="S367" s="37"/>
      <c r="T367" s="37"/>
      <c r="U367" s="37"/>
      <c r="V367" s="37"/>
      <c r="W367" s="37"/>
      <c r="X367" s="37"/>
      <c r="Y367" s="37"/>
      <c r="Z367" s="37"/>
      <c r="AA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FS367" s="37"/>
      <c r="FT367" s="37"/>
      <c r="FU367" s="37"/>
      <c r="FV367" s="37"/>
      <c r="FW367" s="37"/>
      <c r="FX367" s="37"/>
      <c r="FY367" s="37"/>
      <c r="FZ367" s="37"/>
      <c r="GA367" s="37"/>
      <c r="GB367" s="37"/>
      <c r="GC367" s="37"/>
      <c r="GD367" s="37"/>
      <c r="GE367" s="37"/>
      <c r="GF367" s="37"/>
      <c r="GG367" s="37"/>
      <c r="GH367" s="37"/>
      <c r="GI367" s="37"/>
      <c r="GJ367" s="37"/>
      <c r="GK367" s="37"/>
      <c r="GL367" s="37"/>
      <c r="GM367" s="37"/>
      <c r="GN367" s="37"/>
      <c r="GO367" s="37"/>
      <c r="GP367" s="37"/>
      <c r="GQ367" s="37"/>
      <c r="GR367" s="37"/>
      <c r="GS367" s="37"/>
      <c r="GT367" s="37"/>
      <c r="GU367" s="37"/>
      <c r="GV367" s="37"/>
      <c r="GW367" s="37"/>
      <c r="GX367" s="37"/>
      <c r="GY367" s="37"/>
      <c r="GZ367" s="37"/>
      <c r="HA367" s="37"/>
      <c r="HB367" s="37"/>
      <c r="HC367" s="37"/>
      <c r="HD367" s="37"/>
      <c r="HE367" s="37"/>
      <c r="HF367" s="37"/>
      <c r="HG367" s="37"/>
      <c r="HH367" s="37"/>
      <c r="HI367" s="37"/>
      <c r="HJ367" s="37"/>
      <c r="HK367" s="37"/>
      <c r="HL367" s="37"/>
      <c r="HM367" s="37"/>
      <c r="HN367" s="37"/>
      <c r="HO367" s="37"/>
      <c r="HP367" s="37"/>
      <c r="HQ367" s="37"/>
      <c r="HR367" s="37"/>
      <c r="HS367" s="37"/>
      <c r="HT367" s="37"/>
      <c r="HU367" s="37"/>
      <c r="HV367" s="37"/>
      <c r="HW367" s="37"/>
      <c r="HX367" s="37"/>
      <c r="HY367" s="37"/>
      <c r="HZ367" s="37"/>
      <c r="IA367" s="37"/>
      <c r="IB367" s="37"/>
      <c r="IC367" s="37"/>
      <c r="ID367" s="37"/>
      <c r="IE367" s="37"/>
      <c r="IF367" s="37"/>
      <c r="IG367" s="37"/>
      <c r="IH367" s="37"/>
      <c r="II367" s="37"/>
      <c r="IJ367" s="37"/>
      <c r="IK367" s="37"/>
      <c r="IL367" s="37"/>
      <c r="IM367" s="37"/>
      <c r="IN367" s="37"/>
      <c r="IO367" s="37"/>
      <c r="IP367" s="37"/>
      <c r="IQ367" s="37"/>
      <c r="IR367" s="37"/>
      <c r="IS367" s="37"/>
      <c r="IT367" s="37"/>
      <c r="IU367" s="37"/>
      <c r="IV367" s="37"/>
      <c r="IW367" s="37"/>
      <c r="IX367" s="37"/>
      <c r="IY367" s="37"/>
      <c r="IZ367" s="37"/>
      <c r="JA367" s="37"/>
      <c r="JB367" s="37"/>
      <c r="JC367" s="37"/>
      <c r="JD367" s="37"/>
      <c r="JE367" s="37"/>
      <c r="JF367" s="37"/>
      <c r="JG367" s="37"/>
      <c r="JH367" s="37"/>
      <c r="JI367" s="37"/>
      <c r="JJ367" s="37"/>
      <c r="JK367" s="37"/>
      <c r="JL367" s="37"/>
      <c r="JM367" s="37"/>
      <c r="JN367" s="37"/>
      <c r="JO367" s="37"/>
      <c r="JP367" s="37"/>
      <c r="JQ367" s="37"/>
      <c r="JR367" s="37"/>
      <c r="JS367" s="37"/>
      <c r="JT367" s="37"/>
      <c r="JU367" s="37"/>
      <c r="JV367" s="37"/>
      <c r="JW367" s="37"/>
      <c r="JX367" s="37"/>
      <c r="JY367" s="37"/>
      <c r="JZ367" s="37"/>
      <c r="KA367" s="37"/>
      <c r="KB367" s="37"/>
      <c r="KC367" s="37"/>
      <c r="KD367" s="37"/>
      <c r="KE367" s="37"/>
      <c r="KF367" s="37"/>
      <c r="KG367" s="37"/>
      <c r="KH367" s="37"/>
      <c r="KI367" s="37"/>
      <c r="KJ367" s="37"/>
      <c r="KK367" s="37"/>
      <c r="KL367" s="37"/>
      <c r="KM367" s="37"/>
      <c r="KN367" s="37"/>
      <c r="KO367" s="37"/>
      <c r="KP367" s="37"/>
      <c r="KQ367" s="37"/>
      <c r="KR367" s="37"/>
      <c r="KS367" s="37"/>
      <c r="KT367" s="37"/>
      <c r="KU367" s="37"/>
      <c r="KV367" s="37"/>
      <c r="KW367" s="37"/>
      <c r="KX367" s="37"/>
      <c r="KY367" s="37"/>
      <c r="KZ367" s="37"/>
      <c r="LA367" s="37"/>
      <c r="LB367" s="37"/>
      <c r="LC367" s="37"/>
      <c r="LD367" s="37"/>
      <c r="LE367" s="37"/>
      <c r="LF367" s="37"/>
      <c r="LG367" s="37"/>
      <c r="LH367" s="37"/>
      <c r="LI367" s="37"/>
      <c r="LJ367" s="37"/>
      <c r="LK367" s="37"/>
      <c r="LL367" s="37"/>
      <c r="LM367" s="37"/>
      <c r="LN367" s="37"/>
      <c r="LO367" s="37"/>
      <c r="LP367" s="37"/>
      <c r="LQ367" s="37"/>
      <c r="LR367" s="37"/>
      <c r="LS367" s="37"/>
      <c r="LT367" s="37"/>
      <c r="LU367" s="37"/>
      <c r="LV367" s="37"/>
      <c r="LW367" s="37"/>
      <c r="LX367" s="37"/>
      <c r="LY367" s="37"/>
      <c r="LZ367" s="37"/>
      <c r="MA367" s="37"/>
      <c r="MB367" s="37"/>
      <c r="MC367" s="37"/>
      <c r="MD367" s="37"/>
      <c r="ME367" s="37"/>
      <c r="MF367" s="37"/>
      <c r="MG367" s="37"/>
      <c r="MH367" s="37"/>
      <c r="MI367" s="37"/>
      <c r="MJ367" s="37"/>
      <c r="MK367" s="37"/>
      <c r="ML367" s="37"/>
      <c r="MM367" s="37"/>
      <c r="MN367" s="37"/>
      <c r="MO367" s="37"/>
      <c r="MP367" s="37"/>
      <c r="MQ367" s="37"/>
      <c r="MR367" s="37"/>
      <c r="MS367" s="37"/>
      <c r="MT367" s="37"/>
      <c r="MU367" s="37"/>
      <c r="MV367" s="37"/>
      <c r="MW367" s="37"/>
      <c r="MX367" s="37"/>
      <c r="MY367" s="37"/>
      <c r="MZ367" s="37"/>
      <c r="NA367" s="37"/>
      <c r="NB367" s="37"/>
      <c r="NC367" s="37"/>
      <c r="ND367" s="37"/>
      <c r="NE367" s="37"/>
      <c r="NF367" s="37"/>
      <c r="NG367" s="37"/>
      <c r="NH367" s="37"/>
      <c r="NI367" s="37"/>
      <c r="NJ367" s="37"/>
      <c r="NK367" s="37"/>
      <c r="NL367" s="37"/>
      <c r="NM367" s="37"/>
      <c r="NN367" s="37"/>
      <c r="NO367" s="37"/>
      <c r="NP367" s="37"/>
      <c r="NQ367" s="37"/>
      <c r="NR367" s="37"/>
      <c r="NS367" s="37"/>
      <c r="NT367" s="37"/>
      <c r="NU367" s="37"/>
      <c r="NV367" s="37"/>
      <c r="NW367" s="37"/>
      <c r="NX367" s="37"/>
      <c r="NY367" s="37"/>
      <c r="NZ367" s="37"/>
      <c r="OA367" s="37"/>
      <c r="OB367" s="37"/>
      <c r="OC367" s="37"/>
      <c r="OD367" s="37"/>
      <c r="OE367" s="37"/>
      <c r="OF367" s="37"/>
      <c r="OG367" s="37"/>
      <c r="OH367" s="37"/>
      <c r="OI367" s="37"/>
      <c r="OJ367" s="37"/>
      <c r="OK367" s="37"/>
      <c r="OL367" s="37"/>
      <c r="OM367" s="37"/>
      <c r="ON367" s="37"/>
      <c r="OO367" s="37"/>
      <c r="OP367" s="37"/>
      <c r="OQ367" s="37"/>
      <c r="OR367" s="37"/>
      <c r="OS367" s="37"/>
      <c r="OT367" s="37"/>
      <c r="OU367" s="37"/>
      <c r="OV367" s="37"/>
      <c r="OW367" s="37"/>
      <c r="OX367" s="37"/>
      <c r="OY367" s="37"/>
      <c r="OZ367" s="37"/>
      <c r="PA367" s="37"/>
      <c r="PB367" s="37"/>
      <c r="PC367" s="37"/>
      <c r="PD367" s="37"/>
      <c r="PE367" s="37"/>
      <c r="PF367" s="37"/>
      <c r="PG367" s="37"/>
      <c r="PH367" s="37"/>
      <c r="PI367" s="37"/>
      <c r="PJ367" s="37"/>
      <c r="PK367" s="37"/>
      <c r="PL367" s="37"/>
      <c r="PM367" s="37"/>
      <c r="PN367" s="37"/>
      <c r="PO367" s="37"/>
      <c r="PP367" s="37"/>
      <c r="PQ367" s="37"/>
      <c r="PR367" s="37"/>
      <c r="PS367" s="37"/>
      <c r="PT367" s="37"/>
      <c r="PU367" s="37"/>
      <c r="PV367" s="37"/>
      <c r="PW367" s="37"/>
      <c r="PX367" s="37"/>
      <c r="PY367" s="37"/>
      <c r="PZ367" s="37"/>
      <c r="QA367" s="37"/>
      <c r="QB367" s="37"/>
      <c r="QC367" s="37"/>
      <c r="QD367" s="37"/>
      <c r="QE367" s="37"/>
      <c r="QF367" s="37"/>
      <c r="QG367" s="37"/>
      <c r="QH367" s="37"/>
      <c r="QI367" s="37"/>
      <c r="QJ367" s="37"/>
      <c r="QK367" s="37"/>
      <c r="QL367" s="37"/>
      <c r="QM367" s="37"/>
      <c r="QN367" s="37"/>
      <c r="QO367" s="37"/>
      <c r="QP367" s="37"/>
      <c r="QQ367" s="37"/>
      <c r="QR367" s="37"/>
      <c r="QS367" s="37"/>
      <c r="QT367" s="37"/>
      <c r="QU367" s="37"/>
      <c r="QV367" s="37"/>
      <c r="QW367" s="37"/>
      <c r="QX367" s="37"/>
      <c r="QY367" s="37"/>
      <c r="QZ367" s="37"/>
      <c r="RA367" s="37"/>
      <c r="RB367" s="37"/>
      <c r="RC367" s="37"/>
      <c r="RD367" s="37"/>
      <c r="RE367" s="37"/>
      <c r="RF367" s="37"/>
      <c r="RG367" s="37"/>
      <c r="RH367" s="37"/>
      <c r="RI367" s="37"/>
      <c r="RJ367" s="37"/>
      <c r="RK367" s="37"/>
      <c r="RL367" s="37"/>
      <c r="RM367" s="37"/>
      <c r="RN367" s="37"/>
      <c r="RO367" s="37"/>
      <c r="RP367" s="37"/>
      <c r="RQ367" s="37"/>
      <c r="RR367" s="37"/>
      <c r="RS367" s="37"/>
      <c r="RT367" s="37"/>
      <c r="RU367" s="37"/>
      <c r="RV367" s="37"/>
      <c r="RW367" s="37"/>
      <c r="RX367" s="37"/>
      <c r="RY367" s="37"/>
      <c r="RZ367" s="37"/>
      <c r="SA367" s="37"/>
      <c r="SB367" s="37"/>
      <c r="SC367" s="37"/>
      <c r="SD367" s="37"/>
      <c r="SE367" s="37"/>
      <c r="SF367" s="37"/>
      <c r="SG367" s="37"/>
      <c r="SH367" s="37"/>
      <c r="SI367" s="37"/>
      <c r="SJ367" s="37"/>
      <c r="SK367" s="37"/>
      <c r="SL367" s="37"/>
      <c r="SM367" s="37"/>
      <c r="SN367" s="37"/>
      <c r="SO367" s="37"/>
      <c r="SP367" s="37"/>
      <c r="SQ367" s="37"/>
      <c r="SR367" s="37"/>
      <c r="SS367" s="37"/>
      <c r="ST367" s="37"/>
      <c r="SU367" s="37"/>
      <c r="SV367" s="37"/>
      <c r="SW367" s="37"/>
      <c r="SX367" s="37"/>
      <c r="SY367" s="37"/>
      <c r="SZ367" s="37"/>
      <c r="TA367" s="37"/>
      <c r="TB367" s="37"/>
      <c r="TC367" s="37"/>
      <c r="TD367" s="37"/>
      <c r="TE367" s="37"/>
      <c r="TF367" s="37"/>
      <c r="TG367" s="37"/>
      <c r="TH367" s="37"/>
      <c r="TI367" s="37"/>
      <c r="TJ367" s="37"/>
      <c r="TK367" s="37"/>
      <c r="TL367" s="37"/>
      <c r="TM367" s="37"/>
      <c r="TN367" s="37"/>
      <c r="TO367" s="37"/>
      <c r="TP367" s="37"/>
      <c r="TQ367" s="37"/>
      <c r="TR367" s="37"/>
      <c r="TS367" s="37"/>
      <c r="TT367" s="37"/>
      <c r="TU367" s="37"/>
      <c r="TV367" s="37"/>
      <c r="TW367" s="37"/>
      <c r="TX367" s="37"/>
      <c r="TY367" s="37"/>
      <c r="TZ367" s="37"/>
      <c r="UA367" s="37"/>
      <c r="UB367" s="37"/>
      <c r="UC367" s="37"/>
      <c r="UD367" s="37"/>
      <c r="UE367" s="37"/>
      <c r="UF367" s="37"/>
      <c r="UG367" s="37"/>
      <c r="UH367" s="37"/>
      <c r="UI367" s="37"/>
      <c r="UJ367" s="37"/>
      <c r="UK367" s="37"/>
      <c r="UL367" s="37"/>
      <c r="UM367" s="37"/>
      <c r="UN367" s="37"/>
      <c r="UO367" s="37"/>
      <c r="UP367" s="37"/>
      <c r="UQ367" s="37"/>
      <c r="UR367" s="37"/>
      <c r="US367" s="37"/>
      <c r="UT367" s="37"/>
      <c r="UU367" s="37"/>
      <c r="UV367" s="37"/>
      <c r="UW367" s="37"/>
      <c r="UX367" s="37"/>
      <c r="UY367" s="37"/>
      <c r="UZ367" s="37"/>
      <c r="VA367" s="37"/>
      <c r="VB367" s="37"/>
      <c r="VC367" s="37"/>
      <c r="VD367" s="37"/>
      <c r="VE367" s="37"/>
      <c r="VF367" s="37"/>
      <c r="VG367" s="37"/>
      <c r="VH367" s="37"/>
      <c r="VI367" s="37"/>
      <c r="VJ367" s="37"/>
      <c r="VK367" s="37"/>
      <c r="VL367" s="37"/>
      <c r="VM367" s="37"/>
      <c r="VN367" s="37"/>
      <c r="VO367" s="37"/>
      <c r="VP367" s="37"/>
      <c r="VQ367" s="37"/>
      <c r="VR367" s="37"/>
      <c r="VS367" s="37"/>
      <c r="VT367" s="37"/>
      <c r="VU367" s="37"/>
      <c r="VV367" s="37"/>
      <c r="VW367" s="37"/>
      <c r="VX367" s="37"/>
      <c r="VY367" s="37"/>
      <c r="VZ367" s="37"/>
      <c r="WA367" s="37"/>
      <c r="WB367" s="37"/>
      <c r="WC367" s="37"/>
      <c r="WD367" s="37"/>
      <c r="WE367" s="37"/>
      <c r="WF367" s="37"/>
      <c r="WG367" s="37"/>
      <c r="WH367" s="37"/>
      <c r="WI367" s="37"/>
      <c r="WJ367" s="37"/>
      <c r="WK367" s="37"/>
      <c r="WL367" s="37"/>
      <c r="WM367" s="37"/>
      <c r="WN367" s="37"/>
      <c r="WO367" s="37"/>
      <c r="WP367" s="37"/>
      <c r="WQ367" s="37"/>
      <c r="WR367" s="37"/>
      <c r="WS367" s="37"/>
      <c r="WT367" s="37"/>
      <c r="WU367" s="37"/>
      <c r="WV367" s="37"/>
      <c r="WW367" s="37"/>
      <c r="WX367" s="37"/>
      <c r="WY367" s="37"/>
      <c r="WZ367" s="37"/>
      <c r="XA367" s="37"/>
      <c r="XB367" s="37"/>
      <c r="XC367" s="37"/>
      <c r="XD367" s="37"/>
      <c r="XE367" s="37"/>
      <c r="XF367" s="37"/>
      <c r="XG367" s="37"/>
      <c r="XH367" s="37"/>
      <c r="XI367" s="37"/>
      <c r="XJ367" s="37"/>
      <c r="XK367" s="37"/>
      <c r="XL367" s="37"/>
      <c r="XM367" s="37"/>
      <c r="XN367" s="37"/>
      <c r="XO367" s="37"/>
      <c r="XP367" s="37"/>
      <c r="XQ367" s="37"/>
      <c r="XR367" s="37"/>
      <c r="XS367" s="37"/>
      <c r="XT367" s="37"/>
      <c r="XU367" s="37"/>
      <c r="XV367" s="37"/>
      <c r="XW367" s="37"/>
      <c r="XX367" s="37"/>
      <c r="XY367" s="37"/>
      <c r="XZ367" s="37"/>
      <c r="YA367" s="37"/>
      <c r="YB367" s="37"/>
      <c r="YC367" s="37"/>
      <c r="YD367" s="37"/>
      <c r="YE367" s="37"/>
      <c r="YF367" s="37"/>
      <c r="YG367" s="37"/>
      <c r="YH367" s="37"/>
      <c r="YI367" s="37"/>
      <c r="YJ367" s="37"/>
      <c r="YK367" s="37"/>
      <c r="YL367" s="37"/>
      <c r="YM367" s="37"/>
      <c r="YN367" s="37"/>
      <c r="YO367" s="37"/>
      <c r="YP367" s="37"/>
      <c r="YQ367" s="37"/>
      <c r="YR367" s="37"/>
      <c r="YS367" s="37"/>
      <c r="YT367" s="37"/>
      <c r="YU367" s="37"/>
      <c r="YV367" s="37"/>
      <c r="YW367" s="37"/>
      <c r="YX367" s="37"/>
      <c r="YY367" s="37"/>
      <c r="YZ367" s="37"/>
      <c r="ZA367" s="37"/>
      <c r="ZB367" s="37"/>
      <c r="ZC367" s="37"/>
      <c r="ZD367" s="37"/>
      <c r="ZE367" s="37"/>
      <c r="ZF367" s="37"/>
      <c r="ZG367" s="37"/>
      <c r="ZH367" s="37"/>
      <c r="ZI367" s="37"/>
      <c r="ZJ367" s="37"/>
      <c r="ZK367" s="37"/>
      <c r="ZL367" s="37"/>
      <c r="ZM367" s="37"/>
      <c r="ZN367" s="37"/>
      <c r="ZO367" s="37"/>
      <c r="ZP367" s="37"/>
      <c r="ZQ367" s="37"/>
      <c r="ZR367" s="37"/>
      <c r="ZS367" s="37"/>
      <c r="ZT367" s="37"/>
      <c r="ZU367" s="37"/>
      <c r="ZV367" s="37"/>
      <c r="ZW367" s="37"/>
      <c r="ZX367" s="37"/>
      <c r="ZY367" s="37"/>
      <c r="ZZ367" s="37"/>
      <c r="AAA367" s="37"/>
      <c r="AAB367" s="37"/>
      <c r="AAC367" s="37"/>
      <c r="AAD367" s="37"/>
      <c r="AAE367" s="37"/>
      <c r="AAF367" s="37"/>
      <c r="AAG367" s="37"/>
      <c r="AAH367" s="37"/>
      <c r="AAI367" s="37"/>
      <c r="AAJ367" s="37"/>
      <c r="AAK367" s="37"/>
      <c r="AAL367" s="37"/>
      <c r="AAM367" s="37"/>
      <c r="AAN367" s="37"/>
      <c r="AAO367" s="37"/>
      <c r="AAP367" s="37"/>
      <c r="AAQ367" s="37"/>
      <c r="AAR367" s="37"/>
      <c r="AAS367" s="37"/>
      <c r="AAT367" s="37"/>
      <c r="AAU367" s="37"/>
      <c r="AAV367" s="37"/>
      <c r="AAW367" s="37"/>
      <c r="AAX367" s="37"/>
      <c r="AAY367" s="37"/>
      <c r="AAZ367" s="37"/>
      <c r="ABA367" s="37"/>
      <c r="ABB367" s="37"/>
      <c r="ABC367" s="37"/>
      <c r="ABD367" s="37"/>
      <c r="ABE367" s="37"/>
      <c r="ABF367" s="37"/>
      <c r="ABG367" s="37"/>
      <c r="ABH367" s="37"/>
      <c r="ABI367" s="37"/>
      <c r="ABJ367" s="37"/>
      <c r="ABK367" s="37"/>
      <c r="ABL367" s="37"/>
      <c r="ABM367" s="37"/>
      <c r="ABN367" s="37"/>
      <c r="ABO367" s="37"/>
      <c r="ABP367" s="37"/>
      <c r="ABQ367" s="37"/>
      <c r="ABR367" s="37"/>
      <c r="ABS367" s="37"/>
      <c r="ABT367" s="37"/>
      <c r="ABU367" s="37"/>
      <c r="ABV367" s="37"/>
      <c r="ABW367" s="37"/>
      <c r="ABX367" s="37"/>
      <c r="ABY367" s="37"/>
      <c r="ABZ367" s="37"/>
      <c r="ACA367" s="37"/>
      <c r="ACB367" s="37"/>
      <c r="ACC367" s="37"/>
      <c r="ACD367" s="37"/>
      <c r="ACE367" s="37"/>
      <c r="ACF367" s="37"/>
      <c r="ACG367" s="37"/>
      <c r="ACH367" s="37"/>
      <c r="ACI367" s="37"/>
      <c r="ACJ367" s="37"/>
      <c r="ACK367" s="37"/>
      <c r="ACL367" s="37"/>
      <c r="ACM367" s="37"/>
      <c r="ACN367" s="37"/>
      <c r="ACO367" s="37"/>
      <c r="ACP367" s="37"/>
      <c r="ACQ367" s="37"/>
      <c r="ACR367" s="37"/>
      <c r="ACS367" s="37"/>
      <c r="ACT367" s="37"/>
      <c r="ACU367" s="37"/>
      <c r="ACV367" s="37"/>
      <c r="ACW367" s="37"/>
      <c r="ACX367" s="37"/>
      <c r="ACY367" s="37"/>
      <c r="ACZ367" s="37"/>
      <c r="ADA367" s="37"/>
      <c r="ADB367" s="37"/>
      <c r="ADC367" s="37"/>
      <c r="ADD367" s="37"/>
      <c r="ADE367" s="37"/>
      <c r="ADF367" s="37"/>
      <c r="ADG367" s="37"/>
      <c r="ADH367" s="37"/>
      <c r="ADI367" s="37"/>
      <c r="ADJ367" s="37"/>
      <c r="ADK367" s="37"/>
      <c r="ADL367" s="37"/>
      <c r="ADM367" s="37"/>
      <c r="ADN367" s="37"/>
      <c r="ADO367" s="37"/>
      <c r="ADP367" s="37"/>
      <c r="ADQ367" s="37"/>
      <c r="ADR367" s="37"/>
      <c r="ADS367" s="37"/>
      <c r="ADT367" s="37"/>
      <c r="ADU367" s="37"/>
      <c r="ADV367" s="37"/>
      <c r="ADW367" s="37"/>
      <c r="ADX367" s="37"/>
      <c r="ADY367" s="37"/>
      <c r="ADZ367" s="37"/>
      <c r="AEA367" s="37"/>
      <c r="AEB367" s="37"/>
      <c r="AEC367" s="37"/>
      <c r="AED367" s="37"/>
      <c r="AEE367" s="37"/>
      <c r="AEF367" s="37"/>
      <c r="AEG367" s="37"/>
      <c r="AEH367" s="37"/>
      <c r="AEI367" s="37"/>
      <c r="AEJ367" s="37"/>
      <c r="AEK367" s="37"/>
      <c r="AEL367" s="37"/>
      <c r="AEM367" s="37"/>
      <c r="AEN367" s="37"/>
      <c r="AEO367" s="37"/>
      <c r="AEP367" s="37"/>
      <c r="AEQ367" s="37"/>
      <c r="AER367" s="37"/>
      <c r="AES367" s="37"/>
      <c r="AET367" s="37"/>
      <c r="AEU367" s="37"/>
      <c r="AEV367" s="37"/>
      <c r="AEW367" s="37"/>
      <c r="AEX367" s="37"/>
      <c r="AEY367" s="37"/>
      <c r="AEZ367" s="37"/>
      <c r="AFA367" s="37"/>
      <c r="AFB367" s="37"/>
      <c r="AFC367" s="37"/>
      <c r="AFD367" s="37"/>
      <c r="AFE367" s="37"/>
      <c r="AFF367" s="37"/>
      <c r="AFG367" s="37"/>
      <c r="AFH367" s="37"/>
      <c r="AFI367" s="37"/>
      <c r="AFJ367" s="37"/>
      <c r="AFK367" s="37"/>
      <c r="AFL367" s="37"/>
      <c r="AFM367" s="37"/>
      <c r="AFN367" s="37"/>
      <c r="AFO367" s="37"/>
      <c r="AFP367" s="37"/>
      <c r="AFQ367" s="37"/>
      <c r="AFR367" s="37"/>
      <c r="AFS367" s="37"/>
      <c r="AFT367" s="37"/>
      <c r="AFU367" s="37"/>
      <c r="AFV367" s="37"/>
      <c r="AFW367" s="37"/>
      <c r="AFX367" s="37"/>
      <c r="AFY367" s="37"/>
      <c r="AFZ367" s="37"/>
      <c r="AGA367" s="37"/>
      <c r="AGB367" s="37"/>
      <c r="AGC367" s="37"/>
      <c r="AGD367" s="37"/>
      <c r="AGE367" s="37"/>
      <c r="AGF367" s="37"/>
      <c r="AGG367" s="37"/>
      <c r="AGH367" s="37"/>
      <c r="AGI367" s="37"/>
      <c r="AGJ367" s="37"/>
      <c r="AGK367" s="37"/>
      <c r="AGL367" s="37"/>
      <c r="AGM367" s="37"/>
      <c r="AGN367" s="37"/>
      <c r="AGO367" s="37"/>
      <c r="AGP367" s="37"/>
      <c r="AGQ367" s="37"/>
      <c r="AGR367" s="37"/>
      <c r="AGS367" s="37"/>
      <c r="AGT367" s="37"/>
      <c r="AGU367" s="37"/>
      <c r="AGV367" s="37"/>
      <c r="AGW367" s="37"/>
      <c r="AGX367" s="37"/>
      <c r="AGY367" s="37"/>
      <c r="AGZ367" s="37"/>
      <c r="AHA367" s="37"/>
      <c r="AHB367" s="37"/>
      <c r="AHC367" s="37"/>
      <c r="AHD367" s="37"/>
      <c r="AHE367" s="37"/>
      <c r="AHF367" s="37"/>
      <c r="AHG367" s="37"/>
      <c r="AHH367" s="37"/>
      <c r="AHI367" s="37"/>
      <c r="AHJ367" s="37"/>
      <c r="AHK367" s="37"/>
      <c r="AHL367" s="37"/>
      <c r="AHM367" s="37"/>
      <c r="AHN367" s="37"/>
      <c r="AHO367" s="37"/>
      <c r="AHP367" s="37"/>
      <c r="AHQ367" s="37"/>
      <c r="AHR367" s="37"/>
      <c r="AHS367" s="37"/>
      <c r="AHT367" s="37"/>
      <c r="AHU367" s="37"/>
      <c r="AHV367" s="37"/>
      <c r="AHW367" s="37"/>
      <c r="AHX367" s="37"/>
      <c r="AHY367" s="37"/>
      <c r="AHZ367" s="37"/>
      <c r="AIA367" s="37"/>
      <c r="AIB367" s="37"/>
      <c r="AIC367" s="37"/>
      <c r="AID367" s="37"/>
      <c r="AIE367" s="37"/>
      <c r="AIF367" s="37"/>
      <c r="AIG367" s="37"/>
      <c r="AIH367" s="37"/>
      <c r="AII367" s="37"/>
      <c r="AIJ367" s="37"/>
      <c r="AIK367" s="37"/>
      <c r="AIL367" s="37"/>
      <c r="AIM367" s="37"/>
      <c r="AIN367" s="37"/>
      <c r="AIO367" s="37"/>
      <c r="AIP367" s="37"/>
      <c r="AIQ367" s="37"/>
      <c r="AIR367" s="37"/>
      <c r="AIS367" s="37"/>
      <c r="AIT367" s="37"/>
      <c r="AIU367" s="37"/>
      <c r="AIV367" s="37"/>
      <c r="AIW367" s="37"/>
      <c r="AIX367" s="37"/>
      <c r="AIY367" s="37"/>
      <c r="AIZ367" s="37"/>
      <c r="AJA367" s="37"/>
      <c r="AJB367" s="37"/>
      <c r="AJC367" s="37"/>
      <c r="AJD367" s="37"/>
      <c r="AJE367" s="37"/>
      <c r="AJF367" s="37"/>
      <c r="AJG367" s="37"/>
      <c r="AJH367" s="37"/>
      <c r="AJI367" s="37"/>
      <c r="AJJ367" s="37"/>
      <c r="AJK367" s="37"/>
      <c r="AJL367" s="37"/>
      <c r="AJM367" s="37"/>
      <c r="AJN367" s="37"/>
      <c r="AJO367" s="37"/>
      <c r="AJP367" s="37"/>
      <c r="AJQ367" s="37"/>
      <c r="AJR367" s="37"/>
      <c r="AJS367" s="37"/>
      <c r="AJT367" s="37"/>
      <c r="AJU367" s="37"/>
      <c r="AJV367" s="37"/>
      <c r="AJW367" s="37"/>
      <c r="AJX367" s="37"/>
      <c r="AJY367" s="37"/>
      <c r="AJZ367" s="37"/>
      <c r="AKA367" s="37"/>
      <c r="AKB367" s="37"/>
      <c r="AKC367" s="37"/>
      <c r="AKD367" s="37"/>
      <c r="AKE367" s="37"/>
      <c r="AKF367" s="37"/>
      <c r="AKG367" s="37"/>
      <c r="AKH367" s="37"/>
      <c r="AKI367" s="37"/>
      <c r="AKJ367" s="37"/>
      <c r="AKK367" s="37"/>
      <c r="AKL367" s="37"/>
      <c r="AKM367" s="37"/>
      <c r="AKN367" s="37"/>
      <c r="AKO367" s="37"/>
      <c r="AKP367" s="37"/>
      <c r="AKQ367" s="37"/>
      <c r="AKR367" s="37"/>
      <c r="AKS367" s="37"/>
      <c r="AKT367" s="37"/>
      <c r="AKU367" s="37"/>
      <c r="AKV367" s="37"/>
      <c r="AKW367" s="37"/>
      <c r="AKX367" s="37"/>
      <c r="AKY367" s="37"/>
      <c r="AKZ367" s="37"/>
      <c r="ALA367" s="37"/>
      <c r="ALB367" s="37"/>
      <c r="ALC367" s="37"/>
      <c r="ALD367" s="37"/>
      <c r="ALE367" s="37"/>
      <c r="ALF367" s="37"/>
      <c r="ALG367" s="37"/>
      <c r="ALH367" s="37"/>
      <c r="ALI367" s="37"/>
      <c r="ALJ367" s="37"/>
      <c r="ALK367" s="37"/>
      <c r="ALL367" s="37"/>
      <c r="ALM367" s="37"/>
      <c r="ALN367" s="37"/>
      <c r="ALO367" s="37"/>
      <c r="ALP367" s="37"/>
      <c r="ALQ367" s="37"/>
      <c r="ALR367" s="37"/>
      <c r="ALS367" s="37"/>
      <c r="ALT367" s="37"/>
      <c r="ALU367" s="37"/>
      <c r="ALV367" s="37"/>
      <c r="ALW367" s="37"/>
      <c r="ALX367" s="37"/>
      <c r="ALY367" s="37"/>
      <c r="ALZ367" s="37"/>
      <c r="AMA367" s="37"/>
      <c r="AMB367" s="37"/>
      <c r="AMC367" s="37"/>
      <c r="AMD367" s="37"/>
      <c r="AME367" s="37"/>
      <c r="AMF367" s="37"/>
      <c r="AMG367" s="37"/>
      <c r="AMH367" s="37"/>
      <c r="AMI367" s="37"/>
      <c r="AMJ367" s="37"/>
      <c r="AMK367" s="37"/>
      <c r="AML367" s="37"/>
      <c r="AMM367" s="37"/>
      <c r="AMN367" s="37"/>
      <c r="AMO367" s="37"/>
      <c r="AMP367" s="37"/>
      <c r="AMQ367" s="37"/>
      <c r="AMR367" s="37"/>
      <c r="AMS367" s="37"/>
      <c r="AMT367" s="37"/>
      <c r="AMU367" s="37"/>
      <c r="AMV367" s="37"/>
      <c r="AMW367" s="37"/>
      <c r="AMX367" s="37"/>
      <c r="AMY367" s="37"/>
      <c r="AMZ367" s="37"/>
      <c r="ANA367" s="37"/>
      <c r="ANB367" s="37"/>
      <c r="ANC367" s="37"/>
      <c r="AND367" s="37"/>
      <c r="ANE367" s="37"/>
      <c r="ANF367" s="37"/>
      <c r="ANG367" s="37"/>
      <c r="ANH367" s="37"/>
      <c r="ANI367" s="37"/>
      <c r="ANJ367" s="37"/>
      <c r="ANK367" s="37"/>
      <c r="ANL367" s="37"/>
      <c r="ANM367" s="37"/>
      <c r="ANN367" s="37"/>
      <c r="ANO367" s="37"/>
      <c r="ANP367" s="37"/>
      <c r="ANQ367" s="37"/>
      <c r="ANR367" s="37"/>
      <c r="ANS367" s="37"/>
      <c r="ANT367" s="37"/>
      <c r="ANU367" s="37"/>
      <c r="ANV367" s="37"/>
      <c r="ANW367" s="37"/>
      <c r="ANX367" s="37"/>
      <c r="ANY367" s="37"/>
      <c r="ANZ367" s="37"/>
      <c r="AOA367" s="37"/>
      <c r="AOB367" s="37"/>
      <c r="AOC367" s="37"/>
      <c r="AOD367" s="37"/>
      <c r="AOE367" s="37"/>
      <c r="AOF367" s="37"/>
      <c r="AOG367" s="37"/>
      <c r="AOH367" s="37"/>
      <c r="AOI367" s="37"/>
      <c r="AOJ367" s="37"/>
      <c r="AOK367" s="37"/>
      <c r="AOL367" s="37"/>
      <c r="AOM367" s="37"/>
      <c r="AON367" s="37"/>
      <c r="AOO367" s="37"/>
      <c r="AOP367" s="37"/>
      <c r="AOQ367" s="37"/>
      <c r="AOR367" s="37"/>
      <c r="AOS367" s="37"/>
      <c r="AOT367" s="37"/>
      <c r="AOU367" s="37"/>
      <c r="AOV367" s="37"/>
      <c r="AOW367" s="37"/>
      <c r="AOX367" s="37"/>
      <c r="AOY367" s="37"/>
      <c r="AOZ367" s="37"/>
      <c r="APA367" s="37"/>
      <c r="APB367" s="37"/>
      <c r="APC367" s="37"/>
      <c r="APD367" s="37"/>
      <c r="APE367" s="37"/>
      <c r="APF367" s="37"/>
      <c r="APG367" s="37"/>
      <c r="APH367" s="37"/>
      <c r="API367" s="37"/>
      <c r="APJ367" s="37"/>
      <c r="APK367" s="37"/>
      <c r="APL367" s="37"/>
      <c r="APM367" s="37"/>
      <c r="APN367" s="37"/>
      <c r="APO367" s="37"/>
      <c r="APP367" s="37"/>
      <c r="APQ367" s="37"/>
      <c r="APR367" s="37"/>
      <c r="APS367" s="37"/>
      <c r="APT367" s="37"/>
      <c r="APU367" s="37"/>
      <c r="APV367" s="37"/>
      <c r="APW367" s="37"/>
      <c r="APX367" s="37"/>
      <c r="APY367" s="37"/>
      <c r="APZ367" s="37"/>
      <c r="AQA367" s="37"/>
      <c r="AQB367" s="37"/>
      <c r="AQC367" s="37"/>
      <c r="AQD367" s="37"/>
      <c r="AQE367" s="37"/>
      <c r="AQF367" s="37"/>
      <c r="AQG367" s="37"/>
      <c r="AQH367" s="37"/>
      <c r="AQI367" s="37"/>
      <c r="AQJ367" s="37"/>
      <c r="AQK367" s="37"/>
      <c r="AQL367" s="37"/>
      <c r="AQM367" s="37"/>
      <c r="AQN367" s="37"/>
      <c r="AQO367" s="37"/>
      <c r="AQP367" s="37"/>
      <c r="AQQ367" s="37"/>
      <c r="AQR367" s="37"/>
      <c r="AQS367" s="37"/>
      <c r="AQT367" s="37"/>
      <c r="AQU367" s="37"/>
      <c r="AQV367" s="37"/>
      <c r="AQW367" s="37"/>
      <c r="AQX367" s="37"/>
      <c r="AQY367" s="37"/>
      <c r="AQZ367" s="37"/>
      <c r="ARA367" s="37"/>
      <c r="ARB367" s="37"/>
      <c r="ARC367" s="37"/>
      <c r="ARD367" s="37"/>
      <c r="ARE367" s="37"/>
      <c r="ARF367" s="37"/>
      <c r="ARG367" s="37"/>
      <c r="ARH367" s="37"/>
      <c r="ARI367" s="37"/>
      <c r="ARJ367" s="37"/>
      <c r="ARK367" s="37"/>
      <c r="ARL367" s="37"/>
      <c r="ARM367" s="37"/>
      <c r="ARN367" s="37"/>
      <c r="ARO367" s="37"/>
      <c r="ARP367" s="37"/>
      <c r="ARQ367" s="37"/>
      <c r="ARR367" s="37"/>
      <c r="ARS367" s="37"/>
      <c r="ART367" s="37"/>
      <c r="ARU367" s="37"/>
      <c r="ARV367" s="37"/>
      <c r="ARW367" s="37"/>
      <c r="ARX367" s="37"/>
      <c r="ARY367" s="37"/>
      <c r="ARZ367" s="37"/>
      <c r="ASA367" s="37"/>
      <c r="ASB367" s="37"/>
      <c r="ASC367" s="37"/>
      <c r="ASD367" s="37"/>
      <c r="ASE367" s="37"/>
      <c r="ASF367" s="37"/>
      <c r="ASG367" s="37"/>
      <c r="ASH367" s="37"/>
      <c r="ASI367" s="37"/>
      <c r="ASJ367" s="37"/>
      <c r="ASK367" s="37"/>
      <c r="ASL367" s="37"/>
      <c r="ASM367" s="37"/>
      <c r="ASN367" s="37"/>
      <c r="ASO367" s="37"/>
      <c r="ASP367" s="37"/>
      <c r="ASQ367" s="37"/>
      <c r="ASR367" s="37"/>
      <c r="ASS367" s="37"/>
      <c r="AST367" s="37"/>
      <c r="ASU367" s="37"/>
      <c r="ASV367" s="37"/>
      <c r="ASW367" s="37"/>
      <c r="ASX367" s="37"/>
      <c r="ASY367" s="37"/>
      <c r="ASZ367" s="37"/>
      <c r="ATA367" s="37"/>
      <c r="ATB367" s="37"/>
      <c r="ATC367" s="37"/>
      <c r="ATD367" s="37"/>
      <c r="ATE367" s="37"/>
      <c r="ATF367" s="37"/>
      <c r="ATG367" s="37"/>
      <c r="ATH367" s="37"/>
      <c r="ATI367" s="37"/>
      <c r="ATJ367" s="37"/>
      <c r="ATK367" s="37"/>
      <c r="ATL367" s="37"/>
      <c r="ATM367" s="37"/>
      <c r="ATN367" s="37"/>
      <c r="ATO367" s="37"/>
      <c r="ATP367" s="37"/>
      <c r="ATQ367" s="37"/>
      <c r="ATR367" s="37"/>
      <c r="ATS367" s="37"/>
      <c r="ATT367" s="37"/>
      <c r="ATU367" s="37"/>
      <c r="ATV367" s="37"/>
      <c r="ATW367" s="37"/>
      <c r="ATX367" s="37"/>
      <c r="ATY367" s="37"/>
      <c r="ATZ367" s="37"/>
      <c r="AUA367" s="37"/>
      <c r="AUB367" s="37"/>
      <c r="AUC367" s="37"/>
      <c r="AUD367" s="37"/>
      <c r="AUE367" s="37"/>
      <c r="AUF367" s="37"/>
      <c r="AUG367" s="37"/>
      <c r="AUH367" s="37"/>
      <c r="AUI367" s="37"/>
      <c r="AUJ367" s="37"/>
      <c r="AUK367" s="37"/>
      <c r="AUL367" s="37"/>
      <c r="AUM367" s="37"/>
      <c r="AUN367" s="37"/>
      <c r="AUO367" s="37"/>
      <c r="AUP367" s="37"/>
      <c r="AUQ367" s="37"/>
      <c r="AUR367" s="37"/>
      <c r="AUS367" s="37"/>
      <c r="AUT367" s="37"/>
      <c r="AUU367" s="37"/>
      <c r="AUV367" s="37"/>
      <c r="AUW367" s="37"/>
      <c r="AUX367" s="37"/>
      <c r="AUY367" s="37"/>
      <c r="AUZ367" s="37"/>
      <c r="AVA367" s="37"/>
      <c r="AVB367" s="37"/>
      <c r="AVC367" s="37"/>
      <c r="AVD367" s="37"/>
      <c r="AVE367" s="37"/>
      <c r="AVF367" s="37"/>
      <c r="AVG367" s="37"/>
      <c r="AVH367" s="37"/>
      <c r="AVI367" s="37"/>
      <c r="AVJ367" s="37"/>
      <c r="AVK367" s="37"/>
      <c r="AVL367" s="37"/>
      <c r="AVM367" s="37"/>
      <c r="AVN367" s="37"/>
      <c r="AVO367" s="37"/>
      <c r="AVP367" s="37"/>
      <c r="AVQ367" s="37"/>
      <c r="AVR367" s="37"/>
      <c r="AVS367" s="37"/>
      <c r="AVT367" s="37"/>
      <c r="AVU367" s="37"/>
      <c r="AVV367" s="37"/>
      <c r="AVW367" s="37"/>
      <c r="AVX367" s="37"/>
      <c r="AVY367" s="37"/>
      <c r="AVZ367" s="37"/>
      <c r="AWA367" s="37"/>
      <c r="AWB367" s="37"/>
      <c r="AWC367" s="37"/>
      <c r="AWD367" s="37"/>
      <c r="AWE367" s="37"/>
      <c r="AWF367" s="37"/>
      <c r="AWG367" s="37"/>
      <c r="AWH367" s="37"/>
      <c r="AWI367" s="37"/>
      <c r="AWJ367" s="37"/>
      <c r="AWK367" s="37"/>
      <c r="AWL367" s="37"/>
      <c r="AWM367" s="37"/>
      <c r="AWN367" s="37"/>
      <c r="AWO367" s="37"/>
      <c r="AWP367" s="37"/>
      <c r="AWQ367" s="37"/>
      <c r="AWR367" s="37"/>
      <c r="AWS367" s="37"/>
      <c r="AWT367" s="37"/>
      <c r="AWU367" s="37"/>
      <c r="AWV367" s="37"/>
      <c r="AWW367" s="37"/>
      <c r="AWX367" s="37"/>
      <c r="AWY367" s="37"/>
      <c r="AWZ367" s="37"/>
      <c r="AXA367" s="37"/>
      <c r="AXB367" s="37"/>
      <c r="AXC367" s="37"/>
      <c r="AXD367" s="37"/>
      <c r="AXE367" s="37"/>
      <c r="AXF367" s="37"/>
      <c r="AXG367" s="37"/>
      <c r="AXH367" s="37"/>
      <c r="AXI367" s="37"/>
      <c r="AXJ367" s="37"/>
      <c r="AXK367" s="37"/>
      <c r="AXL367" s="37"/>
      <c r="AXM367" s="37"/>
      <c r="AXN367" s="37"/>
      <c r="AXO367" s="37"/>
      <c r="AXP367" s="37"/>
      <c r="AXQ367" s="37"/>
      <c r="AXR367" s="37"/>
      <c r="AXS367" s="37"/>
      <c r="AXT367" s="37"/>
      <c r="AXU367" s="37"/>
      <c r="AXV367" s="37"/>
      <c r="AXW367" s="37"/>
      <c r="AXX367" s="37"/>
      <c r="AXY367" s="37"/>
      <c r="AXZ367" s="37"/>
      <c r="AYA367" s="37"/>
      <c r="AYB367" s="37"/>
      <c r="AYC367" s="37"/>
      <c r="AYD367" s="37"/>
      <c r="AYE367" s="37"/>
      <c r="AYF367" s="37"/>
      <c r="AYG367" s="37"/>
      <c r="AYH367" s="37"/>
      <c r="AYI367" s="37"/>
      <c r="AYJ367" s="37"/>
      <c r="AYK367" s="37"/>
      <c r="AYL367" s="37"/>
      <c r="AYM367" s="37"/>
      <c r="AYN367" s="37"/>
      <c r="AYO367" s="37"/>
      <c r="AYP367" s="37"/>
      <c r="AYQ367" s="37"/>
      <c r="AYR367" s="37"/>
      <c r="AYS367" s="37"/>
      <c r="AYT367" s="37"/>
      <c r="AYU367" s="37"/>
      <c r="AYV367" s="37"/>
      <c r="AYW367" s="37"/>
      <c r="AYX367" s="37"/>
      <c r="AYY367" s="37"/>
      <c r="AYZ367" s="37"/>
      <c r="AZA367" s="37"/>
      <c r="AZB367" s="37"/>
      <c r="AZC367" s="37"/>
      <c r="AZD367" s="37"/>
      <c r="AZE367" s="37"/>
      <c r="AZF367" s="37"/>
      <c r="AZG367" s="37"/>
      <c r="AZH367" s="37"/>
      <c r="AZI367" s="37"/>
      <c r="AZJ367" s="37"/>
      <c r="AZK367" s="37"/>
      <c r="AZL367" s="37"/>
      <c r="AZM367" s="37"/>
      <c r="AZN367" s="37"/>
      <c r="AZO367" s="37"/>
      <c r="AZP367" s="37"/>
      <c r="AZQ367" s="37"/>
      <c r="AZR367" s="37"/>
      <c r="AZS367" s="37"/>
      <c r="AZT367" s="37"/>
      <c r="AZU367" s="37"/>
      <c r="AZV367" s="37"/>
      <c r="AZW367" s="37"/>
      <c r="AZX367" s="37"/>
      <c r="AZY367" s="37"/>
      <c r="AZZ367" s="37"/>
      <c r="BAA367" s="37"/>
      <c r="BAB367" s="37"/>
      <c r="BAC367" s="37"/>
      <c r="BAD367" s="37"/>
      <c r="BAE367" s="37"/>
      <c r="BAF367" s="37"/>
      <c r="BAG367" s="37"/>
      <c r="BAH367" s="37"/>
      <c r="BAI367" s="37"/>
      <c r="BAJ367" s="37"/>
      <c r="BAK367" s="37"/>
      <c r="BAL367" s="37"/>
      <c r="BAM367" s="37"/>
      <c r="BAN367" s="37"/>
      <c r="BAO367" s="37"/>
      <c r="BAP367" s="37"/>
      <c r="BAQ367" s="37"/>
      <c r="BAR367" s="37"/>
      <c r="BAS367" s="37"/>
      <c r="BAT367" s="37"/>
      <c r="BAU367" s="37"/>
      <c r="BAV367" s="37"/>
      <c r="BAW367" s="37"/>
      <c r="BAX367" s="37"/>
      <c r="BAY367" s="37"/>
      <c r="BAZ367" s="37"/>
      <c r="BBA367" s="37"/>
      <c r="BBB367" s="37"/>
      <c r="BBC367" s="37"/>
      <c r="BBD367" s="37"/>
      <c r="BBE367" s="37"/>
      <c r="BBF367" s="37"/>
      <c r="BBG367" s="37"/>
      <c r="BBH367" s="37"/>
      <c r="BBI367" s="37"/>
      <c r="BBJ367" s="37"/>
      <c r="BBK367" s="37"/>
      <c r="BBL367" s="37"/>
      <c r="BBM367" s="37"/>
      <c r="BBN367" s="37"/>
      <c r="BBO367" s="37"/>
      <c r="BBP367" s="37"/>
      <c r="BBQ367" s="37"/>
      <c r="BBR367" s="37"/>
      <c r="BBS367" s="37"/>
      <c r="BBT367" s="37"/>
      <c r="BBU367" s="37"/>
      <c r="BBV367" s="37"/>
      <c r="BBW367" s="37"/>
      <c r="BBX367" s="37"/>
      <c r="BBY367" s="37"/>
      <c r="BBZ367" s="37"/>
      <c r="BCA367" s="37"/>
      <c r="BCB367" s="37"/>
      <c r="BCC367" s="37"/>
      <c r="BCD367" s="37"/>
      <c r="BCE367" s="37"/>
      <c r="BCF367" s="37"/>
      <c r="BCG367" s="37"/>
      <c r="BCH367" s="37"/>
      <c r="BCI367" s="37"/>
      <c r="BCJ367" s="37"/>
      <c r="BCK367" s="37"/>
      <c r="BCL367" s="37"/>
      <c r="BCM367" s="37"/>
      <c r="BCN367" s="37"/>
      <c r="BCO367" s="37"/>
      <c r="BCP367" s="37"/>
      <c r="BCQ367" s="37"/>
      <c r="BCR367" s="37"/>
      <c r="BCS367" s="37"/>
      <c r="BCT367" s="37"/>
      <c r="BCU367" s="37"/>
      <c r="BCV367" s="37"/>
      <c r="BCW367" s="37"/>
      <c r="BCX367" s="37"/>
      <c r="BCY367" s="37"/>
      <c r="BCZ367" s="37"/>
      <c r="BDA367" s="37"/>
      <c r="BDB367" s="37"/>
      <c r="BDC367" s="37"/>
      <c r="BDD367" s="37"/>
      <c r="BDE367" s="37"/>
      <c r="BDF367" s="37"/>
      <c r="BDG367" s="37"/>
      <c r="BDH367" s="37"/>
      <c r="BDI367" s="37"/>
      <c r="BDJ367" s="37"/>
      <c r="BDK367" s="37"/>
      <c r="BDL367" s="37"/>
      <c r="BDM367" s="37"/>
      <c r="BDN367" s="37"/>
      <c r="BDO367" s="37"/>
      <c r="BDP367" s="37"/>
      <c r="BDQ367" s="37"/>
      <c r="BDR367" s="37"/>
      <c r="BDS367" s="37"/>
      <c r="BDT367" s="37"/>
      <c r="BDU367" s="37"/>
      <c r="BDV367" s="37"/>
      <c r="BDW367" s="37"/>
      <c r="BDX367" s="37"/>
      <c r="BDY367" s="37"/>
      <c r="BDZ367" s="37"/>
      <c r="BEA367" s="37"/>
      <c r="BEB367" s="37"/>
      <c r="BEC367" s="37"/>
      <c r="BED367" s="37"/>
      <c r="BEE367" s="37"/>
      <c r="BEF367" s="37"/>
      <c r="BEG367" s="37"/>
      <c r="BEH367" s="37"/>
      <c r="BEI367" s="37"/>
      <c r="BEJ367" s="37"/>
      <c r="BEK367" s="37"/>
      <c r="BEL367" s="37"/>
      <c r="BEM367" s="37"/>
      <c r="BEN367" s="37"/>
      <c r="BEO367" s="37"/>
      <c r="BEP367" s="37"/>
      <c r="BEQ367" s="37"/>
      <c r="BER367" s="37"/>
      <c r="BES367" s="37"/>
      <c r="BET367" s="37"/>
      <c r="BEU367" s="37"/>
      <c r="BEV367" s="37"/>
      <c r="BEW367" s="37"/>
      <c r="BEX367" s="37"/>
      <c r="BEY367" s="37"/>
      <c r="BEZ367" s="37"/>
      <c r="BFA367" s="37"/>
      <c r="BFB367" s="37"/>
      <c r="BFC367" s="37"/>
      <c r="BFD367" s="37"/>
      <c r="BFE367" s="37"/>
      <c r="BFF367" s="37"/>
      <c r="BFG367" s="37"/>
      <c r="BFH367" s="37"/>
      <c r="BFI367" s="37"/>
      <c r="BFJ367" s="37"/>
      <c r="BFK367" s="37"/>
      <c r="BFL367" s="37"/>
      <c r="BFM367" s="37"/>
      <c r="BFN367" s="37"/>
      <c r="BFO367" s="37"/>
      <c r="BFP367" s="37"/>
      <c r="BFQ367" s="37"/>
      <c r="BFR367" s="37"/>
      <c r="BFS367" s="37"/>
      <c r="BFT367" s="37"/>
      <c r="BFU367" s="37"/>
      <c r="BFV367" s="37"/>
      <c r="BFW367" s="37"/>
      <c r="BFX367" s="37"/>
      <c r="BFY367" s="37"/>
      <c r="BFZ367" s="37"/>
      <c r="BGA367" s="37"/>
      <c r="BGB367" s="37"/>
      <c r="BGC367" s="37"/>
      <c r="BGD367" s="37"/>
      <c r="BGE367" s="37"/>
      <c r="BGF367" s="37"/>
      <c r="BGG367" s="37"/>
      <c r="BGH367" s="37"/>
      <c r="BGI367" s="37"/>
      <c r="BGJ367" s="37"/>
      <c r="BGK367" s="37"/>
      <c r="BGL367" s="37"/>
      <c r="BGM367" s="37"/>
      <c r="BGN367" s="37"/>
      <c r="BGO367" s="37"/>
      <c r="BGP367" s="37"/>
      <c r="BGQ367" s="37"/>
      <c r="BGR367" s="37"/>
      <c r="BGS367" s="37"/>
      <c r="BGT367" s="37"/>
      <c r="BGU367" s="37"/>
      <c r="BGV367" s="37"/>
      <c r="BGW367" s="37"/>
      <c r="BGX367" s="37"/>
      <c r="BGY367" s="37"/>
      <c r="BGZ367" s="37"/>
      <c r="BHA367" s="37"/>
      <c r="BHB367" s="37"/>
      <c r="BHC367" s="37"/>
      <c r="BHD367" s="37"/>
      <c r="BHE367" s="37"/>
      <c r="BHF367" s="37"/>
      <c r="BHG367" s="37"/>
      <c r="BHH367" s="37"/>
      <c r="BHI367" s="37"/>
      <c r="BHJ367" s="37"/>
      <c r="BHK367" s="37"/>
      <c r="BHL367" s="37"/>
      <c r="BHM367" s="37"/>
      <c r="BHN367" s="37"/>
      <c r="BHO367" s="37"/>
      <c r="BHP367" s="37"/>
      <c r="BHQ367" s="37"/>
      <c r="BHR367" s="37"/>
      <c r="BHS367" s="37"/>
      <c r="BHT367" s="37"/>
      <c r="BHU367" s="37"/>
      <c r="BHV367" s="37"/>
      <c r="BHW367" s="37"/>
      <c r="BHX367" s="37"/>
      <c r="BHY367" s="37"/>
      <c r="BHZ367" s="37"/>
      <c r="BIA367" s="37"/>
      <c r="BIB367" s="37"/>
      <c r="BIC367" s="37"/>
      <c r="BID367" s="37"/>
      <c r="BIE367" s="37"/>
      <c r="BIF367" s="37"/>
      <c r="BIG367" s="37"/>
      <c r="BIH367" s="37"/>
      <c r="BII367" s="37"/>
      <c r="BIJ367" s="37"/>
      <c r="BIK367" s="37"/>
      <c r="BIL367" s="37"/>
      <c r="BIM367" s="37"/>
      <c r="BIN367" s="37"/>
      <c r="BIO367" s="37"/>
      <c r="BIP367" s="37"/>
      <c r="BIQ367" s="37"/>
      <c r="BIR367" s="37"/>
      <c r="BIS367" s="37"/>
      <c r="BIT367" s="37"/>
      <c r="BIU367" s="37"/>
      <c r="BIV367" s="37"/>
      <c r="BIW367" s="37"/>
      <c r="BIX367" s="37"/>
      <c r="BIY367" s="37"/>
      <c r="BIZ367" s="37"/>
      <c r="BJA367" s="37"/>
      <c r="BJB367" s="37"/>
      <c r="BJC367" s="37"/>
      <c r="BJD367" s="37"/>
      <c r="BJE367" s="37"/>
      <c r="BJF367" s="37"/>
      <c r="BJG367" s="37"/>
      <c r="BJH367" s="37"/>
      <c r="BJI367" s="37"/>
      <c r="BJJ367" s="37"/>
      <c r="BJK367" s="37"/>
      <c r="BJL367" s="37"/>
      <c r="BJM367" s="37"/>
      <c r="BJN367" s="37"/>
      <c r="BJO367" s="37"/>
      <c r="BJP367" s="37"/>
      <c r="BJQ367" s="37"/>
      <c r="BJR367" s="37"/>
      <c r="BJS367" s="37"/>
      <c r="BJT367" s="37"/>
      <c r="BJU367" s="37"/>
      <c r="BJV367" s="37"/>
      <c r="BJW367" s="37"/>
      <c r="BJX367" s="37"/>
      <c r="BJY367" s="37"/>
      <c r="BJZ367" s="37"/>
      <c r="BKA367" s="37"/>
      <c r="BKB367" s="37"/>
      <c r="BKC367" s="37"/>
      <c r="BKD367" s="37"/>
      <c r="BKE367" s="37"/>
      <c r="BKF367" s="37"/>
      <c r="BKG367" s="37"/>
      <c r="BKH367" s="37"/>
      <c r="BKI367" s="37"/>
      <c r="BKJ367" s="37"/>
      <c r="BKK367" s="37"/>
      <c r="BKL367" s="37"/>
      <c r="BKM367" s="37"/>
      <c r="BKN367" s="37"/>
      <c r="BKO367" s="37"/>
      <c r="BKP367" s="37"/>
      <c r="BKQ367" s="37"/>
      <c r="BKR367" s="37"/>
      <c r="BKS367" s="37"/>
      <c r="BKT367" s="37"/>
      <c r="BKU367" s="37"/>
      <c r="BKV367" s="37"/>
      <c r="BKW367" s="37"/>
      <c r="BKX367" s="37"/>
      <c r="BKY367" s="37"/>
      <c r="BKZ367" s="37"/>
      <c r="BLA367" s="37"/>
      <c r="BLB367" s="37"/>
      <c r="BLC367" s="37"/>
      <c r="BLD367" s="37"/>
      <c r="BLE367" s="37"/>
      <c r="BLF367" s="37"/>
      <c r="BLG367" s="37"/>
      <c r="BLH367" s="37"/>
      <c r="BLI367" s="37"/>
      <c r="BLJ367" s="37"/>
      <c r="BLK367" s="37"/>
      <c r="BLL367" s="37"/>
      <c r="BLM367" s="37"/>
      <c r="BLN367" s="37"/>
      <c r="BLO367" s="37"/>
      <c r="BLP367" s="37"/>
      <c r="BLQ367" s="37"/>
      <c r="BLR367" s="37"/>
      <c r="BLS367" s="37"/>
      <c r="BLT367" s="37"/>
      <c r="BLU367" s="37"/>
      <c r="BLV367" s="37"/>
      <c r="BLW367" s="37"/>
      <c r="BLX367" s="37"/>
      <c r="BLY367" s="37"/>
      <c r="BLZ367" s="37"/>
      <c r="BMA367" s="37"/>
      <c r="BMB367" s="37"/>
      <c r="BMC367" s="37"/>
      <c r="BMD367" s="37"/>
      <c r="BME367" s="37"/>
      <c r="BMF367" s="37"/>
      <c r="BMG367" s="37"/>
      <c r="BMH367" s="37"/>
      <c r="BMI367" s="37"/>
      <c r="BMJ367" s="37"/>
      <c r="BMK367" s="37"/>
      <c r="BML367" s="37"/>
      <c r="BMM367" s="37"/>
      <c r="BMN367" s="37"/>
      <c r="BMO367" s="37"/>
      <c r="BMP367" s="37"/>
      <c r="BMQ367" s="37"/>
      <c r="BMR367" s="37"/>
      <c r="BMS367" s="37"/>
      <c r="BMT367" s="37"/>
      <c r="BMU367" s="37"/>
      <c r="BMV367" s="37"/>
      <c r="BMW367" s="37"/>
      <c r="BMX367" s="37"/>
      <c r="BMY367" s="37"/>
      <c r="BMZ367" s="37"/>
      <c r="BNA367" s="37"/>
      <c r="BNB367" s="37"/>
      <c r="BNC367" s="37"/>
      <c r="BND367" s="37"/>
      <c r="BNE367" s="37"/>
      <c r="BNF367" s="37"/>
      <c r="BNG367" s="37"/>
      <c r="BNH367" s="37"/>
      <c r="BNI367" s="37"/>
      <c r="BNJ367" s="37"/>
      <c r="BNK367" s="37"/>
      <c r="BNL367" s="37"/>
      <c r="BNM367" s="37"/>
      <c r="BNN367" s="37"/>
      <c r="BNO367" s="37"/>
      <c r="BNP367" s="37"/>
      <c r="BNQ367" s="37"/>
      <c r="BNR367" s="37"/>
      <c r="BNS367" s="37"/>
      <c r="BNT367" s="37"/>
      <c r="BNU367" s="37"/>
      <c r="BNV367" s="37"/>
      <c r="BNW367" s="37"/>
      <c r="BNX367" s="37"/>
      <c r="BNY367" s="37"/>
      <c r="BNZ367" s="37"/>
      <c r="BOA367" s="37"/>
      <c r="BOB367" s="37"/>
      <c r="BOC367" s="37"/>
      <c r="BOD367" s="37"/>
      <c r="BOE367" s="37"/>
      <c r="BOF367" s="37"/>
      <c r="BOG367" s="37"/>
      <c r="BOH367" s="37"/>
      <c r="BOI367" s="37"/>
      <c r="BOJ367" s="37"/>
      <c r="BOK367" s="37"/>
      <c r="BOL367" s="37"/>
      <c r="BOM367" s="37"/>
      <c r="BON367" s="37"/>
      <c r="BOO367" s="37"/>
      <c r="BOP367" s="37"/>
      <c r="BOQ367" s="37"/>
      <c r="BOR367" s="37"/>
      <c r="BOS367" s="37"/>
      <c r="BOT367" s="37"/>
      <c r="BOU367" s="37"/>
      <c r="BOV367" s="37"/>
      <c r="BOW367" s="37"/>
      <c r="BOX367" s="37"/>
      <c r="BOY367" s="37"/>
      <c r="BOZ367" s="37"/>
      <c r="BPA367" s="37"/>
      <c r="BPB367" s="37"/>
      <c r="BPC367" s="37"/>
      <c r="BPD367" s="37"/>
      <c r="BPE367" s="37"/>
      <c r="BPF367" s="37"/>
      <c r="BPG367" s="37"/>
      <c r="BPH367" s="37"/>
      <c r="BPI367" s="37"/>
      <c r="BPJ367" s="37"/>
      <c r="BPK367" s="37"/>
      <c r="BPL367" s="37"/>
      <c r="BPM367" s="37"/>
      <c r="BPN367" s="37"/>
      <c r="BPO367" s="37"/>
      <c r="BPP367" s="37"/>
      <c r="BPQ367" s="37"/>
      <c r="BPR367" s="37"/>
      <c r="BPS367" s="37"/>
      <c r="BPT367" s="37"/>
      <c r="BPU367" s="37"/>
      <c r="BPV367" s="37"/>
      <c r="BPW367" s="37"/>
      <c r="BPX367" s="37"/>
      <c r="BPY367" s="37"/>
      <c r="BPZ367" s="37"/>
      <c r="BQA367" s="37"/>
      <c r="BQB367" s="37"/>
      <c r="BQC367" s="37"/>
      <c r="BQD367" s="37"/>
      <c r="BQE367" s="37"/>
      <c r="BQF367" s="37"/>
      <c r="BQG367" s="37"/>
      <c r="BQH367" s="37"/>
      <c r="BQI367" s="37"/>
      <c r="BQJ367" s="37"/>
      <c r="BQK367" s="37"/>
      <c r="BQL367" s="37"/>
      <c r="BQM367" s="37"/>
      <c r="BQN367" s="37"/>
      <c r="BQO367" s="37"/>
      <c r="BQP367" s="37"/>
      <c r="BQQ367" s="37"/>
      <c r="BQR367" s="37"/>
      <c r="BQS367" s="37"/>
      <c r="BQT367" s="37"/>
      <c r="BQU367" s="37"/>
      <c r="BQV367" s="37"/>
      <c r="BQW367" s="37"/>
      <c r="BQX367" s="37"/>
      <c r="BQY367" s="37"/>
      <c r="BQZ367" s="37"/>
      <c r="BRA367" s="37"/>
      <c r="BRB367" s="37"/>
      <c r="BRC367" s="37"/>
      <c r="BRD367" s="37"/>
      <c r="BRE367" s="37"/>
      <c r="BRF367" s="37"/>
      <c r="BRG367" s="37"/>
      <c r="BRH367" s="37"/>
      <c r="BRI367" s="37"/>
      <c r="BRJ367" s="37"/>
      <c r="BRK367" s="37"/>
      <c r="BRL367" s="37"/>
      <c r="BRM367" s="37"/>
      <c r="BRN367" s="37"/>
      <c r="BRO367" s="37"/>
      <c r="BRP367" s="37"/>
      <c r="BRQ367" s="37"/>
      <c r="BRR367" s="37"/>
      <c r="BRS367" s="37"/>
      <c r="BRT367" s="37"/>
      <c r="BRU367" s="37"/>
      <c r="BRV367" s="37"/>
      <c r="BRW367" s="37"/>
      <c r="BRX367" s="37"/>
      <c r="BRY367" s="37"/>
      <c r="BRZ367" s="37"/>
      <c r="BSA367" s="37"/>
      <c r="BSB367" s="37"/>
      <c r="BSC367" s="37"/>
      <c r="BSD367" s="37"/>
      <c r="BSE367" s="37"/>
      <c r="BSF367" s="37"/>
      <c r="BSG367" s="37"/>
      <c r="BSH367" s="37"/>
      <c r="BSI367" s="37"/>
      <c r="BSJ367" s="37"/>
      <c r="BSK367" s="37"/>
      <c r="BSL367" s="37"/>
      <c r="BSM367" s="37"/>
      <c r="BSN367" s="37"/>
      <c r="BSO367" s="37"/>
      <c r="BSP367" s="37"/>
      <c r="BSQ367" s="37"/>
      <c r="BSR367" s="37"/>
      <c r="BSS367" s="37"/>
      <c r="BST367" s="37"/>
      <c r="BSU367" s="37"/>
      <c r="BSV367" s="37"/>
      <c r="BSW367" s="37"/>
      <c r="BSX367" s="37"/>
      <c r="BSY367" s="37"/>
      <c r="BSZ367" s="37"/>
      <c r="BTA367" s="37"/>
      <c r="BTB367" s="37"/>
      <c r="BTC367" s="37"/>
      <c r="BTD367" s="37"/>
      <c r="BTE367" s="37"/>
      <c r="BTF367" s="37"/>
      <c r="BTG367" s="37"/>
      <c r="BTH367" s="37"/>
      <c r="BTI367" s="37"/>
      <c r="BTJ367" s="37"/>
      <c r="BTK367" s="37"/>
      <c r="BTL367" s="37"/>
      <c r="BTM367" s="37"/>
      <c r="BTN367" s="37"/>
      <c r="BTO367" s="37"/>
      <c r="BTP367" s="37"/>
      <c r="BTQ367" s="37"/>
      <c r="BTR367" s="37"/>
      <c r="BTS367" s="37"/>
      <c r="BTT367" s="37"/>
      <c r="BTU367" s="37"/>
      <c r="BTV367" s="37"/>
      <c r="BTW367" s="37"/>
      <c r="BTX367" s="37"/>
      <c r="BTY367" s="37"/>
      <c r="BTZ367" s="37"/>
      <c r="BUA367" s="37"/>
      <c r="BUB367" s="37"/>
      <c r="BUC367" s="37"/>
      <c r="BUD367" s="37"/>
      <c r="BUE367" s="37"/>
      <c r="BUF367" s="37"/>
      <c r="BUG367" s="37"/>
      <c r="BUH367" s="37"/>
      <c r="BUI367" s="37"/>
      <c r="BUJ367" s="37"/>
      <c r="BUK367" s="37"/>
      <c r="BUL367" s="37"/>
      <c r="BUM367" s="37"/>
      <c r="BUN367" s="37"/>
      <c r="BUO367" s="37"/>
      <c r="BUP367" s="37"/>
      <c r="BUQ367" s="37"/>
      <c r="BUR367" s="37"/>
      <c r="BUS367" s="37"/>
      <c r="BUT367" s="37"/>
      <c r="BUU367" s="37"/>
      <c r="BUV367" s="37"/>
      <c r="BUW367" s="37"/>
      <c r="BUX367" s="37"/>
      <c r="BUY367" s="37"/>
      <c r="BUZ367" s="37"/>
      <c r="BVA367" s="37"/>
      <c r="BVB367" s="37"/>
      <c r="BVC367" s="37"/>
      <c r="BVD367" s="37"/>
      <c r="BVE367" s="37"/>
      <c r="BVF367" s="37"/>
      <c r="BVG367" s="37"/>
      <c r="BVH367" s="37"/>
      <c r="BVI367" s="37"/>
      <c r="BVJ367" s="37"/>
      <c r="BVK367" s="37"/>
      <c r="BVL367" s="37"/>
      <c r="BVM367" s="37"/>
      <c r="BVN367" s="37"/>
      <c r="BVO367" s="37"/>
      <c r="BVP367" s="37"/>
      <c r="BVQ367" s="37"/>
      <c r="BVR367" s="37"/>
      <c r="BVS367" s="37"/>
      <c r="BVT367" s="37"/>
      <c r="BVU367" s="37"/>
      <c r="BVV367" s="37"/>
      <c r="BVW367" s="37"/>
      <c r="BVX367" s="37"/>
      <c r="BVY367" s="37"/>
      <c r="BVZ367" s="37"/>
      <c r="BWA367" s="37"/>
      <c r="BWB367" s="37"/>
      <c r="BWC367" s="37"/>
      <c r="BWD367" s="37"/>
      <c r="BWE367" s="37"/>
      <c r="BWF367" s="37"/>
      <c r="BWG367" s="37"/>
      <c r="BWH367" s="37"/>
      <c r="BWI367" s="37"/>
      <c r="BWJ367" s="37"/>
      <c r="BWK367" s="37"/>
      <c r="BWL367" s="37"/>
      <c r="BWM367" s="37"/>
      <c r="BWN367" s="37"/>
      <c r="BWO367" s="37"/>
      <c r="BWP367" s="37"/>
      <c r="BWQ367" s="37"/>
      <c r="BWR367" s="37"/>
      <c r="BWS367" s="37"/>
      <c r="BWT367" s="37"/>
      <c r="BWU367" s="37"/>
      <c r="BWV367" s="37"/>
      <c r="BWW367" s="37"/>
      <c r="BWX367" s="37"/>
      <c r="BWY367" s="37"/>
      <c r="BWZ367" s="37"/>
      <c r="BXA367" s="37"/>
      <c r="BXB367" s="37"/>
      <c r="BXC367" s="37"/>
      <c r="BXD367" s="37"/>
      <c r="BXE367" s="37"/>
      <c r="BXF367" s="37"/>
      <c r="BXG367" s="37"/>
      <c r="BXH367" s="37"/>
      <c r="BXI367" s="37"/>
      <c r="BXJ367" s="37"/>
      <c r="BXK367" s="37"/>
      <c r="BXL367" s="37"/>
      <c r="BXM367" s="37"/>
      <c r="BXN367" s="37"/>
      <c r="BXO367" s="37"/>
      <c r="BXP367" s="37"/>
      <c r="BXQ367" s="37"/>
      <c r="BXR367" s="37"/>
      <c r="BXS367" s="37"/>
      <c r="BXT367" s="37"/>
      <c r="BXU367" s="37"/>
      <c r="BXV367" s="37"/>
      <c r="BXW367" s="37"/>
      <c r="BXX367" s="37"/>
      <c r="BXY367" s="37"/>
      <c r="BXZ367" s="37"/>
      <c r="BYA367" s="37"/>
      <c r="BYB367" s="37"/>
      <c r="BYC367" s="37"/>
      <c r="BYD367" s="37"/>
      <c r="BYE367" s="37"/>
      <c r="BYF367" s="37"/>
      <c r="BYG367" s="37"/>
      <c r="BYH367" s="37"/>
      <c r="BYI367" s="37"/>
      <c r="BYJ367" s="37"/>
      <c r="BYK367" s="37"/>
      <c r="BYL367" s="37"/>
      <c r="BYM367" s="37"/>
      <c r="BYN367" s="37"/>
      <c r="BYO367" s="37"/>
      <c r="BYP367" s="37"/>
      <c r="BYQ367" s="37"/>
      <c r="BYR367" s="37"/>
      <c r="BYS367" s="37"/>
      <c r="BYT367" s="37"/>
      <c r="BYU367" s="37"/>
      <c r="BYV367" s="37"/>
      <c r="BYW367" s="37"/>
      <c r="BYX367" s="37"/>
      <c r="BYY367" s="37"/>
      <c r="BYZ367" s="37"/>
      <c r="BZA367" s="37"/>
      <c r="BZB367" s="37"/>
      <c r="BZC367" s="37"/>
      <c r="BZD367" s="37"/>
      <c r="BZE367" s="37"/>
      <c r="BZF367" s="37"/>
      <c r="BZG367" s="37"/>
      <c r="BZH367" s="37"/>
      <c r="BZI367" s="37"/>
      <c r="BZJ367" s="37"/>
      <c r="BZK367" s="37"/>
      <c r="BZL367" s="37"/>
      <c r="BZM367" s="37"/>
      <c r="BZN367" s="37"/>
      <c r="BZO367" s="37"/>
      <c r="BZP367" s="37"/>
      <c r="BZQ367" s="37"/>
      <c r="BZR367" s="37"/>
      <c r="BZS367" s="37"/>
      <c r="BZT367" s="37"/>
      <c r="BZU367" s="37"/>
      <c r="BZV367" s="37"/>
      <c r="BZW367" s="37"/>
      <c r="BZX367" s="37"/>
      <c r="BZY367" s="37"/>
      <c r="BZZ367" s="37"/>
      <c r="CAA367" s="37"/>
      <c r="CAB367" s="37"/>
      <c r="CAC367" s="37"/>
      <c r="CAD367" s="37"/>
      <c r="CAE367" s="37"/>
      <c r="CAF367" s="37"/>
      <c r="CAG367" s="37"/>
      <c r="CAH367" s="37"/>
      <c r="CAI367" s="37"/>
      <c r="CAJ367" s="37"/>
      <c r="CAK367" s="37"/>
      <c r="CAL367" s="37"/>
      <c r="CAM367" s="37"/>
      <c r="CAN367" s="37"/>
      <c r="CAO367" s="37"/>
      <c r="CAP367" s="37"/>
      <c r="CAQ367" s="37"/>
      <c r="CAR367" s="37"/>
      <c r="CAS367" s="37"/>
      <c r="CAT367" s="37"/>
      <c r="CAU367" s="37"/>
      <c r="CAV367" s="37"/>
      <c r="CAW367" s="37"/>
      <c r="CAX367" s="37"/>
      <c r="CAY367" s="37"/>
      <c r="CAZ367" s="37"/>
      <c r="CBA367" s="37"/>
      <c r="CBB367" s="37"/>
      <c r="CBC367" s="37"/>
      <c r="CBD367" s="37"/>
      <c r="CBE367" s="37"/>
      <c r="CBF367" s="37"/>
      <c r="CBG367" s="37"/>
      <c r="CBH367" s="37"/>
      <c r="CBI367" s="37"/>
      <c r="CBJ367" s="37"/>
      <c r="CBK367" s="37"/>
      <c r="CBL367" s="37"/>
      <c r="CBM367" s="37"/>
      <c r="CBN367" s="37"/>
      <c r="CBO367" s="37"/>
      <c r="CBP367" s="37"/>
      <c r="CBQ367" s="37"/>
      <c r="CBR367" s="37"/>
      <c r="CBS367" s="37"/>
      <c r="CBT367" s="37"/>
      <c r="CBU367" s="37"/>
      <c r="CBV367" s="37"/>
      <c r="CBW367" s="37"/>
      <c r="CBX367" s="37"/>
      <c r="CBY367" s="37"/>
      <c r="CBZ367" s="37"/>
      <c r="CCA367" s="37"/>
      <c r="CCB367" s="37"/>
      <c r="CCC367" s="37"/>
      <c r="CCD367" s="37"/>
      <c r="CCE367" s="37"/>
      <c r="CCF367" s="37"/>
      <c r="CCG367" s="37"/>
      <c r="CCH367" s="37"/>
      <c r="CCI367" s="37"/>
      <c r="CCJ367" s="37"/>
      <c r="CCK367" s="37"/>
      <c r="CCL367" s="37"/>
      <c r="CCM367" s="37"/>
      <c r="CCN367" s="37"/>
      <c r="CCO367" s="37"/>
      <c r="CCP367" s="37"/>
      <c r="CCQ367" s="37"/>
      <c r="CCR367" s="37"/>
      <c r="CCS367" s="37"/>
      <c r="CCT367" s="37"/>
      <c r="CCU367" s="37"/>
      <c r="CCV367" s="37"/>
      <c r="CCW367" s="37"/>
      <c r="CCX367" s="37"/>
      <c r="CCY367" s="37"/>
      <c r="CCZ367" s="37"/>
      <c r="CDA367" s="37"/>
      <c r="CDB367" s="37"/>
      <c r="CDC367" s="37"/>
      <c r="CDD367" s="37"/>
      <c r="CDE367" s="37"/>
      <c r="CDF367" s="37"/>
      <c r="CDG367" s="37"/>
      <c r="CDH367" s="37"/>
      <c r="CDI367" s="37"/>
      <c r="CDJ367" s="37"/>
      <c r="CDK367" s="37"/>
      <c r="CDL367" s="37"/>
      <c r="CDM367" s="37"/>
      <c r="CDN367" s="37"/>
      <c r="CDO367" s="37"/>
      <c r="CDP367" s="37"/>
      <c r="CDQ367" s="37"/>
      <c r="CDR367" s="37"/>
      <c r="CDS367" s="37"/>
      <c r="CDT367" s="37"/>
      <c r="CDU367" s="37"/>
      <c r="CDV367" s="37"/>
      <c r="CDW367" s="37"/>
      <c r="CDX367" s="37"/>
      <c r="CDY367" s="37"/>
      <c r="CDZ367" s="37"/>
      <c r="CEA367" s="37"/>
      <c r="CEB367" s="37"/>
      <c r="CEC367" s="37"/>
      <c r="CED367" s="37"/>
      <c r="CEE367" s="37"/>
      <c r="CEF367" s="37"/>
      <c r="CEG367" s="37"/>
      <c r="CEH367" s="37"/>
      <c r="CEI367" s="37"/>
      <c r="CEJ367" s="37"/>
      <c r="CEK367" s="37"/>
      <c r="CEL367" s="37"/>
      <c r="CEM367" s="37"/>
      <c r="CEN367" s="37"/>
      <c r="CEO367" s="37"/>
      <c r="CEP367" s="37"/>
      <c r="CEQ367" s="37"/>
      <c r="CER367" s="37"/>
      <c r="CES367" s="37"/>
      <c r="CET367" s="37"/>
      <c r="CEU367" s="37"/>
      <c r="CEV367" s="37"/>
      <c r="CEW367" s="37"/>
      <c r="CEX367" s="37"/>
      <c r="CEY367" s="37"/>
      <c r="CEZ367" s="37"/>
      <c r="CFA367" s="37"/>
      <c r="CFB367" s="37"/>
      <c r="CFC367" s="37"/>
      <c r="CFD367" s="37"/>
      <c r="CFE367" s="37"/>
      <c r="CFF367" s="37"/>
      <c r="CFG367" s="37"/>
      <c r="CFH367" s="37"/>
      <c r="CFI367" s="37"/>
      <c r="CFJ367" s="37"/>
      <c r="CFK367" s="37"/>
      <c r="CFL367" s="37"/>
      <c r="CFM367" s="37"/>
      <c r="CFN367" s="37"/>
      <c r="CFO367" s="37"/>
      <c r="CFP367" s="37"/>
      <c r="CFQ367" s="37"/>
      <c r="CFR367" s="37"/>
      <c r="CFS367" s="37"/>
      <c r="CFT367" s="37"/>
      <c r="CFU367" s="37"/>
      <c r="CFV367" s="37"/>
      <c r="CFW367" s="37"/>
      <c r="CFX367" s="37"/>
      <c r="CFY367" s="37"/>
      <c r="CFZ367" s="37"/>
      <c r="CGA367" s="37"/>
      <c r="CGB367" s="37"/>
      <c r="CGC367" s="37"/>
      <c r="CGD367" s="37"/>
      <c r="CGE367" s="37"/>
      <c r="CGF367" s="37"/>
      <c r="CGG367" s="37"/>
      <c r="CGH367" s="37"/>
      <c r="CGI367" s="37"/>
      <c r="CGJ367" s="37"/>
      <c r="CGK367" s="37"/>
      <c r="CGL367" s="37"/>
      <c r="CGM367" s="37"/>
      <c r="CGN367" s="37"/>
      <c r="CGO367" s="37"/>
      <c r="CGP367" s="37"/>
      <c r="CGQ367" s="37"/>
      <c r="CGR367" s="37"/>
      <c r="CGS367" s="37"/>
      <c r="CGT367" s="37"/>
      <c r="CGU367" s="37"/>
      <c r="CGV367" s="37"/>
      <c r="CGW367" s="37"/>
      <c r="CGX367" s="37"/>
      <c r="CGY367" s="37"/>
      <c r="CGZ367" s="37"/>
      <c r="CHA367" s="37"/>
      <c r="CHB367" s="37"/>
      <c r="CHC367" s="37"/>
      <c r="CHD367" s="37"/>
      <c r="CHE367" s="37"/>
      <c r="CHF367" s="37"/>
      <c r="CHG367" s="37"/>
      <c r="CHH367" s="37"/>
      <c r="CHI367" s="37"/>
      <c r="CHJ367" s="37"/>
      <c r="CHK367" s="37"/>
      <c r="CHL367" s="37"/>
      <c r="CHM367" s="37"/>
      <c r="CHN367" s="37"/>
      <c r="CHO367" s="37"/>
      <c r="CHP367" s="37"/>
      <c r="CHQ367" s="37"/>
      <c r="CHR367" s="37"/>
      <c r="CHS367" s="37"/>
      <c r="CHT367" s="37"/>
      <c r="CHU367" s="37"/>
      <c r="CHV367" s="37"/>
      <c r="CHW367" s="37"/>
      <c r="CHX367" s="37"/>
      <c r="CHY367" s="37"/>
      <c r="CHZ367" s="37"/>
      <c r="CIA367" s="37"/>
      <c r="CIB367" s="37"/>
      <c r="CIC367" s="37"/>
      <c r="CID367" s="37"/>
      <c r="CIE367" s="37"/>
      <c r="CIF367" s="37"/>
      <c r="CIG367" s="37"/>
      <c r="CIH367" s="37"/>
      <c r="CII367" s="37"/>
      <c r="CIJ367" s="37"/>
      <c r="CIK367" s="37"/>
      <c r="CIL367" s="37"/>
      <c r="CIM367" s="37"/>
      <c r="CIN367" s="37"/>
      <c r="CIO367" s="37"/>
      <c r="CIP367" s="37"/>
      <c r="CIQ367" s="37"/>
      <c r="CIR367" s="37"/>
      <c r="CIS367" s="37"/>
      <c r="CIT367" s="37"/>
      <c r="CIU367" s="37"/>
      <c r="CIV367" s="37"/>
      <c r="CIW367" s="37"/>
      <c r="CIX367" s="37"/>
      <c r="CIY367" s="37"/>
      <c r="CIZ367" s="37"/>
      <c r="CJA367" s="37"/>
      <c r="CJB367" s="37"/>
      <c r="CJC367" s="37"/>
      <c r="CJD367" s="37"/>
      <c r="CJE367" s="37"/>
      <c r="CJF367" s="37"/>
      <c r="CJG367" s="37"/>
      <c r="CJH367" s="37"/>
      <c r="CJI367" s="37"/>
      <c r="CJJ367" s="37"/>
      <c r="CJK367" s="37"/>
      <c r="CJL367" s="37"/>
      <c r="CJM367" s="37"/>
      <c r="CJN367" s="37"/>
      <c r="CJO367" s="37"/>
      <c r="CJP367" s="37"/>
      <c r="CJQ367" s="37"/>
      <c r="CJR367" s="37"/>
      <c r="CJS367" s="37"/>
      <c r="CJT367" s="37"/>
      <c r="CJU367" s="37"/>
      <c r="CJV367" s="37"/>
      <c r="CJW367" s="37"/>
      <c r="CJX367" s="37"/>
      <c r="CJY367" s="37"/>
      <c r="CJZ367" s="37"/>
      <c r="CKA367" s="37"/>
      <c r="CKB367" s="37"/>
      <c r="CKC367" s="37"/>
      <c r="CKD367" s="37"/>
      <c r="CKE367" s="37"/>
      <c r="CKF367" s="37"/>
      <c r="CKG367" s="37"/>
      <c r="CKH367" s="37"/>
      <c r="CKI367" s="37"/>
      <c r="CKJ367" s="37"/>
      <c r="CKK367" s="37"/>
      <c r="CKL367" s="37"/>
      <c r="CKM367" s="37"/>
      <c r="CKN367" s="37"/>
      <c r="CKO367" s="37"/>
      <c r="CKP367" s="37"/>
      <c r="CKQ367" s="37"/>
      <c r="CKR367" s="37"/>
      <c r="CKS367" s="37"/>
      <c r="CKT367" s="37"/>
      <c r="CKU367" s="37"/>
      <c r="CKV367" s="37"/>
      <c r="CKW367" s="37"/>
      <c r="CKX367" s="37"/>
      <c r="CKY367" s="37"/>
      <c r="CKZ367" s="37"/>
      <c r="CLA367" s="37"/>
      <c r="CLB367" s="37"/>
      <c r="CLC367" s="37"/>
      <c r="CLD367" s="37"/>
      <c r="CLE367" s="37"/>
      <c r="CLF367" s="37"/>
      <c r="CLG367" s="37"/>
      <c r="CLH367" s="37"/>
      <c r="CLI367" s="37"/>
      <c r="CLJ367" s="37"/>
      <c r="CLK367" s="37"/>
      <c r="CLL367" s="37"/>
      <c r="CLM367" s="37"/>
      <c r="CLN367" s="37"/>
      <c r="CLO367" s="37"/>
      <c r="CLP367" s="37"/>
      <c r="CLQ367" s="37"/>
      <c r="CLR367" s="37"/>
      <c r="CLS367" s="37"/>
      <c r="CLT367" s="37"/>
      <c r="CLU367" s="37"/>
      <c r="CLV367" s="37"/>
      <c r="CLW367" s="37"/>
      <c r="CLX367" s="37"/>
      <c r="CLY367" s="37"/>
      <c r="CLZ367" s="37"/>
      <c r="CMA367" s="37"/>
      <c r="CMB367" s="37"/>
      <c r="CMC367" s="37"/>
      <c r="CMD367" s="37"/>
      <c r="CME367" s="37"/>
      <c r="CMF367" s="37"/>
      <c r="CMG367" s="37"/>
      <c r="CMH367" s="37"/>
      <c r="CMI367" s="37"/>
      <c r="CMJ367" s="37"/>
      <c r="CMK367" s="37"/>
      <c r="CML367" s="37"/>
      <c r="CMM367" s="37"/>
      <c r="CMN367" s="37"/>
      <c r="CMO367" s="37"/>
      <c r="CMP367" s="37"/>
      <c r="CMQ367" s="37"/>
      <c r="CMR367" s="37"/>
      <c r="CMS367" s="37"/>
      <c r="CMT367" s="37"/>
      <c r="CMU367" s="37"/>
      <c r="CMV367" s="37"/>
      <c r="CMW367" s="37"/>
      <c r="CMX367" s="37"/>
      <c r="CMY367" s="37"/>
      <c r="CMZ367" s="37"/>
      <c r="CNA367" s="37"/>
      <c r="CNB367" s="37"/>
      <c r="CNC367" s="37"/>
      <c r="CND367" s="37"/>
      <c r="CNE367" s="37"/>
      <c r="CNF367" s="37"/>
      <c r="CNG367" s="37"/>
      <c r="CNH367" s="37"/>
      <c r="CNI367" s="37"/>
      <c r="CNJ367" s="37"/>
      <c r="CNK367" s="37"/>
      <c r="CNL367" s="37"/>
      <c r="CNM367" s="37"/>
      <c r="CNN367" s="37"/>
      <c r="CNO367" s="37"/>
      <c r="CNP367" s="37"/>
      <c r="CNQ367" s="37"/>
      <c r="CNR367" s="37"/>
      <c r="CNS367" s="37"/>
      <c r="CNT367" s="37"/>
      <c r="CNU367" s="37"/>
      <c r="CNV367" s="37"/>
      <c r="CNW367" s="37"/>
      <c r="CNX367" s="37"/>
      <c r="CNY367" s="37"/>
      <c r="CNZ367" s="37"/>
      <c r="COA367" s="37"/>
      <c r="COB367" s="37"/>
      <c r="COC367" s="37"/>
      <c r="COD367" s="37"/>
      <c r="COE367" s="37"/>
      <c r="COF367" s="37"/>
      <c r="COG367" s="37"/>
      <c r="COH367" s="37"/>
      <c r="COI367" s="37"/>
      <c r="COJ367" s="37"/>
      <c r="COK367" s="37"/>
      <c r="COL367" s="37"/>
      <c r="COM367" s="37"/>
      <c r="CON367" s="37"/>
      <c r="COO367" s="37"/>
      <c r="COP367" s="37"/>
      <c r="COQ367" s="37"/>
      <c r="COR367" s="37"/>
      <c r="COS367" s="37"/>
      <c r="COT367" s="37"/>
      <c r="COU367" s="37"/>
      <c r="COV367" s="37"/>
      <c r="COW367" s="37"/>
      <c r="COX367" s="37"/>
      <c r="COY367" s="37"/>
      <c r="COZ367" s="37"/>
      <c r="CPA367" s="37"/>
      <c r="CPB367" s="37"/>
      <c r="CPC367" s="37"/>
      <c r="CPD367" s="37"/>
      <c r="CPE367" s="37"/>
      <c r="CPF367" s="37"/>
      <c r="CPG367" s="37"/>
      <c r="CPH367" s="37"/>
      <c r="CPI367" s="37"/>
      <c r="CPJ367" s="37"/>
      <c r="CPK367" s="37"/>
      <c r="CPL367" s="37"/>
      <c r="CPM367" s="37"/>
      <c r="CPN367" s="37"/>
      <c r="CPO367" s="37"/>
      <c r="CPP367" s="37"/>
      <c r="CPQ367" s="37"/>
      <c r="CPR367" s="37"/>
      <c r="CPS367" s="37"/>
      <c r="CPT367" s="37"/>
      <c r="CPU367" s="37"/>
      <c r="CPV367" s="37"/>
      <c r="CPW367" s="37"/>
      <c r="CPX367" s="37"/>
      <c r="CPY367" s="37"/>
      <c r="CPZ367" s="37"/>
      <c r="CQA367" s="37"/>
      <c r="CQB367" s="37"/>
      <c r="CQC367" s="37"/>
      <c r="CQD367" s="37"/>
      <c r="CQE367" s="37"/>
      <c r="CQF367" s="37"/>
      <c r="CQG367" s="37"/>
      <c r="CQH367" s="37"/>
      <c r="CQI367" s="37"/>
      <c r="CQJ367" s="37"/>
      <c r="CQK367" s="37"/>
      <c r="CQL367" s="37"/>
      <c r="CQM367" s="37"/>
      <c r="CQN367" s="37"/>
      <c r="CQO367" s="37"/>
      <c r="CQP367" s="37"/>
      <c r="CQQ367" s="37"/>
      <c r="CQR367" s="37"/>
      <c r="CQS367" s="37"/>
      <c r="CQT367" s="37"/>
      <c r="CQU367" s="37"/>
      <c r="CQV367" s="37"/>
      <c r="CQW367" s="37"/>
      <c r="CQX367" s="37"/>
      <c r="CQY367" s="37"/>
      <c r="CQZ367" s="37"/>
      <c r="CRA367" s="37"/>
      <c r="CRB367" s="37"/>
      <c r="CRC367" s="37"/>
      <c r="CRD367" s="37"/>
      <c r="CRE367" s="37"/>
      <c r="CRF367" s="37"/>
      <c r="CRG367" s="37"/>
      <c r="CRH367" s="37"/>
      <c r="CRI367" s="37"/>
      <c r="CRJ367" s="37"/>
      <c r="CRK367" s="37"/>
      <c r="CRL367" s="37"/>
      <c r="CRM367" s="37"/>
      <c r="CRN367" s="37"/>
      <c r="CRO367" s="37"/>
      <c r="CRP367" s="37"/>
      <c r="CRQ367" s="37"/>
      <c r="CRR367" s="37"/>
      <c r="CRS367" s="37"/>
      <c r="CRT367" s="37"/>
      <c r="CRU367" s="37"/>
      <c r="CRV367" s="37"/>
      <c r="CRW367" s="37"/>
      <c r="CRX367" s="37"/>
      <c r="CRY367" s="37"/>
      <c r="CRZ367" s="37"/>
      <c r="CSA367" s="37"/>
      <c r="CSB367" s="37"/>
      <c r="CSC367" s="37"/>
      <c r="CSD367" s="37"/>
      <c r="CSE367" s="37"/>
      <c r="CSF367" s="37"/>
      <c r="CSG367" s="37"/>
      <c r="CSH367" s="37"/>
      <c r="CSI367" s="37"/>
      <c r="CSJ367" s="37"/>
      <c r="CSK367" s="37"/>
      <c r="CSL367" s="37"/>
      <c r="CSM367" s="37"/>
      <c r="CSN367" s="37"/>
      <c r="CSO367" s="37"/>
      <c r="CSP367" s="37"/>
      <c r="CSQ367" s="37"/>
      <c r="CSR367" s="37"/>
      <c r="CSS367" s="37"/>
      <c r="CST367" s="37"/>
      <c r="CSU367" s="37"/>
      <c r="CSV367" s="37"/>
      <c r="CSW367" s="37"/>
      <c r="CSX367" s="37"/>
      <c r="CSY367" s="37"/>
      <c r="CSZ367" s="37"/>
      <c r="CTA367" s="37"/>
      <c r="CTB367" s="37"/>
      <c r="CTC367" s="37"/>
      <c r="CTD367" s="37"/>
      <c r="CTE367" s="37"/>
      <c r="CTF367" s="37"/>
      <c r="CTG367" s="37"/>
      <c r="CTH367" s="37"/>
      <c r="CTI367" s="37"/>
      <c r="CTJ367" s="37"/>
      <c r="CTK367" s="37"/>
      <c r="CTL367" s="37"/>
      <c r="CTM367" s="37"/>
      <c r="CTN367" s="37"/>
      <c r="CTO367" s="37"/>
      <c r="CTP367" s="37"/>
      <c r="CTQ367" s="37"/>
      <c r="CTR367" s="37"/>
      <c r="CTS367" s="37"/>
      <c r="CTT367" s="37"/>
      <c r="CTU367" s="37"/>
      <c r="CTV367" s="37"/>
      <c r="CTW367" s="37"/>
      <c r="CTX367" s="37"/>
      <c r="CTY367" s="37"/>
      <c r="CTZ367" s="37"/>
      <c r="CUA367" s="37"/>
      <c r="CUB367" s="37"/>
      <c r="CUC367" s="37"/>
      <c r="CUD367" s="37"/>
      <c r="CUE367" s="37"/>
      <c r="CUF367" s="37"/>
      <c r="CUG367" s="37"/>
      <c r="CUH367" s="37"/>
      <c r="CUI367" s="37"/>
      <c r="CUJ367" s="37"/>
      <c r="CUK367" s="37"/>
      <c r="CUL367" s="37"/>
      <c r="CUM367" s="37"/>
      <c r="CUN367" s="37"/>
      <c r="CUO367" s="37"/>
      <c r="CUP367" s="37"/>
      <c r="CUQ367" s="37"/>
      <c r="CUR367" s="37"/>
      <c r="CUS367" s="37"/>
      <c r="CUT367" s="37"/>
      <c r="CUU367" s="37"/>
      <c r="CUV367" s="37"/>
      <c r="CUW367" s="37"/>
      <c r="CUX367" s="37"/>
      <c r="CUY367" s="37"/>
      <c r="CUZ367" s="37"/>
      <c r="CVA367" s="37"/>
      <c r="CVB367" s="37"/>
      <c r="CVC367" s="37"/>
      <c r="CVD367" s="37"/>
      <c r="CVE367" s="37"/>
      <c r="CVF367" s="37"/>
      <c r="CVG367" s="37"/>
      <c r="CVH367" s="37"/>
      <c r="CVI367" s="37"/>
      <c r="CVJ367" s="37"/>
      <c r="CVK367" s="37"/>
      <c r="CVL367" s="37"/>
      <c r="CVM367" s="37"/>
      <c r="CVN367" s="37"/>
      <c r="CVO367" s="37"/>
      <c r="CVP367" s="37"/>
      <c r="CVQ367" s="37"/>
      <c r="CVR367" s="37"/>
      <c r="CVS367" s="37"/>
      <c r="CVT367" s="37"/>
      <c r="CVU367" s="37"/>
      <c r="CVV367" s="37"/>
      <c r="CVW367" s="37"/>
      <c r="CVX367" s="37"/>
      <c r="CVY367" s="37"/>
      <c r="CVZ367" s="37"/>
      <c r="CWA367" s="37"/>
      <c r="CWB367" s="37"/>
      <c r="CWC367" s="37"/>
      <c r="CWD367" s="37"/>
      <c r="CWE367" s="37"/>
      <c r="CWF367" s="37"/>
      <c r="CWG367" s="37"/>
      <c r="CWH367" s="37"/>
      <c r="CWI367" s="37"/>
      <c r="CWJ367" s="37"/>
      <c r="CWK367" s="37"/>
      <c r="CWL367" s="37"/>
      <c r="CWM367" s="37"/>
      <c r="CWN367" s="37"/>
      <c r="CWO367" s="37"/>
      <c r="CWP367" s="37"/>
      <c r="CWQ367" s="37"/>
      <c r="CWR367" s="37"/>
      <c r="CWS367" s="37"/>
      <c r="CWT367" s="37"/>
      <c r="CWU367" s="37"/>
      <c r="CWV367" s="37"/>
      <c r="CWW367" s="37"/>
      <c r="CWX367" s="37"/>
      <c r="CWY367" s="37"/>
      <c r="CWZ367" s="37"/>
      <c r="CXA367" s="37"/>
      <c r="CXB367" s="37"/>
      <c r="CXC367" s="37"/>
      <c r="CXD367" s="37"/>
      <c r="CXE367" s="37"/>
      <c r="CXF367" s="37"/>
      <c r="CXG367" s="37"/>
      <c r="CXH367" s="37"/>
      <c r="CXI367" s="37"/>
      <c r="CXJ367" s="37"/>
      <c r="CXK367" s="37"/>
      <c r="CXL367" s="37"/>
      <c r="CXM367" s="37"/>
      <c r="CXN367" s="37"/>
      <c r="CXO367" s="37"/>
      <c r="CXP367" s="37"/>
      <c r="CXQ367" s="37"/>
      <c r="CXR367" s="37"/>
      <c r="CXS367" s="37"/>
      <c r="CXT367" s="37"/>
      <c r="CXU367" s="37"/>
      <c r="CXV367" s="37"/>
      <c r="CXW367" s="37"/>
      <c r="CXX367" s="37"/>
      <c r="CXY367" s="37"/>
      <c r="CXZ367" s="37"/>
      <c r="CYA367" s="37"/>
      <c r="CYB367" s="37"/>
      <c r="CYC367" s="37"/>
      <c r="CYD367" s="37"/>
      <c r="CYE367" s="37"/>
      <c r="CYF367" s="37"/>
      <c r="CYG367" s="37"/>
      <c r="CYH367" s="37"/>
      <c r="CYI367" s="37"/>
      <c r="CYJ367" s="37"/>
      <c r="CYK367" s="37"/>
      <c r="CYL367" s="37"/>
      <c r="CYM367" s="37"/>
      <c r="CYN367" s="37"/>
      <c r="CYO367" s="37"/>
      <c r="CYP367" s="37"/>
      <c r="CYQ367" s="37"/>
      <c r="CYR367" s="37"/>
      <c r="CYS367" s="37"/>
      <c r="CYT367" s="37"/>
      <c r="CYU367" s="37"/>
      <c r="CYV367" s="37"/>
      <c r="CYW367" s="37"/>
      <c r="CYX367" s="37"/>
      <c r="CYY367" s="37"/>
      <c r="CYZ367" s="37"/>
      <c r="CZA367" s="37"/>
      <c r="CZB367" s="37"/>
      <c r="CZC367" s="37"/>
      <c r="CZD367" s="37"/>
      <c r="CZE367" s="37"/>
      <c r="CZF367" s="37"/>
      <c r="CZG367" s="37"/>
      <c r="CZH367" s="37"/>
      <c r="CZI367" s="37"/>
      <c r="CZJ367" s="37"/>
      <c r="CZK367" s="37"/>
      <c r="CZL367" s="37"/>
      <c r="CZM367" s="37"/>
      <c r="CZN367" s="37"/>
      <c r="CZO367" s="37"/>
      <c r="CZP367" s="37"/>
      <c r="CZQ367" s="37"/>
      <c r="CZR367" s="37"/>
      <c r="CZS367" s="37"/>
      <c r="CZT367" s="37"/>
      <c r="CZU367" s="37"/>
      <c r="CZV367" s="37"/>
      <c r="CZW367" s="37"/>
      <c r="CZX367" s="37"/>
      <c r="CZY367" s="37"/>
      <c r="CZZ367" s="37"/>
      <c r="DAA367" s="37"/>
      <c r="DAB367" s="37"/>
      <c r="DAC367" s="37"/>
      <c r="DAD367" s="37"/>
      <c r="DAE367" s="37"/>
      <c r="DAF367" s="37"/>
      <c r="DAG367" s="37"/>
      <c r="DAH367" s="37"/>
      <c r="DAI367" s="37"/>
      <c r="DAJ367" s="37"/>
      <c r="DAK367" s="37"/>
      <c r="DAL367" s="37"/>
      <c r="DAM367" s="37"/>
      <c r="DAN367" s="37"/>
      <c r="DAO367" s="37"/>
      <c r="DAP367" s="37"/>
      <c r="DAQ367" s="37"/>
      <c r="DAR367" s="37"/>
      <c r="DAS367" s="37"/>
      <c r="DAT367" s="37"/>
      <c r="DAU367" s="37"/>
      <c r="DAV367" s="37"/>
      <c r="DAW367" s="37"/>
      <c r="DAX367" s="37"/>
      <c r="DAY367" s="37"/>
      <c r="DAZ367" s="37"/>
      <c r="DBA367" s="37"/>
      <c r="DBB367" s="37"/>
      <c r="DBC367" s="37"/>
      <c r="DBD367" s="37"/>
      <c r="DBE367" s="37"/>
      <c r="DBF367" s="37"/>
      <c r="DBG367" s="37"/>
      <c r="DBH367" s="37"/>
      <c r="DBI367" s="37"/>
      <c r="DBJ367" s="37"/>
      <c r="DBK367" s="37"/>
      <c r="DBL367" s="37"/>
      <c r="DBM367" s="37"/>
      <c r="DBN367" s="37"/>
      <c r="DBO367" s="37"/>
      <c r="DBP367" s="37"/>
      <c r="DBQ367" s="37"/>
      <c r="DBR367" s="37"/>
      <c r="DBS367" s="37"/>
      <c r="DBT367" s="37"/>
      <c r="DBU367" s="37"/>
      <c r="DBV367" s="37"/>
      <c r="DBW367" s="37"/>
      <c r="DBX367" s="37"/>
      <c r="DBY367" s="37"/>
      <c r="DBZ367" s="37"/>
      <c r="DCA367" s="37"/>
      <c r="DCB367" s="37"/>
      <c r="DCC367" s="37"/>
      <c r="DCD367" s="37"/>
      <c r="DCE367" s="37"/>
      <c r="DCF367" s="37"/>
      <c r="DCG367" s="37"/>
      <c r="DCH367" s="37"/>
      <c r="DCI367" s="37"/>
      <c r="DCJ367" s="37"/>
      <c r="DCK367" s="37"/>
      <c r="DCL367" s="37"/>
      <c r="DCM367" s="37"/>
      <c r="DCN367" s="37"/>
      <c r="DCO367" s="37"/>
      <c r="DCP367" s="37"/>
      <c r="DCQ367" s="37"/>
      <c r="DCR367" s="37"/>
      <c r="DCS367" s="37"/>
      <c r="DCT367" s="37"/>
      <c r="DCU367" s="37"/>
      <c r="DCV367" s="37"/>
      <c r="DCW367" s="37"/>
      <c r="DCX367" s="37"/>
      <c r="DCY367" s="37"/>
      <c r="DCZ367" s="37"/>
      <c r="DDA367" s="37"/>
      <c r="DDB367" s="37"/>
      <c r="DDC367" s="37"/>
      <c r="DDD367" s="37"/>
      <c r="DDE367" s="37"/>
      <c r="DDF367" s="37"/>
      <c r="DDG367" s="37"/>
      <c r="DDH367" s="37"/>
      <c r="DDI367" s="37"/>
      <c r="DDJ367" s="37"/>
      <c r="DDK367" s="37"/>
      <c r="DDL367" s="37"/>
      <c r="DDM367" s="37"/>
      <c r="DDN367" s="37"/>
      <c r="DDO367" s="37"/>
      <c r="DDP367" s="37"/>
      <c r="DDQ367" s="37"/>
      <c r="DDR367" s="37"/>
      <c r="DDS367" s="37"/>
      <c r="DDT367" s="37"/>
      <c r="DDU367" s="37"/>
      <c r="DDV367" s="37"/>
      <c r="DDW367" s="37"/>
      <c r="DDX367" s="37"/>
      <c r="DDY367" s="37"/>
      <c r="DDZ367" s="37"/>
      <c r="DEA367" s="37"/>
      <c r="DEB367" s="37"/>
      <c r="DEC367" s="37"/>
      <c r="DED367" s="37"/>
      <c r="DEE367" s="37"/>
      <c r="DEF367" s="37"/>
      <c r="DEG367" s="37"/>
      <c r="DEH367" s="37"/>
      <c r="DEI367" s="37"/>
      <c r="DEJ367" s="37"/>
      <c r="DEK367" s="37"/>
      <c r="DEL367" s="37"/>
      <c r="DEM367" s="37"/>
      <c r="DEN367" s="37"/>
      <c r="DEO367" s="37"/>
      <c r="DEP367" s="37"/>
      <c r="DEQ367" s="37"/>
      <c r="DER367" s="37"/>
      <c r="DES367" s="37"/>
      <c r="DET367" s="37"/>
      <c r="DEU367" s="37"/>
      <c r="DEV367" s="37"/>
      <c r="DEW367" s="37"/>
      <c r="DEX367" s="37"/>
      <c r="DEY367" s="37"/>
      <c r="DEZ367" s="37"/>
      <c r="DFA367" s="37"/>
      <c r="DFB367" s="37"/>
      <c r="DFC367" s="37"/>
      <c r="DFD367" s="37"/>
      <c r="DFE367" s="37"/>
      <c r="DFF367" s="37"/>
      <c r="DFG367" s="37"/>
      <c r="DFH367" s="37"/>
      <c r="DFI367" s="37"/>
      <c r="DFJ367" s="37"/>
      <c r="DFK367" s="37"/>
      <c r="DFL367" s="37"/>
      <c r="DFM367" s="37"/>
      <c r="DFN367" s="37"/>
      <c r="DFO367" s="37"/>
      <c r="DFP367" s="37"/>
      <c r="DFQ367" s="37"/>
      <c r="DFR367" s="37"/>
      <c r="DFS367" s="37"/>
      <c r="DFT367" s="37"/>
      <c r="DFU367" s="37"/>
      <c r="DFV367" s="37"/>
      <c r="DFW367" s="37"/>
      <c r="DFX367" s="37"/>
      <c r="DFY367" s="37"/>
      <c r="DFZ367" s="37"/>
      <c r="DGA367" s="37"/>
      <c r="DGB367" s="37"/>
      <c r="DGC367" s="37"/>
      <c r="DGD367" s="37"/>
      <c r="DGE367" s="37"/>
      <c r="DGF367" s="37"/>
      <c r="DGG367" s="37"/>
      <c r="DGH367" s="37"/>
      <c r="DGI367" s="37"/>
      <c r="DGJ367" s="37"/>
      <c r="DGK367" s="37"/>
      <c r="DGL367" s="37"/>
      <c r="DGM367" s="37"/>
      <c r="DGN367" s="37"/>
      <c r="DGO367" s="37"/>
      <c r="DGP367" s="37"/>
      <c r="DGQ367" s="37"/>
      <c r="DGR367" s="37"/>
      <c r="DGS367" s="37"/>
      <c r="DGT367" s="37"/>
      <c r="DGU367" s="37"/>
      <c r="DGV367" s="37"/>
      <c r="DGW367" s="37"/>
      <c r="DGX367" s="37"/>
      <c r="DGY367" s="37"/>
      <c r="DGZ367" s="37"/>
      <c r="DHA367" s="37"/>
      <c r="DHB367" s="37"/>
      <c r="DHC367" s="37"/>
      <c r="DHD367" s="37"/>
      <c r="DHE367" s="37"/>
      <c r="DHF367" s="37"/>
      <c r="DHG367" s="37"/>
      <c r="DHH367" s="37"/>
      <c r="DHI367" s="37"/>
      <c r="DHJ367" s="37"/>
      <c r="DHK367" s="37"/>
      <c r="DHL367" s="37"/>
      <c r="DHM367" s="37"/>
      <c r="DHN367" s="37"/>
      <c r="DHO367" s="37"/>
      <c r="DHP367" s="37"/>
      <c r="DHQ367" s="37"/>
      <c r="DHR367" s="37"/>
      <c r="DHS367" s="37"/>
      <c r="DHT367" s="37"/>
      <c r="DHU367" s="37"/>
      <c r="DHV367" s="37"/>
      <c r="DHW367" s="37"/>
      <c r="DHX367" s="37"/>
      <c r="DHY367" s="37"/>
      <c r="DHZ367" s="37"/>
      <c r="DIA367" s="37"/>
      <c r="DIB367" s="37"/>
      <c r="DIC367" s="37"/>
      <c r="DID367" s="37"/>
      <c r="DIE367" s="37"/>
      <c r="DIF367" s="37"/>
      <c r="DIG367" s="37"/>
      <c r="DIH367" s="37"/>
      <c r="DII367" s="37"/>
      <c r="DIJ367" s="37"/>
      <c r="DIK367" s="37"/>
      <c r="DIL367" s="37"/>
      <c r="DIM367" s="37"/>
      <c r="DIN367" s="37"/>
      <c r="DIO367" s="37"/>
      <c r="DIP367" s="37"/>
      <c r="DIQ367" s="37"/>
      <c r="DIR367" s="37"/>
      <c r="DIS367" s="37"/>
      <c r="DIT367" s="37"/>
      <c r="DIU367" s="37"/>
      <c r="DIV367" s="37"/>
      <c r="DIW367" s="37"/>
      <c r="DIX367" s="37"/>
      <c r="DIY367" s="37"/>
      <c r="DIZ367" s="37"/>
      <c r="DJA367" s="37"/>
      <c r="DJB367" s="37"/>
      <c r="DJC367" s="37"/>
      <c r="DJD367" s="37"/>
      <c r="DJE367" s="37"/>
      <c r="DJF367" s="37"/>
      <c r="DJG367" s="37"/>
      <c r="DJH367" s="37"/>
      <c r="DJI367" s="37"/>
      <c r="DJJ367" s="37"/>
      <c r="DJK367" s="37"/>
      <c r="DJL367" s="37"/>
      <c r="DJM367" s="37"/>
      <c r="DJN367" s="37"/>
      <c r="DJO367" s="37"/>
      <c r="DJP367" s="37"/>
      <c r="DJQ367" s="37"/>
      <c r="DJR367" s="37"/>
      <c r="DJS367" s="37"/>
      <c r="DJT367" s="37"/>
      <c r="DJU367" s="37"/>
      <c r="DJV367" s="37"/>
      <c r="DJW367" s="37"/>
      <c r="DJX367" s="37"/>
      <c r="DJY367" s="37"/>
      <c r="DJZ367" s="37"/>
      <c r="DKA367" s="37"/>
      <c r="DKB367" s="37"/>
      <c r="DKC367" s="37"/>
      <c r="DKD367" s="37"/>
      <c r="DKE367" s="37"/>
      <c r="DKF367" s="37"/>
      <c r="DKG367" s="37"/>
      <c r="DKH367" s="37"/>
      <c r="DKI367" s="37"/>
      <c r="DKJ367" s="37"/>
      <c r="DKK367" s="37"/>
      <c r="DKL367" s="37"/>
      <c r="DKM367" s="37"/>
      <c r="DKN367" s="37"/>
      <c r="DKO367" s="37"/>
      <c r="DKP367" s="37"/>
      <c r="DKQ367" s="37"/>
      <c r="DKR367" s="37"/>
      <c r="DKS367" s="37"/>
      <c r="DKT367" s="37"/>
      <c r="DKU367" s="37"/>
      <c r="DKV367" s="37"/>
      <c r="DKW367" s="37"/>
      <c r="DKX367" s="37"/>
      <c r="DKY367" s="37"/>
      <c r="DKZ367" s="37"/>
      <c r="DLA367" s="37"/>
      <c r="DLB367" s="37"/>
      <c r="DLC367" s="37"/>
      <c r="DLD367" s="37"/>
      <c r="DLE367" s="37"/>
      <c r="DLF367" s="37"/>
      <c r="DLG367" s="37"/>
      <c r="DLH367" s="37"/>
      <c r="DLI367" s="37"/>
      <c r="DLJ367" s="37"/>
      <c r="DLK367" s="37"/>
      <c r="DLL367" s="37"/>
      <c r="DLM367" s="37"/>
      <c r="DLN367" s="37"/>
      <c r="DLO367" s="37"/>
      <c r="DLP367" s="37"/>
      <c r="DLQ367" s="37"/>
      <c r="DLR367" s="37"/>
      <c r="DLS367" s="37"/>
      <c r="DLT367" s="37"/>
      <c r="DLU367" s="37"/>
      <c r="DLV367" s="37"/>
      <c r="DLW367" s="37"/>
      <c r="DLX367" s="37"/>
      <c r="DLY367" s="37"/>
      <c r="DLZ367" s="37"/>
      <c r="DMA367" s="37"/>
      <c r="DMB367" s="37"/>
      <c r="DMC367" s="37"/>
      <c r="DMD367" s="37"/>
      <c r="DME367" s="37"/>
      <c r="DMF367" s="37"/>
      <c r="DMG367" s="37"/>
      <c r="DMH367" s="37"/>
      <c r="DMI367" s="37"/>
      <c r="DMJ367" s="37"/>
      <c r="DMK367" s="37"/>
      <c r="DML367" s="37"/>
      <c r="DMM367" s="37"/>
      <c r="DMN367" s="37"/>
      <c r="DMO367" s="37"/>
      <c r="DMP367" s="37"/>
      <c r="DMQ367" s="37"/>
      <c r="DMR367" s="37"/>
      <c r="DMS367" s="37"/>
      <c r="DMT367" s="37"/>
      <c r="DMU367" s="37"/>
      <c r="DMV367" s="37"/>
      <c r="DMW367" s="37"/>
      <c r="DMX367" s="37"/>
      <c r="DMY367" s="37"/>
      <c r="DMZ367" s="37"/>
      <c r="DNA367" s="37"/>
      <c r="DNB367" s="37"/>
      <c r="DNC367" s="37"/>
      <c r="DND367" s="37"/>
      <c r="DNE367" s="37"/>
      <c r="DNF367" s="37"/>
      <c r="DNG367" s="37"/>
      <c r="DNH367" s="37"/>
      <c r="DNI367" s="37"/>
      <c r="DNJ367" s="37"/>
      <c r="DNK367" s="37"/>
      <c r="DNL367" s="37"/>
      <c r="DNM367" s="37"/>
      <c r="DNN367" s="37"/>
      <c r="DNO367" s="37"/>
      <c r="DNP367" s="37"/>
      <c r="DNQ367" s="37"/>
      <c r="DNR367" s="37"/>
      <c r="DNS367" s="37"/>
      <c r="DNT367" s="37"/>
      <c r="DNU367" s="37"/>
      <c r="DNV367" s="37"/>
      <c r="DNW367" s="37"/>
      <c r="DNX367" s="37"/>
      <c r="DNY367" s="37"/>
      <c r="DNZ367" s="37"/>
      <c r="DOA367" s="37"/>
      <c r="DOB367" s="37"/>
      <c r="DOC367" s="37"/>
      <c r="DOD367" s="37"/>
      <c r="DOE367" s="37"/>
      <c r="DOF367" s="37"/>
      <c r="DOG367" s="37"/>
      <c r="DOH367" s="37"/>
      <c r="DOI367" s="37"/>
      <c r="DOJ367" s="37"/>
      <c r="DOK367" s="37"/>
      <c r="DOL367" s="37"/>
      <c r="DOM367" s="37"/>
      <c r="DON367" s="37"/>
      <c r="DOO367" s="37"/>
      <c r="DOP367" s="37"/>
      <c r="DOQ367" s="37"/>
      <c r="DOR367" s="37"/>
      <c r="DOS367" s="37"/>
      <c r="DOT367" s="37"/>
      <c r="DOU367" s="37"/>
      <c r="DOV367" s="37"/>
      <c r="DOW367" s="37"/>
      <c r="DOX367" s="37"/>
      <c r="DOY367" s="37"/>
      <c r="DOZ367" s="37"/>
      <c r="DPA367" s="37"/>
      <c r="DPB367" s="37"/>
      <c r="DPC367" s="37"/>
      <c r="DPD367" s="37"/>
      <c r="DPE367" s="37"/>
      <c r="DPF367" s="37"/>
      <c r="DPG367" s="37"/>
      <c r="DPH367" s="37"/>
      <c r="DPI367" s="37"/>
      <c r="DPJ367" s="37"/>
      <c r="DPK367" s="37"/>
      <c r="DPL367" s="37"/>
      <c r="DPM367" s="37"/>
      <c r="DPN367" s="37"/>
      <c r="DPO367" s="37"/>
      <c r="DPP367" s="37"/>
      <c r="DPQ367" s="37"/>
      <c r="DPR367" s="37"/>
      <c r="DPS367" s="37"/>
      <c r="DPT367" s="37"/>
      <c r="DPU367" s="37"/>
      <c r="DPV367" s="37"/>
      <c r="DPW367" s="37"/>
      <c r="DPX367" s="37"/>
      <c r="DPY367" s="37"/>
      <c r="DPZ367" s="37"/>
      <c r="DQA367" s="37"/>
      <c r="DQB367" s="37"/>
      <c r="DQC367" s="37"/>
      <c r="DQD367" s="37"/>
      <c r="DQE367" s="37"/>
      <c r="DQF367" s="37"/>
      <c r="DQG367" s="37"/>
      <c r="DQH367" s="37"/>
      <c r="DQI367" s="37"/>
      <c r="DQJ367" s="37"/>
      <c r="DQK367" s="37"/>
      <c r="DQL367" s="37"/>
      <c r="DQM367" s="37"/>
      <c r="DQN367" s="37"/>
      <c r="DQO367" s="37"/>
      <c r="DQP367" s="37"/>
      <c r="DQQ367" s="37"/>
      <c r="DQR367" s="37"/>
      <c r="DQS367" s="37"/>
      <c r="DQT367" s="37"/>
      <c r="DQU367" s="37"/>
      <c r="DQV367" s="37"/>
      <c r="DQW367" s="37"/>
      <c r="DQX367" s="37"/>
      <c r="DQY367" s="37"/>
      <c r="DQZ367" s="37"/>
      <c r="DRA367" s="37"/>
      <c r="DRB367" s="37"/>
      <c r="DRC367" s="37"/>
      <c r="DRD367" s="37"/>
      <c r="DRE367" s="37"/>
      <c r="DRF367" s="37"/>
      <c r="DRG367" s="37"/>
      <c r="DRH367" s="37"/>
      <c r="DRI367" s="37"/>
      <c r="DRJ367" s="37"/>
      <c r="DRK367" s="37"/>
      <c r="DRL367" s="37"/>
      <c r="DRM367" s="37"/>
      <c r="DRN367" s="37"/>
      <c r="DRO367" s="37"/>
      <c r="DRP367" s="37"/>
      <c r="DRQ367" s="37"/>
      <c r="DRR367" s="37"/>
      <c r="DRS367" s="37"/>
      <c r="DRT367" s="37"/>
      <c r="DRU367" s="37"/>
      <c r="DRV367" s="37"/>
      <c r="DRW367" s="37"/>
      <c r="DRX367" s="37"/>
      <c r="DRY367" s="37"/>
      <c r="DRZ367" s="37"/>
      <c r="DSA367" s="37"/>
      <c r="DSB367" s="37"/>
      <c r="DSC367" s="37"/>
      <c r="DSD367" s="37"/>
      <c r="DSE367" s="37"/>
      <c r="DSF367" s="37"/>
      <c r="DSG367" s="37"/>
      <c r="DSH367" s="37"/>
      <c r="DSI367" s="37"/>
      <c r="DSJ367" s="37"/>
      <c r="DSK367" s="37"/>
      <c r="DSL367" s="37"/>
      <c r="DSM367" s="37"/>
      <c r="DSN367" s="37"/>
      <c r="DSO367" s="37"/>
      <c r="DSP367" s="37"/>
      <c r="DSQ367" s="37"/>
      <c r="DSR367" s="37"/>
      <c r="DSS367" s="37"/>
      <c r="DST367" s="37"/>
      <c r="DSU367" s="37"/>
      <c r="DSV367" s="37"/>
      <c r="DSW367" s="37"/>
      <c r="DSX367" s="37"/>
      <c r="DSY367" s="37"/>
      <c r="DSZ367" s="37"/>
      <c r="DTA367" s="37"/>
      <c r="DTB367" s="37"/>
      <c r="DTC367" s="37"/>
      <c r="DTD367" s="37"/>
      <c r="DTE367" s="37"/>
      <c r="DTF367" s="37"/>
      <c r="DTG367" s="37"/>
      <c r="DTH367" s="37"/>
      <c r="DTI367" s="37"/>
      <c r="DTJ367" s="37"/>
      <c r="DTK367" s="37"/>
      <c r="DTL367" s="37"/>
      <c r="DTM367" s="37"/>
      <c r="DTN367" s="37"/>
      <c r="DTO367" s="37"/>
      <c r="DTP367" s="37"/>
      <c r="DTQ367" s="37"/>
      <c r="DTR367" s="37"/>
      <c r="DTS367" s="37"/>
      <c r="DTT367" s="37"/>
      <c r="DTU367" s="37"/>
      <c r="DTV367" s="37"/>
      <c r="DTW367" s="37"/>
      <c r="DTX367" s="37"/>
      <c r="DTY367" s="37"/>
      <c r="DTZ367" s="37"/>
      <c r="DUA367" s="37"/>
      <c r="DUB367" s="37"/>
      <c r="DUC367" s="37"/>
      <c r="DUD367" s="37"/>
      <c r="DUE367" s="37"/>
      <c r="DUF367" s="37"/>
      <c r="DUG367" s="37"/>
      <c r="DUH367" s="37"/>
      <c r="DUI367" s="37"/>
      <c r="DUJ367" s="37"/>
      <c r="DUK367" s="37"/>
      <c r="DUL367" s="37"/>
      <c r="DUM367" s="37"/>
      <c r="DUN367" s="37"/>
      <c r="DUO367" s="37"/>
      <c r="DUP367" s="37"/>
      <c r="DUQ367" s="37"/>
      <c r="DUR367" s="37"/>
      <c r="DUS367" s="37"/>
      <c r="DUT367" s="37"/>
      <c r="DUU367" s="37"/>
      <c r="DUV367" s="37"/>
      <c r="DUW367" s="37"/>
      <c r="DUX367" s="37"/>
      <c r="DUY367" s="37"/>
      <c r="DUZ367" s="37"/>
      <c r="DVA367" s="37"/>
      <c r="DVB367" s="37"/>
      <c r="DVC367" s="37"/>
      <c r="DVD367" s="37"/>
      <c r="DVE367" s="37"/>
      <c r="DVF367" s="37"/>
      <c r="DVG367" s="37"/>
      <c r="DVH367" s="37"/>
      <c r="DVI367" s="37"/>
      <c r="DVJ367" s="37"/>
      <c r="DVK367" s="37"/>
      <c r="DVL367" s="37"/>
      <c r="DVM367" s="37"/>
      <c r="DVN367" s="37"/>
      <c r="DVO367" s="37"/>
      <c r="DVP367" s="37"/>
      <c r="DVQ367" s="37"/>
      <c r="DVR367" s="37"/>
      <c r="DVS367" s="37"/>
      <c r="DVT367" s="37"/>
      <c r="DVU367" s="37"/>
      <c r="DVV367" s="37"/>
      <c r="DVW367" s="37"/>
      <c r="DVX367" s="37"/>
      <c r="DVY367" s="37"/>
      <c r="DVZ367" s="37"/>
      <c r="DWA367" s="37"/>
      <c r="DWB367" s="37"/>
      <c r="DWC367" s="37"/>
      <c r="DWD367" s="37"/>
      <c r="DWE367" s="37"/>
      <c r="DWF367" s="37"/>
      <c r="DWG367" s="37"/>
      <c r="DWH367" s="37"/>
      <c r="DWI367" s="37"/>
      <c r="DWJ367" s="37"/>
      <c r="DWK367" s="37"/>
      <c r="DWL367" s="37"/>
      <c r="DWM367" s="37"/>
      <c r="DWN367" s="37"/>
      <c r="DWO367" s="37"/>
      <c r="DWP367" s="37"/>
      <c r="DWQ367" s="37"/>
      <c r="DWR367" s="37"/>
      <c r="DWS367" s="37"/>
      <c r="DWT367" s="37"/>
      <c r="DWU367" s="37"/>
      <c r="DWV367" s="37"/>
      <c r="DWW367" s="37"/>
      <c r="DWX367" s="37"/>
      <c r="DWY367" s="37"/>
      <c r="DWZ367" s="37"/>
      <c r="DXA367" s="37"/>
      <c r="DXB367" s="37"/>
      <c r="DXC367" s="37"/>
      <c r="DXD367" s="37"/>
      <c r="DXE367" s="37"/>
      <c r="DXF367" s="37"/>
      <c r="DXG367" s="37"/>
      <c r="DXH367" s="37"/>
      <c r="DXI367" s="37"/>
      <c r="DXJ367" s="37"/>
      <c r="DXK367" s="37"/>
      <c r="DXL367" s="37"/>
      <c r="DXM367" s="37"/>
      <c r="DXN367" s="37"/>
      <c r="DXO367" s="37"/>
      <c r="DXP367" s="37"/>
      <c r="DXQ367" s="37"/>
      <c r="DXR367" s="37"/>
      <c r="DXS367" s="37"/>
      <c r="DXT367" s="37"/>
      <c r="DXU367" s="37"/>
      <c r="DXV367" s="37"/>
      <c r="DXW367" s="37"/>
      <c r="DXX367" s="37"/>
      <c r="DXY367" s="37"/>
      <c r="DXZ367" s="37"/>
      <c r="DYA367" s="37"/>
      <c r="DYB367" s="37"/>
      <c r="DYC367" s="37"/>
      <c r="DYD367" s="37"/>
      <c r="DYE367" s="37"/>
      <c r="DYF367" s="37"/>
      <c r="DYG367" s="37"/>
      <c r="DYH367" s="37"/>
      <c r="DYI367" s="37"/>
      <c r="DYJ367" s="37"/>
      <c r="DYK367" s="37"/>
      <c r="DYL367" s="37"/>
      <c r="DYM367" s="37"/>
      <c r="DYN367" s="37"/>
      <c r="DYO367" s="37"/>
      <c r="DYP367" s="37"/>
      <c r="DYQ367" s="37"/>
      <c r="DYR367" s="37"/>
      <c r="DYS367" s="37"/>
      <c r="DYT367" s="37"/>
      <c r="DYU367" s="37"/>
      <c r="DYV367" s="37"/>
      <c r="DYW367" s="37"/>
      <c r="DYX367" s="37"/>
      <c r="DYY367" s="37"/>
      <c r="DYZ367" s="37"/>
      <c r="DZA367" s="37"/>
      <c r="DZB367" s="37"/>
      <c r="DZC367" s="37"/>
      <c r="DZD367" s="37"/>
      <c r="DZE367" s="37"/>
      <c r="DZF367" s="37"/>
      <c r="DZG367" s="37"/>
      <c r="DZH367" s="37"/>
      <c r="DZI367" s="37"/>
      <c r="DZJ367" s="37"/>
      <c r="DZK367" s="37"/>
      <c r="DZL367" s="37"/>
      <c r="DZM367" s="37"/>
      <c r="DZN367" s="37"/>
      <c r="DZO367" s="37"/>
      <c r="DZP367" s="37"/>
      <c r="DZQ367" s="37"/>
      <c r="DZR367" s="37"/>
      <c r="DZS367" s="37"/>
      <c r="DZT367" s="37"/>
      <c r="DZU367" s="37"/>
      <c r="DZV367" s="37"/>
      <c r="DZW367" s="37"/>
      <c r="DZX367" s="37"/>
      <c r="DZY367" s="37"/>
      <c r="DZZ367" s="37"/>
      <c r="EAA367" s="37"/>
      <c r="EAB367" s="37"/>
      <c r="EAC367" s="37"/>
      <c r="EAD367" s="37"/>
      <c r="EAE367" s="37"/>
      <c r="EAF367" s="37"/>
      <c r="EAG367" s="37"/>
      <c r="EAH367" s="37"/>
      <c r="EAI367" s="37"/>
      <c r="EAJ367" s="37"/>
      <c r="EAK367" s="37"/>
      <c r="EAL367" s="37"/>
      <c r="EAM367" s="37"/>
      <c r="EAN367" s="37"/>
      <c r="EAO367" s="37"/>
      <c r="EAP367" s="37"/>
      <c r="EAQ367" s="37"/>
      <c r="EAR367" s="37"/>
      <c r="EAS367" s="37"/>
      <c r="EAT367" s="37"/>
      <c r="EAU367" s="37"/>
      <c r="EAV367" s="37"/>
      <c r="EAW367" s="37"/>
      <c r="EAX367" s="37"/>
      <c r="EAY367" s="37"/>
      <c r="EAZ367" s="37"/>
      <c r="EBA367" s="37"/>
      <c r="EBB367" s="37"/>
      <c r="EBC367" s="37"/>
      <c r="EBD367" s="37"/>
      <c r="EBE367" s="37"/>
      <c r="EBF367" s="37"/>
      <c r="EBG367" s="37"/>
      <c r="EBH367" s="37"/>
      <c r="EBI367" s="37"/>
      <c r="EBJ367" s="37"/>
      <c r="EBK367" s="37"/>
      <c r="EBL367" s="37"/>
      <c r="EBM367" s="37"/>
      <c r="EBN367" s="37"/>
      <c r="EBO367" s="37"/>
      <c r="EBP367" s="37"/>
      <c r="EBQ367" s="37"/>
      <c r="EBR367" s="37"/>
      <c r="EBS367" s="37"/>
      <c r="EBT367" s="37"/>
      <c r="EBU367" s="37"/>
      <c r="EBV367" s="37"/>
      <c r="EBW367" s="37"/>
      <c r="EBX367" s="37"/>
      <c r="EBY367" s="37"/>
      <c r="EBZ367" s="37"/>
      <c r="ECA367" s="37"/>
      <c r="ECB367" s="37"/>
      <c r="ECC367" s="37"/>
      <c r="ECD367" s="37"/>
      <c r="ECE367" s="37"/>
      <c r="ECF367" s="37"/>
      <c r="ECG367" s="37"/>
      <c r="ECH367" s="37"/>
      <c r="ECI367" s="37"/>
      <c r="ECJ367" s="37"/>
      <c r="ECK367" s="37"/>
      <c r="ECL367" s="37"/>
      <c r="ECM367" s="37"/>
      <c r="ECN367" s="37"/>
      <c r="ECO367" s="37"/>
      <c r="ECP367" s="37"/>
      <c r="ECQ367" s="37"/>
      <c r="ECR367" s="37"/>
      <c r="ECS367" s="37"/>
      <c r="ECT367" s="37"/>
      <c r="ECU367" s="37"/>
      <c r="ECV367" s="37"/>
      <c r="ECW367" s="37"/>
      <c r="ECX367" s="37"/>
      <c r="ECY367" s="37"/>
      <c r="ECZ367" s="37"/>
      <c r="EDA367" s="37"/>
      <c r="EDB367" s="37"/>
      <c r="EDC367" s="37"/>
      <c r="EDD367" s="37"/>
      <c r="EDE367" s="37"/>
      <c r="EDF367" s="37"/>
      <c r="EDG367" s="37"/>
      <c r="EDH367" s="37"/>
      <c r="EDI367" s="37"/>
      <c r="EDJ367" s="37"/>
      <c r="EDK367" s="37"/>
      <c r="EDL367" s="37"/>
      <c r="EDM367" s="37"/>
      <c r="EDN367" s="37"/>
      <c r="EDO367" s="37"/>
      <c r="EDP367" s="37"/>
      <c r="EDQ367" s="37"/>
      <c r="EDR367" s="37"/>
      <c r="EDS367" s="37"/>
      <c r="EDT367" s="37"/>
      <c r="EDU367" s="37"/>
      <c r="EDV367" s="37"/>
      <c r="EDW367" s="37"/>
      <c r="EDX367" s="37"/>
      <c r="EDY367" s="37"/>
      <c r="EDZ367" s="37"/>
      <c r="EEA367" s="37"/>
      <c r="EEB367" s="37"/>
      <c r="EEC367" s="37"/>
      <c r="EED367" s="37"/>
      <c r="EEE367" s="37"/>
      <c r="EEF367" s="37"/>
      <c r="EEG367" s="37"/>
      <c r="EEH367" s="37"/>
      <c r="EEI367" s="37"/>
      <c r="EEJ367" s="37"/>
      <c r="EEK367" s="37"/>
      <c r="EEL367" s="37"/>
      <c r="EEM367" s="37"/>
      <c r="EEN367" s="37"/>
      <c r="EEO367" s="37"/>
      <c r="EEP367" s="37"/>
      <c r="EEQ367" s="37"/>
      <c r="EER367" s="37"/>
      <c r="EES367" s="37"/>
      <c r="EET367" s="37"/>
      <c r="EEU367" s="37"/>
      <c r="EEV367" s="37"/>
      <c r="EEW367" s="37"/>
      <c r="EEX367" s="37"/>
      <c r="EEY367" s="37"/>
      <c r="EEZ367" s="37"/>
      <c r="EFA367" s="37"/>
      <c r="EFB367" s="37"/>
      <c r="EFC367" s="37"/>
      <c r="EFD367" s="37"/>
      <c r="EFE367" s="37"/>
      <c r="EFF367" s="37"/>
      <c r="EFG367" s="37"/>
      <c r="EFH367" s="37"/>
      <c r="EFI367" s="37"/>
      <c r="EFJ367" s="37"/>
      <c r="EFK367" s="37"/>
      <c r="EFL367" s="37"/>
      <c r="EFM367" s="37"/>
      <c r="EFN367" s="37"/>
      <c r="EFO367" s="37"/>
      <c r="EFP367" s="37"/>
      <c r="EFQ367" s="37"/>
      <c r="EFR367" s="37"/>
      <c r="EFS367" s="37"/>
      <c r="EFT367" s="37"/>
      <c r="EFU367" s="37"/>
      <c r="EFV367" s="37"/>
      <c r="EFW367" s="37"/>
      <c r="EFX367" s="37"/>
      <c r="EFY367" s="37"/>
      <c r="EFZ367" s="37"/>
      <c r="EGA367" s="37"/>
      <c r="EGB367" s="37"/>
      <c r="EGC367" s="37"/>
      <c r="EGD367" s="37"/>
      <c r="EGE367" s="37"/>
      <c r="EGF367" s="37"/>
      <c r="EGG367" s="37"/>
      <c r="EGH367" s="37"/>
      <c r="EGI367" s="37"/>
      <c r="EGJ367" s="37"/>
      <c r="EGK367" s="37"/>
      <c r="EGL367" s="37"/>
      <c r="EGM367" s="37"/>
      <c r="EGN367" s="37"/>
      <c r="EGO367" s="37"/>
      <c r="EGP367" s="37"/>
      <c r="EGQ367" s="37"/>
      <c r="EGR367" s="37"/>
      <c r="EGS367" s="37"/>
      <c r="EGT367" s="37"/>
      <c r="EGU367" s="37"/>
      <c r="EGV367" s="37"/>
      <c r="EGW367" s="37"/>
      <c r="EGX367" s="37"/>
      <c r="EGY367" s="37"/>
      <c r="EGZ367" s="37"/>
      <c r="EHA367" s="37"/>
      <c r="EHB367" s="37"/>
      <c r="EHC367" s="37"/>
      <c r="EHD367" s="37"/>
      <c r="EHE367" s="37"/>
      <c r="EHF367" s="37"/>
      <c r="EHG367" s="37"/>
      <c r="EHH367" s="37"/>
      <c r="EHI367" s="37"/>
      <c r="EHJ367" s="37"/>
      <c r="EHK367" s="37"/>
      <c r="EHL367" s="37"/>
      <c r="EHM367" s="37"/>
      <c r="EHN367" s="37"/>
      <c r="EHO367" s="37"/>
      <c r="EHP367" s="37"/>
      <c r="EHQ367" s="37"/>
      <c r="EHR367" s="37"/>
      <c r="EHS367" s="37"/>
      <c r="EHT367" s="37"/>
      <c r="EHU367" s="37"/>
      <c r="EHV367" s="37"/>
      <c r="EHW367" s="37"/>
      <c r="EHX367" s="37"/>
      <c r="EHY367" s="37"/>
      <c r="EHZ367" s="37"/>
      <c r="EIA367" s="37"/>
      <c r="EIB367" s="37"/>
      <c r="EIC367" s="37"/>
      <c r="EID367" s="37"/>
      <c r="EIE367" s="37"/>
      <c r="EIF367" s="37"/>
      <c r="EIG367" s="37"/>
      <c r="EIH367" s="37"/>
      <c r="EII367" s="37"/>
      <c r="EIJ367" s="37"/>
      <c r="EIK367" s="37"/>
      <c r="EIL367" s="37"/>
      <c r="EIM367" s="37"/>
      <c r="EIN367" s="37"/>
      <c r="EIO367" s="37"/>
      <c r="EIP367" s="37"/>
      <c r="EIQ367" s="37"/>
      <c r="EIR367" s="37"/>
      <c r="EIS367" s="37"/>
      <c r="EIT367" s="37"/>
      <c r="EIU367" s="37"/>
      <c r="EIV367" s="37"/>
      <c r="EIW367" s="37"/>
      <c r="EIX367" s="37"/>
      <c r="EIY367" s="37"/>
      <c r="EIZ367" s="37"/>
      <c r="EJA367" s="37"/>
      <c r="EJB367" s="37"/>
      <c r="EJC367" s="37"/>
      <c r="EJD367" s="37"/>
      <c r="EJE367" s="37"/>
      <c r="EJF367" s="37"/>
      <c r="EJG367" s="37"/>
      <c r="EJH367" s="37"/>
      <c r="EJI367" s="37"/>
      <c r="EJJ367" s="37"/>
      <c r="EJK367" s="37"/>
      <c r="EJL367" s="37"/>
      <c r="EJM367" s="37"/>
      <c r="EJN367" s="37"/>
      <c r="EJO367" s="37"/>
      <c r="EJP367" s="37"/>
      <c r="EJQ367" s="37"/>
      <c r="EJR367" s="37"/>
      <c r="EJS367" s="37"/>
      <c r="EJT367" s="37"/>
      <c r="EJU367" s="37"/>
      <c r="EJV367" s="37"/>
      <c r="EJW367" s="37"/>
      <c r="EJX367" s="37"/>
      <c r="EJY367" s="37"/>
      <c r="EJZ367" s="37"/>
      <c r="EKA367" s="37"/>
      <c r="EKB367" s="37"/>
      <c r="EKC367" s="37"/>
      <c r="EKD367" s="37"/>
      <c r="EKE367" s="37"/>
      <c r="EKF367" s="37"/>
      <c r="EKG367" s="37"/>
      <c r="EKH367" s="37"/>
      <c r="EKI367" s="37"/>
      <c r="EKJ367" s="37"/>
      <c r="EKK367" s="37"/>
      <c r="EKL367" s="37"/>
      <c r="EKM367" s="37"/>
      <c r="EKN367" s="37"/>
      <c r="EKO367" s="37"/>
      <c r="EKP367" s="37"/>
      <c r="EKQ367" s="37"/>
      <c r="EKR367" s="37"/>
      <c r="EKS367" s="37"/>
      <c r="EKT367" s="37"/>
      <c r="EKU367" s="37"/>
      <c r="EKV367" s="37"/>
      <c r="EKW367" s="37"/>
      <c r="EKX367" s="37"/>
      <c r="EKY367" s="37"/>
      <c r="EKZ367" s="37"/>
      <c r="ELA367" s="37"/>
      <c r="ELB367" s="37"/>
      <c r="ELC367" s="37"/>
      <c r="ELD367" s="37"/>
      <c r="ELE367" s="37"/>
      <c r="ELF367" s="37"/>
      <c r="ELG367" s="37"/>
      <c r="ELH367" s="37"/>
      <c r="ELI367" s="37"/>
      <c r="ELJ367" s="37"/>
      <c r="ELK367" s="37"/>
      <c r="ELL367" s="37"/>
      <c r="ELM367" s="37"/>
      <c r="ELN367" s="37"/>
      <c r="ELO367" s="37"/>
      <c r="ELP367" s="37"/>
      <c r="ELQ367" s="37"/>
      <c r="ELR367" s="37"/>
      <c r="ELS367" s="37"/>
      <c r="ELT367" s="37"/>
      <c r="ELU367" s="37"/>
      <c r="ELV367" s="37"/>
      <c r="ELW367" s="37"/>
      <c r="ELX367" s="37"/>
      <c r="ELY367" s="37"/>
      <c r="ELZ367" s="37"/>
      <c r="EMA367" s="37"/>
      <c r="EMB367" s="37"/>
      <c r="EMC367" s="37"/>
      <c r="EMD367" s="37"/>
      <c r="EME367" s="37"/>
      <c r="EMF367" s="37"/>
      <c r="EMG367" s="37"/>
      <c r="EMH367" s="37"/>
      <c r="EMI367" s="37"/>
      <c r="EMJ367" s="37"/>
      <c r="EMK367" s="37"/>
      <c r="EML367" s="37"/>
      <c r="EMM367" s="37"/>
      <c r="EMN367" s="37"/>
      <c r="EMO367" s="37"/>
      <c r="EMP367" s="37"/>
      <c r="EMQ367" s="37"/>
      <c r="EMR367" s="37"/>
      <c r="EMS367" s="37"/>
      <c r="EMT367" s="37"/>
      <c r="EMU367" s="37"/>
      <c r="EMV367" s="37"/>
      <c r="EMW367" s="37"/>
      <c r="EMX367" s="37"/>
      <c r="EMY367" s="37"/>
      <c r="EMZ367" s="37"/>
      <c r="ENA367" s="37"/>
      <c r="ENB367" s="37"/>
      <c r="ENC367" s="37"/>
      <c r="END367" s="37"/>
      <c r="ENE367" s="37"/>
      <c r="ENF367" s="37"/>
      <c r="ENG367" s="37"/>
      <c r="ENH367" s="37"/>
      <c r="ENI367" s="37"/>
      <c r="ENJ367" s="37"/>
      <c r="ENK367" s="37"/>
      <c r="ENL367" s="37"/>
      <c r="ENM367" s="37"/>
      <c r="ENN367" s="37"/>
      <c r="ENO367" s="37"/>
      <c r="ENP367" s="37"/>
      <c r="ENQ367" s="37"/>
      <c r="ENR367" s="37"/>
      <c r="ENS367" s="37"/>
      <c r="ENT367" s="37"/>
      <c r="ENU367" s="37"/>
      <c r="ENV367" s="37"/>
      <c r="ENW367" s="37"/>
      <c r="ENX367" s="37"/>
      <c r="ENY367" s="37"/>
      <c r="ENZ367" s="37"/>
      <c r="EOA367" s="37"/>
      <c r="EOB367" s="37"/>
      <c r="EOC367" s="37"/>
      <c r="EOD367" s="37"/>
      <c r="EOE367" s="37"/>
      <c r="EOF367" s="37"/>
      <c r="EOG367" s="37"/>
      <c r="EOH367" s="37"/>
      <c r="EOI367" s="37"/>
      <c r="EOJ367" s="37"/>
      <c r="EOK367" s="37"/>
      <c r="EOL367" s="37"/>
      <c r="EOM367" s="37"/>
      <c r="EON367" s="37"/>
      <c r="EOO367" s="37"/>
      <c r="EOP367" s="37"/>
      <c r="EOQ367" s="37"/>
      <c r="EOR367" s="37"/>
      <c r="EOS367" s="37"/>
      <c r="EOT367" s="37"/>
      <c r="EOU367" s="37"/>
      <c r="EOV367" s="37"/>
      <c r="EOW367" s="37"/>
      <c r="EOX367" s="37"/>
      <c r="EOY367" s="37"/>
      <c r="EOZ367" s="37"/>
      <c r="EPA367" s="37"/>
      <c r="EPB367" s="37"/>
      <c r="EPC367" s="37"/>
      <c r="EPD367" s="37"/>
      <c r="EPE367" s="37"/>
      <c r="EPF367" s="37"/>
      <c r="EPG367" s="37"/>
      <c r="EPH367" s="37"/>
      <c r="EPI367" s="37"/>
      <c r="EPJ367" s="37"/>
      <c r="EPK367" s="37"/>
      <c r="EPL367" s="37"/>
      <c r="EPM367" s="37"/>
      <c r="EPN367" s="37"/>
      <c r="EPO367" s="37"/>
      <c r="EPP367" s="37"/>
      <c r="EPQ367" s="37"/>
      <c r="EPR367" s="37"/>
      <c r="EPS367" s="37"/>
      <c r="EPT367" s="37"/>
      <c r="EPU367" s="37"/>
      <c r="EPV367" s="37"/>
      <c r="EPW367" s="37"/>
      <c r="EPX367" s="37"/>
      <c r="EPY367" s="37"/>
      <c r="EPZ367" s="37"/>
      <c r="EQA367" s="37"/>
      <c r="EQB367" s="37"/>
      <c r="EQC367" s="37"/>
      <c r="EQD367" s="37"/>
      <c r="EQE367" s="37"/>
      <c r="EQF367" s="37"/>
      <c r="EQG367" s="37"/>
      <c r="EQH367" s="37"/>
      <c r="EQI367" s="37"/>
      <c r="EQJ367" s="37"/>
      <c r="EQK367" s="37"/>
      <c r="EQL367" s="37"/>
      <c r="EQM367" s="37"/>
      <c r="EQN367" s="37"/>
      <c r="EQO367" s="37"/>
      <c r="EQP367" s="37"/>
      <c r="EQQ367" s="37"/>
      <c r="EQR367" s="37"/>
      <c r="EQS367" s="37"/>
      <c r="EQT367" s="37"/>
      <c r="EQU367" s="37"/>
      <c r="EQV367" s="37"/>
      <c r="EQW367" s="37"/>
      <c r="EQX367" s="37"/>
      <c r="EQY367" s="37"/>
      <c r="EQZ367" s="37"/>
      <c r="ERA367" s="37"/>
      <c r="ERB367" s="37"/>
      <c r="ERC367" s="37"/>
      <c r="ERD367" s="37"/>
      <c r="ERE367" s="37"/>
      <c r="ERF367" s="37"/>
      <c r="ERG367" s="37"/>
      <c r="ERH367" s="37"/>
      <c r="ERI367" s="37"/>
      <c r="ERJ367" s="37"/>
      <c r="ERK367" s="37"/>
      <c r="ERL367" s="37"/>
      <c r="ERM367" s="37"/>
      <c r="ERN367" s="37"/>
      <c r="ERO367" s="37"/>
      <c r="ERP367" s="37"/>
      <c r="ERQ367" s="37"/>
      <c r="ERR367" s="37"/>
      <c r="ERS367" s="37"/>
      <c r="ERT367" s="37"/>
      <c r="ERU367" s="37"/>
      <c r="ERV367" s="37"/>
      <c r="ERW367" s="37"/>
      <c r="ERX367" s="37"/>
      <c r="ERY367" s="37"/>
      <c r="ERZ367" s="37"/>
      <c r="ESA367" s="37"/>
      <c r="ESB367" s="37"/>
      <c r="ESC367" s="37"/>
      <c r="ESD367" s="37"/>
      <c r="ESE367" s="37"/>
      <c r="ESF367" s="37"/>
      <c r="ESG367" s="37"/>
      <c r="ESH367" s="37"/>
      <c r="ESI367" s="37"/>
      <c r="ESJ367" s="37"/>
      <c r="ESK367" s="37"/>
      <c r="ESL367" s="37"/>
      <c r="ESM367" s="37"/>
      <c r="ESN367" s="37"/>
      <c r="ESO367" s="37"/>
      <c r="ESP367" s="37"/>
      <c r="ESQ367" s="37"/>
      <c r="ESR367" s="37"/>
      <c r="ESS367" s="37"/>
      <c r="EST367" s="37"/>
      <c r="ESU367" s="37"/>
      <c r="ESV367" s="37"/>
      <c r="ESW367" s="37"/>
      <c r="ESX367" s="37"/>
      <c r="ESY367" s="37"/>
      <c r="ESZ367" s="37"/>
      <c r="ETA367" s="37"/>
      <c r="ETB367" s="37"/>
      <c r="ETC367" s="37"/>
      <c r="ETD367" s="37"/>
      <c r="ETE367" s="37"/>
      <c r="ETF367" s="37"/>
      <c r="ETG367" s="37"/>
      <c r="ETH367" s="37"/>
      <c r="ETI367" s="37"/>
      <c r="ETJ367" s="37"/>
      <c r="ETK367" s="37"/>
      <c r="ETL367" s="37"/>
      <c r="ETM367" s="37"/>
      <c r="ETN367" s="37"/>
      <c r="ETO367" s="37"/>
      <c r="ETP367" s="37"/>
      <c r="ETQ367" s="37"/>
      <c r="ETR367" s="37"/>
      <c r="ETS367" s="37"/>
      <c r="ETT367" s="37"/>
      <c r="ETU367" s="37"/>
      <c r="ETV367" s="37"/>
      <c r="ETW367" s="37"/>
      <c r="ETX367" s="37"/>
      <c r="ETY367" s="37"/>
      <c r="ETZ367" s="37"/>
      <c r="EUA367" s="37"/>
      <c r="EUB367" s="37"/>
      <c r="EUC367" s="37"/>
      <c r="EUD367" s="37"/>
      <c r="EUE367" s="37"/>
      <c r="EUF367" s="37"/>
      <c r="EUG367" s="37"/>
      <c r="EUH367" s="37"/>
      <c r="EUI367" s="37"/>
      <c r="EUJ367" s="37"/>
      <c r="EUK367" s="37"/>
      <c r="EUL367" s="37"/>
      <c r="EUM367" s="37"/>
      <c r="EUN367" s="37"/>
      <c r="EUO367" s="37"/>
      <c r="EUP367" s="37"/>
      <c r="EUQ367" s="37"/>
      <c r="EUR367" s="37"/>
      <c r="EUS367" s="37"/>
      <c r="EUT367" s="37"/>
      <c r="EUU367" s="37"/>
      <c r="EUV367" s="37"/>
      <c r="EUW367" s="37"/>
      <c r="EUX367" s="37"/>
      <c r="EUY367" s="37"/>
      <c r="EUZ367" s="37"/>
      <c r="EVA367" s="37"/>
      <c r="EVB367" s="37"/>
      <c r="EVC367" s="37"/>
      <c r="EVD367" s="37"/>
      <c r="EVE367" s="37"/>
      <c r="EVF367" s="37"/>
      <c r="EVG367" s="37"/>
      <c r="EVH367" s="37"/>
      <c r="EVI367" s="37"/>
      <c r="EVJ367" s="37"/>
      <c r="EVK367" s="37"/>
      <c r="EVL367" s="37"/>
      <c r="EVM367" s="37"/>
      <c r="EVN367" s="37"/>
      <c r="EVO367" s="37"/>
      <c r="EVP367" s="37"/>
      <c r="EVQ367" s="37"/>
      <c r="EVR367" s="37"/>
      <c r="EVS367" s="37"/>
      <c r="EVT367" s="37"/>
      <c r="EVU367" s="37"/>
      <c r="EVV367" s="37"/>
      <c r="EVW367" s="37"/>
      <c r="EVX367" s="37"/>
      <c r="EVY367" s="37"/>
      <c r="EVZ367" s="37"/>
      <c r="EWA367" s="37"/>
      <c r="EWB367" s="37"/>
      <c r="EWC367" s="37"/>
      <c r="EWD367" s="37"/>
      <c r="EWE367" s="37"/>
      <c r="EWF367" s="37"/>
      <c r="EWG367" s="37"/>
      <c r="EWH367" s="37"/>
      <c r="EWI367" s="37"/>
      <c r="EWJ367" s="37"/>
      <c r="EWK367" s="37"/>
      <c r="EWL367" s="37"/>
      <c r="EWM367" s="37"/>
      <c r="EWN367" s="37"/>
      <c r="EWO367" s="37"/>
      <c r="EWP367" s="37"/>
      <c r="EWQ367" s="37"/>
      <c r="EWR367" s="37"/>
      <c r="EWS367" s="37"/>
      <c r="EWT367" s="37"/>
      <c r="EWU367" s="37"/>
      <c r="EWV367" s="37"/>
      <c r="EWW367" s="37"/>
      <c r="EWX367" s="37"/>
      <c r="EWY367" s="37"/>
      <c r="EWZ367" s="37"/>
      <c r="EXA367" s="37"/>
      <c r="EXB367" s="37"/>
      <c r="EXC367" s="37"/>
      <c r="EXD367" s="37"/>
      <c r="EXE367" s="37"/>
      <c r="EXF367" s="37"/>
      <c r="EXG367" s="37"/>
      <c r="EXH367" s="37"/>
      <c r="EXI367" s="37"/>
      <c r="EXJ367" s="37"/>
      <c r="EXK367" s="37"/>
      <c r="EXL367" s="37"/>
      <c r="EXM367" s="37"/>
      <c r="EXN367" s="37"/>
      <c r="EXO367" s="37"/>
      <c r="EXP367" s="37"/>
      <c r="EXQ367" s="37"/>
      <c r="EXR367" s="37"/>
      <c r="EXS367" s="37"/>
      <c r="EXT367" s="37"/>
      <c r="EXU367" s="37"/>
      <c r="EXV367" s="37"/>
      <c r="EXW367" s="37"/>
      <c r="EXX367" s="37"/>
      <c r="EXY367" s="37"/>
      <c r="EXZ367" s="37"/>
      <c r="EYA367" s="37"/>
      <c r="EYB367" s="37"/>
      <c r="EYC367" s="37"/>
      <c r="EYD367" s="37"/>
      <c r="EYE367" s="37"/>
      <c r="EYF367" s="37"/>
      <c r="EYG367" s="37"/>
      <c r="EYH367" s="37"/>
      <c r="EYI367" s="37"/>
      <c r="EYJ367" s="37"/>
      <c r="EYK367" s="37"/>
      <c r="EYL367" s="37"/>
      <c r="EYM367" s="37"/>
      <c r="EYN367" s="37"/>
      <c r="EYO367" s="37"/>
      <c r="EYP367" s="37"/>
      <c r="EYQ367" s="37"/>
      <c r="EYR367" s="37"/>
      <c r="EYS367" s="37"/>
      <c r="EYT367" s="37"/>
      <c r="EYU367" s="37"/>
      <c r="EYV367" s="37"/>
      <c r="EYW367" s="37"/>
      <c r="EYX367" s="37"/>
      <c r="EYY367" s="37"/>
      <c r="EYZ367" s="37"/>
      <c r="EZA367" s="37"/>
      <c r="EZB367" s="37"/>
      <c r="EZC367" s="37"/>
      <c r="EZD367" s="37"/>
      <c r="EZE367" s="37"/>
      <c r="EZF367" s="37"/>
      <c r="EZG367" s="37"/>
      <c r="EZH367" s="37"/>
      <c r="EZI367" s="37"/>
      <c r="EZJ367" s="37"/>
      <c r="EZK367" s="37"/>
      <c r="EZL367" s="37"/>
      <c r="EZM367" s="37"/>
      <c r="EZN367" s="37"/>
      <c r="EZO367" s="37"/>
      <c r="EZP367" s="37"/>
      <c r="EZQ367" s="37"/>
      <c r="EZR367" s="37"/>
      <c r="EZS367" s="37"/>
      <c r="EZT367" s="37"/>
      <c r="EZU367" s="37"/>
      <c r="EZV367" s="37"/>
      <c r="EZW367" s="37"/>
      <c r="EZX367" s="37"/>
      <c r="EZY367" s="37"/>
      <c r="EZZ367" s="37"/>
      <c r="FAA367" s="37"/>
      <c r="FAB367" s="37"/>
      <c r="FAC367" s="37"/>
      <c r="FAD367" s="37"/>
      <c r="FAE367" s="37"/>
      <c r="FAF367" s="37"/>
      <c r="FAG367" s="37"/>
      <c r="FAH367" s="37"/>
      <c r="FAI367" s="37"/>
      <c r="FAJ367" s="37"/>
      <c r="FAK367" s="37"/>
      <c r="FAL367" s="37"/>
      <c r="FAM367" s="37"/>
      <c r="FAN367" s="37"/>
      <c r="FAO367" s="37"/>
      <c r="FAP367" s="37"/>
      <c r="FAQ367" s="37"/>
      <c r="FAR367" s="37"/>
      <c r="FAS367" s="37"/>
      <c r="FAT367" s="37"/>
      <c r="FAU367" s="37"/>
      <c r="FAV367" s="37"/>
      <c r="FAW367" s="37"/>
      <c r="FAX367" s="37"/>
      <c r="FAY367" s="37"/>
      <c r="FAZ367" s="37"/>
      <c r="FBA367" s="37"/>
      <c r="FBB367" s="37"/>
      <c r="FBC367" s="37"/>
      <c r="FBD367" s="37"/>
      <c r="FBE367" s="37"/>
      <c r="FBF367" s="37"/>
      <c r="FBG367" s="37"/>
      <c r="FBH367" s="37"/>
      <c r="FBI367" s="37"/>
      <c r="FBJ367" s="37"/>
      <c r="FBK367" s="37"/>
      <c r="FBL367" s="37"/>
      <c r="FBM367" s="37"/>
      <c r="FBN367" s="37"/>
      <c r="FBO367" s="37"/>
      <c r="FBP367" s="37"/>
      <c r="FBQ367" s="37"/>
      <c r="FBR367" s="37"/>
      <c r="FBS367" s="37"/>
      <c r="FBT367" s="37"/>
      <c r="FBU367" s="37"/>
      <c r="FBV367" s="37"/>
      <c r="FBW367" s="37"/>
      <c r="FBX367" s="37"/>
      <c r="FBY367" s="37"/>
      <c r="FBZ367" s="37"/>
      <c r="FCA367" s="37"/>
      <c r="FCB367" s="37"/>
      <c r="FCC367" s="37"/>
      <c r="FCD367" s="37"/>
      <c r="FCE367" s="37"/>
      <c r="FCF367" s="37"/>
      <c r="FCG367" s="37"/>
      <c r="FCH367" s="37"/>
      <c r="FCI367" s="37"/>
      <c r="FCJ367" s="37"/>
      <c r="FCK367" s="37"/>
      <c r="FCL367" s="37"/>
      <c r="FCM367" s="37"/>
      <c r="FCN367" s="37"/>
      <c r="FCO367" s="37"/>
      <c r="FCP367" s="37"/>
      <c r="FCQ367" s="37"/>
      <c r="FCR367" s="37"/>
      <c r="FCS367" s="37"/>
      <c r="FCT367" s="37"/>
      <c r="FCU367" s="37"/>
      <c r="FCV367" s="37"/>
      <c r="FCW367" s="37"/>
      <c r="FCX367" s="37"/>
      <c r="FCY367" s="37"/>
      <c r="FCZ367" s="37"/>
      <c r="FDA367" s="37"/>
      <c r="FDB367" s="37"/>
      <c r="FDC367" s="37"/>
      <c r="FDD367" s="37"/>
      <c r="FDE367" s="37"/>
      <c r="FDF367" s="37"/>
      <c r="FDG367" s="37"/>
      <c r="FDH367" s="37"/>
      <c r="FDI367" s="37"/>
      <c r="FDJ367" s="37"/>
      <c r="FDK367" s="37"/>
      <c r="FDL367" s="37"/>
      <c r="FDM367" s="37"/>
      <c r="FDN367" s="37"/>
      <c r="FDO367" s="37"/>
      <c r="FDP367" s="37"/>
      <c r="FDQ367" s="37"/>
      <c r="FDR367" s="37"/>
      <c r="FDS367" s="37"/>
      <c r="FDT367" s="37"/>
      <c r="FDU367" s="37"/>
      <c r="FDV367" s="37"/>
      <c r="FDW367" s="37"/>
      <c r="FDX367" s="37"/>
      <c r="FDY367" s="37"/>
      <c r="FDZ367" s="37"/>
      <c r="FEA367" s="37"/>
      <c r="FEB367" s="37"/>
      <c r="FEC367" s="37"/>
      <c r="FED367" s="37"/>
      <c r="FEE367" s="37"/>
      <c r="FEF367" s="37"/>
      <c r="FEG367" s="37"/>
      <c r="FEH367" s="37"/>
      <c r="FEI367" s="37"/>
      <c r="FEJ367" s="37"/>
      <c r="FEK367" s="37"/>
      <c r="FEL367" s="37"/>
      <c r="FEM367" s="37"/>
      <c r="FEN367" s="37"/>
      <c r="FEO367" s="37"/>
      <c r="FEP367" s="37"/>
      <c r="FEQ367" s="37"/>
      <c r="FER367" s="37"/>
      <c r="FES367" s="37"/>
      <c r="FET367" s="37"/>
      <c r="FEU367" s="37"/>
      <c r="FEV367" s="37"/>
      <c r="FEW367" s="37"/>
      <c r="FEX367" s="37"/>
      <c r="FEY367" s="37"/>
      <c r="FEZ367" s="37"/>
      <c r="FFA367" s="37"/>
      <c r="FFB367" s="37"/>
      <c r="FFC367" s="37"/>
      <c r="FFD367" s="37"/>
      <c r="FFE367" s="37"/>
      <c r="FFF367" s="37"/>
      <c r="FFG367" s="37"/>
      <c r="FFH367" s="37"/>
      <c r="FFI367" s="37"/>
      <c r="FFJ367" s="37"/>
      <c r="FFK367" s="37"/>
      <c r="FFL367" s="37"/>
      <c r="FFM367" s="37"/>
      <c r="FFN367" s="37"/>
      <c r="FFO367" s="37"/>
      <c r="FFP367" s="37"/>
      <c r="FFQ367" s="37"/>
      <c r="FFR367" s="37"/>
      <c r="FFS367" s="37"/>
      <c r="FFT367" s="37"/>
      <c r="FFU367" s="37"/>
      <c r="FFV367" s="37"/>
      <c r="FFW367" s="37"/>
      <c r="FFX367" s="37"/>
      <c r="FFY367" s="37"/>
      <c r="FFZ367" s="37"/>
      <c r="FGA367" s="37"/>
      <c r="FGB367" s="37"/>
      <c r="FGC367" s="37"/>
      <c r="FGD367" s="37"/>
      <c r="FGE367" s="37"/>
      <c r="FGF367" s="37"/>
      <c r="FGG367" s="37"/>
      <c r="FGH367" s="37"/>
      <c r="FGI367" s="37"/>
      <c r="FGJ367" s="37"/>
      <c r="FGK367" s="37"/>
      <c r="FGL367" s="37"/>
      <c r="FGM367" s="37"/>
      <c r="FGN367" s="37"/>
      <c r="FGO367" s="37"/>
      <c r="FGP367" s="37"/>
      <c r="FGQ367" s="37"/>
      <c r="FGR367" s="37"/>
      <c r="FGS367" s="37"/>
      <c r="FGT367" s="37"/>
      <c r="FGU367" s="37"/>
      <c r="FGV367" s="37"/>
      <c r="FGW367" s="37"/>
      <c r="FGX367" s="37"/>
      <c r="FGY367" s="37"/>
      <c r="FGZ367" s="37"/>
      <c r="FHA367" s="37"/>
      <c r="FHB367" s="37"/>
      <c r="FHC367" s="37"/>
      <c r="FHD367" s="37"/>
      <c r="FHE367" s="37"/>
      <c r="FHF367" s="37"/>
      <c r="FHG367" s="37"/>
      <c r="FHH367" s="37"/>
      <c r="FHI367" s="37"/>
      <c r="FHJ367" s="37"/>
      <c r="FHK367" s="37"/>
      <c r="FHL367" s="37"/>
      <c r="FHM367" s="37"/>
      <c r="FHN367" s="37"/>
      <c r="FHO367" s="37"/>
      <c r="FHP367" s="37"/>
      <c r="FHQ367" s="37"/>
      <c r="FHR367" s="37"/>
      <c r="FHS367" s="37"/>
      <c r="FHT367" s="37"/>
      <c r="FHU367" s="37"/>
      <c r="FHV367" s="37"/>
      <c r="FHW367" s="37"/>
      <c r="FHX367" s="37"/>
      <c r="FHY367" s="37"/>
      <c r="FHZ367" s="37"/>
      <c r="FIA367" s="37"/>
      <c r="FIB367" s="37"/>
      <c r="FIC367" s="37"/>
      <c r="FID367" s="37"/>
      <c r="FIE367" s="37"/>
      <c r="FIF367" s="37"/>
      <c r="FIG367" s="37"/>
      <c r="FIH367" s="37"/>
      <c r="FII367" s="37"/>
      <c r="FIJ367" s="37"/>
      <c r="FIK367" s="37"/>
      <c r="FIL367" s="37"/>
      <c r="FIM367" s="37"/>
      <c r="FIN367" s="37"/>
      <c r="FIO367" s="37"/>
      <c r="FIP367" s="37"/>
      <c r="FIQ367" s="37"/>
      <c r="FIR367" s="37"/>
      <c r="FIS367" s="37"/>
      <c r="FIT367" s="37"/>
      <c r="FIU367" s="37"/>
      <c r="FIV367" s="37"/>
      <c r="FIW367" s="37"/>
      <c r="FIX367" s="37"/>
      <c r="FIY367" s="37"/>
      <c r="FIZ367" s="37"/>
      <c r="FJA367" s="37"/>
      <c r="FJB367" s="37"/>
      <c r="FJC367" s="37"/>
      <c r="FJD367" s="37"/>
      <c r="FJE367" s="37"/>
      <c r="FJF367" s="37"/>
      <c r="FJG367" s="37"/>
      <c r="FJH367" s="37"/>
      <c r="FJI367" s="37"/>
      <c r="FJJ367" s="37"/>
      <c r="FJK367" s="37"/>
      <c r="FJL367" s="37"/>
      <c r="FJM367" s="37"/>
      <c r="FJN367" s="37"/>
      <c r="FJO367" s="37"/>
      <c r="FJP367" s="37"/>
      <c r="FJQ367" s="37"/>
      <c r="FJR367" s="37"/>
      <c r="FJS367" s="37"/>
      <c r="FJT367" s="37"/>
      <c r="FJU367" s="37"/>
      <c r="FJV367" s="37"/>
      <c r="FJW367" s="37"/>
      <c r="FJX367" s="37"/>
      <c r="FJY367" s="37"/>
      <c r="FJZ367" s="37"/>
      <c r="FKA367" s="37"/>
      <c r="FKB367" s="37"/>
      <c r="FKC367" s="37"/>
      <c r="FKD367" s="37"/>
      <c r="FKE367" s="37"/>
      <c r="FKF367" s="37"/>
      <c r="FKG367" s="37"/>
      <c r="FKH367" s="37"/>
      <c r="FKI367" s="37"/>
      <c r="FKJ367" s="37"/>
      <c r="FKK367" s="37"/>
      <c r="FKL367" s="37"/>
      <c r="FKM367" s="37"/>
      <c r="FKN367" s="37"/>
      <c r="FKO367" s="37"/>
      <c r="FKP367" s="37"/>
      <c r="FKQ367" s="37"/>
      <c r="FKR367" s="37"/>
      <c r="FKS367" s="37"/>
      <c r="FKT367" s="37"/>
      <c r="FKU367" s="37"/>
      <c r="FKV367" s="37"/>
      <c r="FKW367" s="37"/>
      <c r="FKX367" s="37"/>
      <c r="FKY367" s="37"/>
      <c r="FKZ367" s="37"/>
      <c r="FLA367" s="37"/>
      <c r="FLB367" s="37"/>
      <c r="FLC367" s="37"/>
      <c r="FLD367" s="37"/>
      <c r="FLE367" s="37"/>
      <c r="FLF367" s="37"/>
      <c r="FLG367" s="37"/>
      <c r="FLH367" s="37"/>
      <c r="FLI367" s="37"/>
      <c r="FLJ367" s="37"/>
      <c r="FLK367" s="37"/>
      <c r="FLL367" s="37"/>
      <c r="FLM367" s="37"/>
      <c r="FLN367" s="37"/>
      <c r="FLO367" s="37"/>
      <c r="FLP367" s="37"/>
      <c r="FLQ367" s="37"/>
      <c r="FLR367" s="37"/>
      <c r="FLS367" s="37"/>
      <c r="FLT367" s="37"/>
      <c r="FLU367" s="37"/>
      <c r="FLV367" s="37"/>
      <c r="FLW367" s="37"/>
      <c r="FLX367" s="37"/>
      <c r="FLY367" s="37"/>
      <c r="FLZ367" s="37"/>
      <c r="FMA367" s="37"/>
      <c r="FMB367" s="37"/>
      <c r="FMC367" s="37"/>
      <c r="FMD367" s="37"/>
      <c r="FME367" s="37"/>
      <c r="FMF367" s="37"/>
      <c r="FMG367" s="37"/>
      <c r="FMH367" s="37"/>
      <c r="FMI367" s="37"/>
      <c r="FMJ367" s="37"/>
      <c r="FMK367" s="37"/>
      <c r="FML367" s="37"/>
      <c r="FMM367" s="37"/>
      <c r="FMN367" s="37"/>
      <c r="FMO367" s="37"/>
      <c r="FMP367" s="37"/>
      <c r="FMQ367" s="37"/>
      <c r="FMR367" s="37"/>
      <c r="FMS367" s="37"/>
      <c r="FMT367" s="37"/>
      <c r="FMU367" s="37"/>
      <c r="FMV367" s="37"/>
      <c r="FMW367" s="37"/>
      <c r="FMX367" s="37"/>
      <c r="FMY367" s="37"/>
      <c r="FMZ367" s="37"/>
      <c r="FNA367" s="37"/>
      <c r="FNB367" s="37"/>
      <c r="FNC367" s="37"/>
      <c r="FND367" s="37"/>
      <c r="FNE367" s="37"/>
      <c r="FNF367" s="37"/>
      <c r="FNG367" s="37"/>
      <c r="FNH367" s="37"/>
      <c r="FNI367" s="37"/>
      <c r="FNJ367" s="37"/>
      <c r="FNK367" s="37"/>
      <c r="FNL367" s="37"/>
      <c r="FNM367" s="37"/>
      <c r="FNN367" s="37"/>
      <c r="FNO367" s="37"/>
      <c r="FNP367" s="37"/>
      <c r="FNQ367" s="37"/>
      <c r="FNR367" s="37"/>
      <c r="FNS367" s="37"/>
      <c r="FNT367" s="37"/>
      <c r="FNU367" s="37"/>
      <c r="FNV367" s="37"/>
      <c r="FNW367" s="37"/>
      <c r="FNX367" s="37"/>
      <c r="FNY367" s="37"/>
      <c r="FNZ367" s="37"/>
      <c r="FOA367" s="37"/>
      <c r="FOB367" s="37"/>
      <c r="FOC367" s="37"/>
      <c r="FOD367" s="37"/>
      <c r="FOE367" s="37"/>
      <c r="FOF367" s="37"/>
      <c r="FOG367" s="37"/>
      <c r="FOH367" s="37"/>
      <c r="FOI367" s="37"/>
      <c r="FOJ367" s="37"/>
      <c r="FOK367" s="37"/>
      <c r="FOL367" s="37"/>
      <c r="FOM367" s="37"/>
      <c r="FON367" s="37"/>
      <c r="FOO367" s="37"/>
      <c r="FOP367" s="37"/>
      <c r="FOQ367" s="37"/>
      <c r="FOR367" s="37"/>
      <c r="FOS367" s="37"/>
      <c r="FOT367" s="37"/>
      <c r="FOU367" s="37"/>
      <c r="FOV367" s="37"/>
      <c r="FOW367" s="37"/>
      <c r="FOX367" s="37"/>
      <c r="FOY367" s="37"/>
      <c r="FOZ367" s="37"/>
      <c r="FPA367" s="37"/>
      <c r="FPB367" s="37"/>
      <c r="FPC367" s="37"/>
      <c r="FPD367" s="37"/>
      <c r="FPE367" s="37"/>
      <c r="FPF367" s="37"/>
      <c r="FPG367" s="37"/>
      <c r="FPH367" s="37"/>
      <c r="FPI367" s="37"/>
      <c r="FPJ367" s="37"/>
      <c r="FPK367" s="37"/>
      <c r="FPL367" s="37"/>
      <c r="FPM367" s="37"/>
      <c r="FPN367" s="37"/>
      <c r="FPO367" s="37"/>
      <c r="FPP367" s="37"/>
      <c r="FPQ367" s="37"/>
      <c r="FPR367" s="37"/>
      <c r="FPS367" s="37"/>
      <c r="FPT367" s="37"/>
      <c r="FPU367" s="37"/>
      <c r="FPV367" s="37"/>
      <c r="FPW367" s="37"/>
      <c r="FPX367" s="37"/>
      <c r="FPY367" s="37"/>
      <c r="FPZ367" s="37"/>
      <c r="FQA367" s="37"/>
      <c r="FQB367" s="37"/>
      <c r="FQC367" s="37"/>
      <c r="FQD367" s="37"/>
      <c r="FQE367" s="37"/>
      <c r="FQF367" s="37"/>
      <c r="FQG367" s="37"/>
      <c r="FQH367" s="37"/>
      <c r="FQI367" s="37"/>
      <c r="FQJ367" s="37"/>
      <c r="FQK367" s="37"/>
      <c r="FQL367" s="37"/>
      <c r="FQM367" s="37"/>
      <c r="FQN367" s="37"/>
      <c r="FQO367" s="37"/>
      <c r="FQP367" s="37"/>
      <c r="FQQ367" s="37"/>
      <c r="FQR367" s="37"/>
      <c r="FQS367" s="37"/>
      <c r="FQT367" s="37"/>
      <c r="FQU367" s="37"/>
      <c r="FQV367" s="37"/>
      <c r="FQW367" s="37"/>
      <c r="FQX367" s="37"/>
      <c r="FQY367" s="37"/>
      <c r="FQZ367" s="37"/>
      <c r="FRA367" s="37"/>
      <c r="FRB367" s="37"/>
      <c r="FRC367" s="37"/>
      <c r="FRD367" s="37"/>
      <c r="FRE367" s="37"/>
      <c r="FRF367" s="37"/>
      <c r="FRG367" s="37"/>
      <c r="FRH367" s="37"/>
      <c r="FRI367" s="37"/>
      <c r="FRJ367" s="37"/>
      <c r="FRK367" s="37"/>
      <c r="FRL367" s="37"/>
      <c r="FRM367" s="37"/>
      <c r="FRN367" s="37"/>
      <c r="FRO367" s="37"/>
      <c r="FRP367" s="37"/>
      <c r="FRQ367" s="37"/>
      <c r="FRR367" s="37"/>
      <c r="FRS367" s="37"/>
      <c r="FRT367" s="37"/>
      <c r="FRU367" s="37"/>
      <c r="FRV367" s="37"/>
      <c r="FRW367" s="37"/>
      <c r="FRX367" s="37"/>
      <c r="FRY367" s="37"/>
      <c r="FRZ367" s="37"/>
      <c r="FSA367" s="37"/>
      <c r="FSB367" s="37"/>
      <c r="FSC367" s="37"/>
      <c r="FSD367" s="37"/>
      <c r="FSE367" s="37"/>
      <c r="FSF367" s="37"/>
      <c r="FSG367" s="37"/>
      <c r="FSH367" s="37"/>
      <c r="FSI367" s="37"/>
      <c r="FSJ367" s="37"/>
      <c r="FSK367" s="37"/>
      <c r="FSL367" s="37"/>
      <c r="FSM367" s="37"/>
      <c r="FSN367" s="37"/>
      <c r="FSO367" s="37"/>
      <c r="FSP367" s="37"/>
      <c r="FSQ367" s="37"/>
      <c r="FSR367" s="37"/>
      <c r="FSS367" s="37"/>
      <c r="FST367" s="37"/>
      <c r="FSU367" s="37"/>
      <c r="FSV367" s="37"/>
      <c r="FSW367" s="37"/>
      <c r="FSX367" s="37"/>
      <c r="FSY367" s="37"/>
      <c r="FSZ367" s="37"/>
      <c r="FTA367" s="37"/>
      <c r="FTB367" s="37"/>
      <c r="FTC367" s="37"/>
      <c r="FTD367" s="37"/>
      <c r="FTE367" s="37"/>
      <c r="FTF367" s="37"/>
      <c r="FTG367" s="37"/>
      <c r="FTH367" s="37"/>
      <c r="FTI367" s="37"/>
      <c r="FTJ367" s="37"/>
      <c r="FTK367" s="37"/>
      <c r="FTL367" s="37"/>
      <c r="FTM367" s="37"/>
      <c r="FTN367" s="37"/>
      <c r="FTO367" s="37"/>
      <c r="FTP367" s="37"/>
      <c r="FTQ367" s="37"/>
      <c r="FTR367" s="37"/>
      <c r="FTS367" s="37"/>
      <c r="FTT367" s="37"/>
      <c r="FTU367" s="37"/>
      <c r="FTV367" s="37"/>
      <c r="FTW367" s="37"/>
      <c r="FTX367" s="37"/>
      <c r="FTY367" s="37"/>
      <c r="FTZ367" s="37"/>
      <c r="FUA367" s="37"/>
      <c r="FUB367" s="37"/>
      <c r="FUC367" s="37"/>
      <c r="FUD367" s="37"/>
      <c r="FUE367" s="37"/>
      <c r="FUF367" s="37"/>
      <c r="FUG367" s="37"/>
      <c r="FUH367" s="37"/>
      <c r="FUI367" s="37"/>
      <c r="FUJ367" s="37"/>
      <c r="FUK367" s="37"/>
      <c r="FUL367" s="37"/>
      <c r="FUM367" s="37"/>
      <c r="FUN367" s="37"/>
      <c r="FUO367" s="37"/>
      <c r="FUP367" s="37"/>
      <c r="FUQ367" s="37"/>
      <c r="FUR367" s="37"/>
      <c r="FUS367" s="37"/>
      <c r="FUT367" s="37"/>
      <c r="FUU367" s="37"/>
      <c r="FUV367" s="37"/>
      <c r="FUW367" s="37"/>
      <c r="FUX367" s="37"/>
      <c r="FUY367" s="37"/>
      <c r="FUZ367" s="37"/>
      <c r="FVA367" s="37"/>
      <c r="FVB367" s="37"/>
      <c r="FVC367" s="37"/>
      <c r="FVD367" s="37"/>
      <c r="FVE367" s="37"/>
      <c r="FVF367" s="37"/>
      <c r="FVG367" s="37"/>
      <c r="FVH367" s="37"/>
      <c r="FVI367" s="37"/>
      <c r="FVJ367" s="37"/>
      <c r="FVK367" s="37"/>
      <c r="FVL367" s="37"/>
      <c r="FVM367" s="37"/>
      <c r="FVN367" s="37"/>
      <c r="FVO367" s="37"/>
      <c r="FVP367" s="37"/>
      <c r="FVQ367" s="37"/>
      <c r="FVR367" s="37"/>
      <c r="FVS367" s="37"/>
      <c r="FVT367" s="37"/>
      <c r="FVU367" s="37"/>
      <c r="FVV367" s="37"/>
      <c r="FVW367" s="37"/>
      <c r="FVX367" s="37"/>
      <c r="FVY367" s="37"/>
      <c r="FVZ367" s="37"/>
      <c r="FWA367" s="37"/>
      <c r="FWB367" s="37"/>
      <c r="FWC367" s="37"/>
      <c r="FWD367" s="37"/>
      <c r="FWE367" s="37"/>
      <c r="FWF367" s="37"/>
      <c r="FWG367" s="37"/>
      <c r="FWH367" s="37"/>
      <c r="FWI367" s="37"/>
      <c r="FWJ367" s="37"/>
      <c r="FWK367" s="37"/>
      <c r="FWL367" s="37"/>
      <c r="FWM367" s="37"/>
      <c r="FWN367" s="37"/>
      <c r="FWO367" s="37"/>
      <c r="FWP367" s="37"/>
      <c r="FWQ367" s="37"/>
      <c r="FWR367" s="37"/>
      <c r="FWS367" s="37"/>
      <c r="FWT367" s="37"/>
      <c r="FWU367" s="37"/>
      <c r="FWV367" s="37"/>
      <c r="FWW367" s="37"/>
      <c r="FWX367" s="37"/>
      <c r="FWY367" s="37"/>
      <c r="FWZ367" s="37"/>
      <c r="FXA367" s="37"/>
      <c r="FXB367" s="37"/>
      <c r="FXC367" s="37"/>
      <c r="FXD367" s="37"/>
      <c r="FXE367" s="37"/>
      <c r="FXF367" s="37"/>
      <c r="FXG367" s="37"/>
      <c r="FXH367" s="37"/>
      <c r="FXI367" s="37"/>
      <c r="FXJ367" s="37"/>
      <c r="FXK367" s="37"/>
      <c r="FXL367" s="37"/>
      <c r="FXM367" s="37"/>
      <c r="FXN367" s="37"/>
      <c r="FXO367" s="37"/>
      <c r="FXP367" s="37"/>
      <c r="FXQ367" s="37"/>
      <c r="FXR367" s="37"/>
      <c r="FXS367" s="37"/>
      <c r="FXT367" s="37"/>
      <c r="FXU367" s="37"/>
      <c r="FXV367" s="37"/>
      <c r="FXW367" s="37"/>
      <c r="FXX367" s="37"/>
      <c r="FXY367" s="37"/>
      <c r="FXZ367" s="37"/>
      <c r="FYA367" s="37"/>
      <c r="FYB367" s="37"/>
      <c r="FYC367" s="37"/>
      <c r="FYD367" s="37"/>
      <c r="FYE367" s="37"/>
      <c r="FYF367" s="37"/>
      <c r="FYG367" s="37"/>
      <c r="FYH367" s="37"/>
      <c r="FYI367" s="37"/>
      <c r="FYJ367" s="37"/>
      <c r="FYK367" s="37"/>
      <c r="FYL367" s="37"/>
      <c r="FYM367" s="37"/>
      <c r="FYN367" s="37"/>
      <c r="FYO367" s="37"/>
      <c r="FYP367" s="37"/>
      <c r="FYQ367" s="37"/>
      <c r="FYR367" s="37"/>
      <c r="FYS367" s="37"/>
      <c r="FYT367" s="37"/>
      <c r="FYU367" s="37"/>
      <c r="FYV367" s="37"/>
      <c r="FYW367" s="37"/>
      <c r="FYX367" s="37"/>
      <c r="FYY367" s="37"/>
      <c r="FYZ367" s="37"/>
      <c r="FZA367" s="37"/>
      <c r="FZB367" s="37"/>
      <c r="FZC367" s="37"/>
      <c r="FZD367" s="37"/>
      <c r="FZE367" s="37"/>
      <c r="FZF367" s="37"/>
      <c r="FZG367" s="37"/>
      <c r="FZH367" s="37"/>
      <c r="FZI367" s="37"/>
      <c r="FZJ367" s="37"/>
      <c r="FZK367" s="37"/>
      <c r="FZL367" s="37"/>
      <c r="FZM367" s="37"/>
      <c r="FZN367" s="37"/>
      <c r="FZO367" s="37"/>
      <c r="FZP367" s="37"/>
      <c r="FZQ367" s="37"/>
      <c r="FZR367" s="37"/>
      <c r="FZS367" s="37"/>
      <c r="FZT367" s="37"/>
      <c r="FZU367" s="37"/>
      <c r="FZV367" s="37"/>
      <c r="FZW367" s="37"/>
      <c r="FZX367" s="37"/>
      <c r="FZY367" s="37"/>
      <c r="FZZ367" s="37"/>
      <c r="GAA367" s="37"/>
      <c r="GAB367" s="37"/>
      <c r="GAC367" s="37"/>
      <c r="GAD367" s="37"/>
      <c r="GAE367" s="37"/>
      <c r="GAF367" s="37"/>
      <c r="GAG367" s="37"/>
      <c r="GAH367" s="37"/>
      <c r="GAI367" s="37"/>
      <c r="GAJ367" s="37"/>
      <c r="GAK367" s="37"/>
      <c r="GAL367" s="37"/>
      <c r="GAM367" s="37"/>
      <c r="GAN367" s="37"/>
      <c r="GAO367" s="37"/>
      <c r="GAP367" s="37"/>
      <c r="GAQ367" s="37"/>
      <c r="GAR367" s="37"/>
      <c r="GAS367" s="37"/>
      <c r="GAT367" s="37"/>
      <c r="GAU367" s="37"/>
      <c r="GAV367" s="37"/>
      <c r="GAW367" s="37"/>
      <c r="GAX367" s="37"/>
      <c r="GAY367" s="37"/>
      <c r="GAZ367" s="37"/>
      <c r="GBA367" s="37"/>
      <c r="GBB367" s="37"/>
      <c r="GBC367" s="37"/>
      <c r="GBD367" s="37"/>
      <c r="GBE367" s="37"/>
      <c r="GBF367" s="37"/>
      <c r="GBG367" s="37"/>
      <c r="GBH367" s="37"/>
      <c r="GBI367" s="37"/>
      <c r="GBJ367" s="37"/>
      <c r="GBK367" s="37"/>
      <c r="GBL367" s="37"/>
      <c r="GBM367" s="37"/>
      <c r="GBN367" s="37"/>
      <c r="GBO367" s="37"/>
      <c r="GBP367" s="37"/>
      <c r="GBQ367" s="37"/>
      <c r="GBR367" s="37"/>
      <c r="GBS367" s="37"/>
      <c r="GBT367" s="37"/>
      <c r="GBU367" s="37"/>
      <c r="GBV367" s="37"/>
      <c r="GBW367" s="37"/>
      <c r="GBX367" s="37"/>
      <c r="GBY367" s="37"/>
      <c r="GBZ367" s="37"/>
      <c r="GCA367" s="37"/>
      <c r="GCB367" s="37"/>
      <c r="GCC367" s="37"/>
      <c r="GCD367" s="37"/>
      <c r="GCE367" s="37"/>
      <c r="GCF367" s="37"/>
      <c r="GCG367" s="37"/>
      <c r="GCH367" s="37"/>
      <c r="GCI367" s="37"/>
      <c r="GCJ367" s="37"/>
      <c r="GCK367" s="37"/>
      <c r="GCL367" s="37"/>
      <c r="GCM367" s="37"/>
      <c r="GCN367" s="37"/>
      <c r="GCO367" s="37"/>
      <c r="GCP367" s="37"/>
      <c r="GCQ367" s="37"/>
      <c r="GCR367" s="37"/>
      <c r="GCS367" s="37"/>
      <c r="GCT367" s="37"/>
      <c r="GCU367" s="37"/>
      <c r="GCV367" s="37"/>
      <c r="GCW367" s="37"/>
      <c r="GCX367" s="37"/>
      <c r="GCY367" s="37"/>
      <c r="GCZ367" s="37"/>
      <c r="GDA367" s="37"/>
      <c r="GDB367" s="37"/>
      <c r="GDC367" s="37"/>
      <c r="GDD367" s="37"/>
      <c r="GDE367" s="37"/>
      <c r="GDF367" s="37"/>
      <c r="GDG367" s="37"/>
      <c r="GDH367" s="37"/>
      <c r="GDI367" s="37"/>
      <c r="GDJ367" s="37"/>
      <c r="GDK367" s="37"/>
      <c r="GDL367" s="37"/>
      <c r="GDM367" s="37"/>
      <c r="GDN367" s="37"/>
      <c r="GDO367" s="37"/>
      <c r="GDP367" s="37"/>
      <c r="GDQ367" s="37"/>
      <c r="GDR367" s="37"/>
      <c r="GDS367" s="37"/>
      <c r="GDT367" s="37"/>
      <c r="GDU367" s="37"/>
      <c r="GDV367" s="37"/>
      <c r="GDW367" s="37"/>
      <c r="GDX367" s="37"/>
      <c r="GDY367" s="37"/>
      <c r="GDZ367" s="37"/>
      <c r="GEA367" s="37"/>
      <c r="GEB367" s="37"/>
      <c r="GEC367" s="37"/>
      <c r="GED367" s="37"/>
      <c r="GEE367" s="37"/>
      <c r="GEF367" s="37"/>
      <c r="GEG367" s="37"/>
      <c r="GEH367" s="37"/>
      <c r="GEI367" s="37"/>
      <c r="GEJ367" s="37"/>
      <c r="GEK367" s="37"/>
      <c r="GEL367" s="37"/>
      <c r="GEM367" s="37"/>
      <c r="GEN367" s="37"/>
      <c r="GEO367" s="37"/>
      <c r="GEP367" s="37"/>
      <c r="GEQ367" s="37"/>
      <c r="GER367" s="37"/>
      <c r="GES367" s="37"/>
      <c r="GET367" s="37"/>
      <c r="GEU367" s="37"/>
      <c r="GEV367" s="37"/>
      <c r="GEW367" s="37"/>
      <c r="GEX367" s="37"/>
      <c r="GEY367" s="37"/>
      <c r="GEZ367" s="37"/>
      <c r="GFA367" s="37"/>
      <c r="GFB367" s="37"/>
      <c r="GFC367" s="37"/>
      <c r="GFD367" s="37"/>
      <c r="GFE367" s="37"/>
      <c r="GFF367" s="37"/>
      <c r="GFG367" s="37"/>
      <c r="GFH367" s="37"/>
      <c r="GFI367" s="37"/>
      <c r="GFJ367" s="37"/>
      <c r="GFK367" s="37"/>
      <c r="GFL367" s="37"/>
      <c r="GFM367" s="37"/>
      <c r="GFN367" s="37"/>
      <c r="GFO367" s="37"/>
      <c r="GFP367" s="37"/>
      <c r="GFQ367" s="37"/>
      <c r="GFR367" s="37"/>
      <c r="GFS367" s="37"/>
      <c r="GFT367" s="37"/>
      <c r="GFU367" s="37"/>
      <c r="GFV367" s="37"/>
      <c r="GFW367" s="37"/>
      <c r="GFX367" s="37"/>
      <c r="GFY367" s="37"/>
      <c r="GFZ367" s="37"/>
      <c r="GGA367" s="37"/>
      <c r="GGB367" s="37"/>
      <c r="GGC367" s="37"/>
      <c r="GGD367" s="37"/>
      <c r="GGE367" s="37"/>
      <c r="GGF367" s="37"/>
      <c r="GGG367" s="37"/>
      <c r="GGH367" s="37"/>
      <c r="GGI367" s="37"/>
      <c r="GGJ367" s="37"/>
      <c r="GGK367" s="37"/>
      <c r="GGL367" s="37"/>
      <c r="GGM367" s="37"/>
      <c r="GGN367" s="37"/>
      <c r="GGO367" s="37"/>
      <c r="GGP367" s="37"/>
      <c r="GGQ367" s="37"/>
      <c r="GGR367" s="37"/>
      <c r="GGS367" s="37"/>
      <c r="GGT367" s="37"/>
      <c r="GGU367" s="37"/>
      <c r="GGV367" s="37"/>
      <c r="GGW367" s="37"/>
      <c r="GGX367" s="37"/>
      <c r="GGY367" s="37"/>
      <c r="GGZ367" s="37"/>
      <c r="GHA367" s="37"/>
      <c r="GHB367" s="37"/>
      <c r="GHC367" s="37"/>
      <c r="GHD367" s="37"/>
      <c r="GHE367" s="37"/>
      <c r="GHF367" s="37"/>
      <c r="GHG367" s="37"/>
      <c r="GHH367" s="37"/>
      <c r="GHI367" s="37"/>
      <c r="GHJ367" s="37"/>
      <c r="GHK367" s="37"/>
      <c r="GHL367" s="37"/>
      <c r="GHM367" s="37"/>
      <c r="GHN367" s="37"/>
      <c r="GHO367" s="37"/>
      <c r="GHP367" s="37"/>
      <c r="GHQ367" s="37"/>
      <c r="GHR367" s="37"/>
      <c r="GHS367" s="37"/>
      <c r="GHT367" s="37"/>
      <c r="GHU367" s="37"/>
      <c r="GHV367" s="37"/>
      <c r="GHW367" s="37"/>
      <c r="GHX367" s="37"/>
      <c r="GHY367" s="37"/>
      <c r="GHZ367" s="37"/>
      <c r="GIA367" s="37"/>
      <c r="GIB367" s="37"/>
      <c r="GIC367" s="37"/>
      <c r="GID367" s="37"/>
      <c r="GIE367" s="37"/>
      <c r="GIF367" s="37"/>
      <c r="GIG367" s="37"/>
      <c r="GIH367" s="37"/>
      <c r="GII367" s="37"/>
      <c r="GIJ367" s="37"/>
      <c r="GIK367" s="37"/>
      <c r="GIL367" s="37"/>
      <c r="GIM367" s="37"/>
      <c r="GIN367" s="37"/>
      <c r="GIO367" s="37"/>
      <c r="GIP367" s="37"/>
      <c r="GIQ367" s="37"/>
      <c r="GIR367" s="37"/>
      <c r="GIS367" s="37"/>
      <c r="GIT367" s="37"/>
      <c r="GIU367" s="37"/>
      <c r="GIV367" s="37"/>
      <c r="GIW367" s="37"/>
      <c r="GIX367" s="37"/>
      <c r="GIY367" s="37"/>
      <c r="GIZ367" s="37"/>
      <c r="GJA367" s="37"/>
      <c r="GJB367" s="37"/>
      <c r="GJC367" s="37"/>
      <c r="GJD367" s="37"/>
      <c r="GJE367" s="37"/>
      <c r="GJF367" s="37"/>
      <c r="GJG367" s="37"/>
      <c r="GJH367" s="37"/>
      <c r="GJI367" s="37"/>
      <c r="GJJ367" s="37"/>
      <c r="GJK367" s="37"/>
      <c r="GJL367" s="37"/>
      <c r="GJM367" s="37"/>
      <c r="GJN367" s="37"/>
      <c r="GJO367" s="37"/>
      <c r="GJP367" s="37"/>
      <c r="GJQ367" s="37"/>
      <c r="GJR367" s="37"/>
      <c r="GJS367" s="37"/>
      <c r="GJT367" s="37"/>
      <c r="GJU367" s="37"/>
      <c r="GJV367" s="37"/>
      <c r="GJW367" s="37"/>
      <c r="GJX367" s="37"/>
      <c r="GJY367" s="37"/>
      <c r="GJZ367" s="37"/>
      <c r="GKA367" s="37"/>
      <c r="GKB367" s="37"/>
      <c r="GKC367" s="37"/>
      <c r="GKD367" s="37"/>
      <c r="GKE367" s="37"/>
      <c r="GKF367" s="37"/>
      <c r="GKG367" s="37"/>
      <c r="GKH367" s="37"/>
      <c r="GKI367" s="37"/>
      <c r="GKJ367" s="37"/>
      <c r="GKK367" s="37"/>
      <c r="GKL367" s="37"/>
      <c r="GKM367" s="37"/>
      <c r="GKN367" s="37"/>
      <c r="GKO367" s="37"/>
      <c r="GKP367" s="37"/>
      <c r="GKQ367" s="37"/>
      <c r="GKR367" s="37"/>
      <c r="GKS367" s="37"/>
      <c r="GKT367" s="37"/>
      <c r="GKU367" s="37"/>
      <c r="GKV367" s="37"/>
      <c r="GKW367" s="37"/>
      <c r="GKX367" s="37"/>
      <c r="GKY367" s="37"/>
      <c r="GKZ367" s="37"/>
      <c r="GLA367" s="37"/>
      <c r="GLB367" s="37"/>
      <c r="GLC367" s="37"/>
      <c r="GLD367" s="37"/>
      <c r="GLE367" s="37"/>
      <c r="GLF367" s="37"/>
      <c r="GLG367" s="37"/>
      <c r="GLH367" s="37"/>
      <c r="GLI367" s="37"/>
      <c r="GLJ367" s="37"/>
      <c r="GLK367" s="37"/>
      <c r="GLL367" s="37"/>
      <c r="GLM367" s="37"/>
      <c r="GLN367" s="37"/>
      <c r="GLO367" s="37"/>
      <c r="GLP367" s="37"/>
      <c r="GLQ367" s="37"/>
      <c r="GLR367" s="37"/>
      <c r="GLS367" s="37"/>
      <c r="GLT367" s="37"/>
      <c r="GLU367" s="37"/>
      <c r="GLV367" s="37"/>
      <c r="GLW367" s="37"/>
      <c r="GLX367" s="37"/>
      <c r="GLY367" s="37"/>
      <c r="GLZ367" s="37"/>
      <c r="GMA367" s="37"/>
      <c r="GMB367" s="37"/>
      <c r="GMC367" s="37"/>
      <c r="GMD367" s="37"/>
      <c r="GME367" s="37"/>
      <c r="GMF367" s="37"/>
      <c r="GMG367" s="37"/>
      <c r="GMH367" s="37"/>
      <c r="GMI367" s="37"/>
      <c r="GMJ367" s="37"/>
      <c r="GMK367" s="37"/>
      <c r="GML367" s="37"/>
      <c r="GMM367" s="37"/>
      <c r="GMN367" s="37"/>
      <c r="GMO367" s="37"/>
      <c r="GMP367" s="37"/>
      <c r="GMQ367" s="37"/>
      <c r="GMR367" s="37"/>
      <c r="GMS367" s="37"/>
      <c r="GMT367" s="37"/>
      <c r="GMU367" s="37"/>
      <c r="GMV367" s="37"/>
      <c r="GMW367" s="37"/>
      <c r="GMX367" s="37"/>
      <c r="GMY367" s="37"/>
      <c r="GMZ367" s="37"/>
      <c r="GNA367" s="37"/>
      <c r="GNB367" s="37"/>
      <c r="GNC367" s="37"/>
      <c r="GND367" s="37"/>
      <c r="GNE367" s="37"/>
      <c r="GNF367" s="37"/>
      <c r="GNG367" s="37"/>
      <c r="GNH367" s="37"/>
      <c r="GNI367" s="37"/>
      <c r="GNJ367" s="37"/>
      <c r="GNK367" s="37"/>
      <c r="GNL367" s="37"/>
      <c r="GNM367" s="37"/>
      <c r="GNN367" s="37"/>
      <c r="GNO367" s="37"/>
      <c r="GNP367" s="37"/>
      <c r="GNQ367" s="37"/>
      <c r="GNR367" s="37"/>
      <c r="GNS367" s="37"/>
      <c r="GNT367" s="37"/>
      <c r="GNU367" s="37"/>
      <c r="GNV367" s="37"/>
      <c r="GNW367" s="37"/>
      <c r="GNX367" s="37"/>
      <c r="GNY367" s="37"/>
      <c r="GNZ367" s="37"/>
      <c r="GOA367" s="37"/>
      <c r="GOB367" s="37"/>
      <c r="GOC367" s="37"/>
      <c r="GOD367" s="37"/>
      <c r="GOE367" s="37"/>
      <c r="GOF367" s="37"/>
      <c r="GOG367" s="37"/>
      <c r="GOH367" s="37"/>
      <c r="GOI367" s="37"/>
      <c r="GOJ367" s="37"/>
      <c r="GOK367" s="37"/>
      <c r="GOL367" s="37"/>
      <c r="GOM367" s="37"/>
      <c r="GON367" s="37"/>
      <c r="GOO367" s="37"/>
      <c r="GOP367" s="37"/>
      <c r="GOQ367" s="37"/>
      <c r="GOR367" s="37"/>
      <c r="GOS367" s="37"/>
      <c r="GOT367" s="37"/>
      <c r="GOU367" s="37"/>
      <c r="GOV367" s="37"/>
      <c r="GOW367" s="37"/>
      <c r="GOX367" s="37"/>
      <c r="GOY367" s="37"/>
      <c r="GOZ367" s="37"/>
      <c r="GPA367" s="37"/>
      <c r="GPB367" s="37"/>
      <c r="GPC367" s="37"/>
      <c r="GPD367" s="37"/>
      <c r="GPE367" s="37"/>
      <c r="GPF367" s="37"/>
      <c r="GPG367" s="37"/>
      <c r="GPH367" s="37"/>
      <c r="GPI367" s="37"/>
      <c r="GPJ367" s="37"/>
      <c r="GPK367" s="37"/>
      <c r="GPL367" s="37"/>
      <c r="GPM367" s="37"/>
      <c r="GPN367" s="37"/>
      <c r="GPO367" s="37"/>
      <c r="GPP367" s="37"/>
      <c r="GPQ367" s="37"/>
      <c r="GPR367" s="37"/>
      <c r="GPS367" s="37"/>
      <c r="GPT367" s="37"/>
      <c r="GPU367" s="37"/>
      <c r="GPV367" s="37"/>
      <c r="GPW367" s="37"/>
      <c r="GPX367" s="37"/>
      <c r="GPY367" s="37"/>
      <c r="GPZ367" s="37"/>
      <c r="GQA367" s="37"/>
      <c r="GQB367" s="37"/>
      <c r="GQC367" s="37"/>
      <c r="GQD367" s="37"/>
      <c r="GQE367" s="37"/>
      <c r="GQF367" s="37"/>
      <c r="GQG367" s="37"/>
      <c r="GQH367" s="37"/>
      <c r="GQI367" s="37"/>
      <c r="GQJ367" s="37"/>
      <c r="GQK367" s="37"/>
      <c r="GQL367" s="37"/>
      <c r="GQM367" s="37"/>
      <c r="GQN367" s="37"/>
      <c r="GQO367" s="37"/>
      <c r="GQP367" s="37"/>
      <c r="GQQ367" s="37"/>
      <c r="GQR367" s="37"/>
      <c r="GQS367" s="37"/>
      <c r="GQT367" s="37"/>
      <c r="GQU367" s="37"/>
      <c r="GQV367" s="37"/>
      <c r="GQW367" s="37"/>
      <c r="GQX367" s="37"/>
      <c r="GQY367" s="37"/>
      <c r="GQZ367" s="37"/>
      <c r="GRA367" s="37"/>
      <c r="GRB367" s="37"/>
      <c r="GRC367" s="37"/>
      <c r="GRD367" s="37"/>
      <c r="GRE367" s="37"/>
      <c r="GRF367" s="37"/>
      <c r="GRG367" s="37"/>
      <c r="GRH367" s="37"/>
      <c r="GRI367" s="37"/>
      <c r="GRJ367" s="37"/>
      <c r="GRK367" s="37"/>
      <c r="GRL367" s="37"/>
      <c r="GRM367" s="37"/>
      <c r="GRN367" s="37"/>
      <c r="GRO367" s="37"/>
      <c r="GRP367" s="37"/>
      <c r="GRQ367" s="37"/>
      <c r="GRR367" s="37"/>
      <c r="GRS367" s="37"/>
      <c r="GRT367" s="37"/>
      <c r="GRU367" s="37"/>
      <c r="GRV367" s="37"/>
      <c r="GRW367" s="37"/>
      <c r="GRX367" s="37"/>
      <c r="GRY367" s="37"/>
      <c r="GRZ367" s="37"/>
      <c r="GSA367" s="37"/>
      <c r="GSB367" s="37"/>
      <c r="GSC367" s="37"/>
      <c r="GSD367" s="37"/>
      <c r="GSE367" s="37"/>
      <c r="GSF367" s="37"/>
      <c r="GSG367" s="37"/>
      <c r="GSH367" s="37"/>
      <c r="GSI367" s="37"/>
      <c r="GSJ367" s="37"/>
      <c r="GSK367" s="37"/>
      <c r="GSL367" s="37"/>
      <c r="GSM367" s="37"/>
      <c r="GSN367" s="37"/>
      <c r="GSO367" s="37"/>
      <c r="GSP367" s="37"/>
      <c r="GSQ367" s="37"/>
      <c r="GSR367" s="37"/>
      <c r="GSS367" s="37"/>
      <c r="GST367" s="37"/>
      <c r="GSU367" s="37"/>
      <c r="GSV367" s="37"/>
      <c r="GSW367" s="37"/>
      <c r="GSX367" s="37"/>
      <c r="GSY367" s="37"/>
      <c r="GSZ367" s="37"/>
      <c r="GTA367" s="37"/>
      <c r="GTB367" s="37"/>
      <c r="GTC367" s="37"/>
      <c r="GTD367" s="37"/>
      <c r="GTE367" s="37"/>
      <c r="GTF367" s="37"/>
      <c r="GTG367" s="37"/>
      <c r="GTH367" s="37"/>
      <c r="GTI367" s="37"/>
      <c r="GTJ367" s="37"/>
      <c r="GTK367" s="37"/>
      <c r="GTL367" s="37"/>
      <c r="GTM367" s="37"/>
      <c r="GTN367" s="37"/>
      <c r="GTO367" s="37"/>
      <c r="GTP367" s="37"/>
      <c r="GTQ367" s="37"/>
      <c r="GTR367" s="37"/>
      <c r="GTS367" s="37"/>
      <c r="GTT367" s="37"/>
      <c r="GTU367" s="37"/>
      <c r="GTV367" s="37"/>
      <c r="GTW367" s="37"/>
      <c r="GTX367" s="37"/>
      <c r="GTY367" s="37"/>
      <c r="GTZ367" s="37"/>
      <c r="GUA367" s="37"/>
      <c r="GUB367" s="37"/>
      <c r="GUC367" s="37"/>
      <c r="GUD367" s="37"/>
      <c r="GUE367" s="37"/>
      <c r="GUF367" s="37"/>
      <c r="GUG367" s="37"/>
      <c r="GUH367" s="37"/>
      <c r="GUI367" s="37"/>
      <c r="GUJ367" s="37"/>
      <c r="GUK367" s="37"/>
      <c r="GUL367" s="37"/>
      <c r="GUM367" s="37"/>
      <c r="GUN367" s="37"/>
      <c r="GUO367" s="37"/>
      <c r="GUP367" s="37"/>
      <c r="GUQ367" s="37"/>
      <c r="GUR367" s="37"/>
      <c r="GUS367" s="37"/>
      <c r="GUT367" s="37"/>
      <c r="GUU367" s="37"/>
      <c r="GUV367" s="37"/>
      <c r="GUW367" s="37"/>
      <c r="GUX367" s="37"/>
      <c r="GUY367" s="37"/>
      <c r="GUZ367" s="37"/>
      <c r="GVA367" s="37"/>
      <c r="GVB367" s="37"/>
      <c r="GVC367" s="37"/>
      <c r="GVD367" s="37"/>
      <c r="GVE367" s="37"/>
      <c r="GVF367" s="37"/>
      <c r="GVG367" s="37"/>
      <c r="GVH367" s="37"/>
      <c r="GVI367" s="37"/>
      <c r="GVJ367" s="37"/>
      <c r="GVK367" s="37"/>
      <c r="GVL367" s="37"/>
      <c r="GVM367" s="37"/>
      <c r="GVN367" s="37"/>
      <c r="GVO367" s="37"/>
      <c r="GVP367" s="37"/>
      <c r="GVQ367" s="37"/>
      <c r="GVR367" s="37"/>
      <c r="GVS367" s="37"/>
      <c r="GVT367" s="37"/>
      <c r="GVU367" s="37"/>
      <c r="GVV367" s="37"/>
      <c r="GVW367" s="37"/>
      <c r="GVX367" s="37"/>
      <c r="GVY367" s="37"/>
      <c r="GVZ367" s="37"/>
      <c r="GWA367" s="37"/>
      <c r="GWB367" s="37"/>
      <c r="GWC367" s="37"/>
      <c r="GWD367" s="37"/>
      <c r="GWE367" s="37"/>
      <c r="GWF367" s="37"/>
      <c r="GWG367" s="37"/>
      <c r="GWH367" s="37"/>
      <c r="GWI367" s="37"/>
      <c r="GWJ367" s="37"/>
      <c r="GWK367" s="37"/>
      <c r="GWL367" s="37"/>
      <c r="GWM367" s="37"/>
      <c r="GWN367" s="37"/>
      <c r="GWO367" s="37"/>
      <c r="GWP367" s="37"/>
      <c r="GWQ367" s="37"/>
      <c r="GWR367" s="37"/>
      <c r="GWS367" s="37"/>
      <c r="GWT367" s="37"/>
      <c r="GWU367" s="37"/>
      <c r="GWV367" s="37"/>
      <c r="GWW367" s="37"/>
      <c r="GWX367" s="37"/>
      <c r="GWY367" s="37"/>
      <c r="GWZ367" s="37"/>
      <c r="GXA367" s="37"/>
      <c r="GXB367" s="37"/>
      <c r="GXC367" s="37"/>
      <c r="GXD367" s="37"/>
      <c r="GXE367" s="37"/>
      <c r="GXF367" s="37"/>
      <c r="GXG367" s="37"/>
      <c r="GXH367" s="37"/>
      <c r="GXI367" s="37"/>
      <c r="GXJ367" s="37"/>
      <c r="GXK367" s="37"/>
      <c r="GXL367" s="37"/>
      <c r="GXM367" s="37"/>
      <c r="GXN367" s="37"/>
      <c r="GXO367" s="37"/>
      <c r="GXP367" s="37"/>
      <c r="GXQ367" s="37"/>
      <c r="GXR367" s="37"/>
      <c r="GXS367" s="37"/>
      <c r="GXT367" s="37"/>
      <c r="GXU367" s="37"/>
      <c r="GXV367" s="37"/>
      <c r="GXW367" s="37"/>
      <c r="GXX367" s="37"/>
      <c r="GXY367" s="37"/>
      <c r="GXZ367" s="37"/>
      <c r="GYA367" s="37"/>
      <c r="GYB367" s="37"/>
      <c r="GYC367" s="37"/>
      <c r="GYD367" s="37"/>
      <c r="GYE367" s="37"/>
      <c r="GYF367" s="37"/>
      <c r="GYG367" s="37"/>
      <c r="GYH367" s="37"/>
      <c r="GYI367" s="37"/>
      <c r="GYJ367" s="37"/>
      <c r="GYK367" s="37"/>
      <c r="GYL367" s="37"/>
      <c r="GYM367" s="37"/>
      <c r="GYN367" s="37"/>
      <c r="GYO367" s="37"/>
      <c r="GYP367" s="37"/>
      <c r="GYQ367" s="37"/>
      <c r="GYR367" s="37"/>
      <c r="GYS367" s="37"/>
      <c r="GYT367" s="37"/>
      <c r="GYU367" s="37"/>
      <c r="GYV367" s="37"/>
      <c r="GYW367" s="37"/>
      <c r="GYX367" s="37"/>
      <c r="GYY367" s="37"/>
      <c r="GYZ367" s="37"/>
      <c r="GZA367" s="37"/>
      <c r="GZB367" s="37"/>
      <c r="GZC367" s="37"/>
      <c r="GZD367" s="37"/>
      <c r="GZE367" s="37"/>
      <c r="GZF367" s="37"/>
      <c r="GZG367" s="37"/>
      <c r="GZH367" s="37"/>
      <c r="GZI367" s="37"/>
      <c r="GZJ367" s="37"/>
      <c r="GZK367" s="37"/>
      <c r="GZL367" s="37"/>
      <c r="GZM367" s="37"/>
      <c r="GZN367" s="37"/>
      <c r="GZO367" s="37"/>
      <c r="GZP367" s="37"/>
      <c r="GZQ367" s="37"/>
      <c r="GZR367" s="37"/>
      <c r="GZS367" s="37"/>
      <c r="GZT367" s="37"/>
      <c r="GZU367" s="37"/>
      <c r="GZV367" s="37"/>
      <c r="GZW367" s="37"/>
      <c r="GZX367" s="37"/>
      <c r="GZY367" s="37"/>
      <c r="GZZ367" s="37"/>
      <c r="HAA367" s="37"/>
      <c r="HAB367" s="37"/>
      <c r="HAC367" s="37"/>
      <c r="HAD367" s="37"/>
      <c r="HAE367" s="37"/>
      <c r="HAF367" s="37"/>
      <c r="HAG367" s="37"/>
      <c r="HAH367" s="37"/>
      <c r="HAI367" s="37"/>
      <c r="HAJ367" s="37"/>
      <c r="HAK367" s="37"/>
      <c r="HAL367" s="37"/>
      <c r="HAM367" s="37"/>
      <c r="HAN367" s="37"/>
      <c r="HAO367" s="37"/>
      <c r="HAP367" s="37"/>
      <c r="HAQ367" s="37"/>
      <c r="HAR367" s="37"/>
      <c r="HAS367" s="37"/>
      <c r="HAT367" s="37"/>
      <c r="HAU367" s="37"/>
      <c r="HAV367" s="37"/>
      <c r="HAW367" s="37"/>
      <c r="HAX367" s="37"/>
      <c r="HAY367" s="37"/>
      <c r="HAZ367" s="37"/>
      <c r="HBA367" s="37"/>
      <c r="HBB367" s="37"/>
      <c r="HBC367" s="37"/>
      <c r="HBD367" s="37"/>
      <c r="HBE367" s="37"/>
      <c r="HBF367" s="37"/>
      <c r="HBG367" s="37"/>
      <c r="HBH367" s="37"/>
      <c r="HBI367" s="37"/>
      <c r="HBJ367" s="37"/>
      <c r="HBK367" s="37"/>
      <c r="HBL367" s="37"/>
      <c r="HBM367" s="37"/>
      <c r="HBN367" s="37"/>
      <c r="HBO367" s="37"/>
      <c r="HBP367" s="37"/>
      <c r="HBQ367" s="37"/>
      <c r="HBR367" s="37"/>
      <c r="HBS367" s="37"/>
      <c r="HBT367" s="37"/>
      <c r="HBU367" s="37"/>
      <c r="HBV367" s="37"/>
      <c r="HBW367" s="37"/>
      <c r="HBX367" s="37"/>
      <c r="HBY367" s="37"/>
      <c r="HBZ367" s="37"/>
      <c r="HCA367" s="37"/>
      <c r="HCB367" s="37"/>
      <c r="HCC367" s="37"/>
      <c r="HCD367" s="37"/>
      <c r="HCE367" s="37"/>
      <c r="HCF367" s="37"/>
      <c r="HCG367" s="37"/>
      <c r="HCH367" s="37"/>
      <c r="HCI367" s="37"/>
      <c r="HCJ367" s="37"/>
      <c r="HCK367" s="37"/>
      <c r="HCL367" s="37"/>
      <c r="HCM367" s="37"/>
      <c r="HCN367" s="37"/>
      <c r="HCO367" s="37"/>
      <c r="HCP367" s="37"/>
      <c r="HCQ367" s="37"/>
      <c r="HCR367" s="37"/>
      <c r="HCS367" s="37"/>
      <c r="HCT367" s="37"/>
      <c r="HCU367" s="37"/>
      <c r="HCV367" s="37"/>
      <c r="HCW367" s="37"/>
      <c r="HCX367" s="37"/>
      <c r="HCY367" s="37"/>
      <c r="HCZ367" s="37"/>
      <c r="HDA367" s="37"/>
      <c r="HDB367" s="37"/>
      <c r="HDC367" s="37"/>
      <c r="HDD367" s="37"/>
      <c r="HDE367" s="37"/>
      <c r="HDF367" s="37"/>
      <c r="HDG367" s="37"/>
      <c r="HDH367" s="37"/>
      <c r="HDI367" s="37"/>
      <c r="HDJ367" s="37"/>
      <c r="HDK367" s="37"/>
      <c r="HDL367" s="37"/>
      <c r="HDM367" s="37"/>
      <c r="HDN367" s="37"/>
      <c r="HDO367" s="37"/>
      <c r="HDP367" s="37"/>
      <c r="HDQ367" s="37"/>
      <c r="HDR367" s="37"/>
      <c r="HDS367" s="37"/>
      <c r="HDT367" s="37"/>
      <c r="HDU367" s="37"/>
      <c r="HDV367" s="37"/>
      <c r="HDW367" s="37"/>
      <c r="HDX367" s="37"/>
      <c r="HDY367" s="37"/>
      <c r="HDZ367" s="37"/>
      <c r="HEA367" s="37"/>
      <c r="HEB367" s="37"/>
      <c r="HEC367" s="37"/>
      <c r="HED367" s="37"/>
      <c r="HEE367" s="37"/>
      <c r="HEF367" s="37"/>
      <c r="HEG367" s="37"/>
      <c r="HEH367" s="37"/>
      <c r="HEI367" s="37"/>
      <c r="HEJ367" s="37"/>
      <c r="HEK367" s="37"/>
      <c r="HEL367" s="37"/>
      <c r="HEM367" s="37"/>
      <c r="HEN367" s="37"/>
      <c r="HEO367" s="37"/>
      <c r="HEP367" s="37"/>
      <c r="HEQ367" s="37"/>
      <c r="HER367" s="37"/>
      <c r="HES367" s="37"/>
      <c r="HET367" s="37"/>
      <c r="HEU367" s="37"/>
      <c r="HEV367" s="37"/>
      <c r="HEW367" s="37"/>
      <c r="HEX367" s="37"/>
      <c r="HEY367" s="37"/>
      <c r="HEZ367" s="37"/>
      <c r="HFA367" s="37"/>
      <c r="HFB367" s="37"/>
      <c r="HFC367" s="37"/>
      <c r="HFD367" s="37"/>
      <c r="HFE367" s="37"/>
      <c r="HFF367" s="37"/>
      <c r="HFG367" s="37"/>
      <c r="HFH367" s="37"/>
      <c r="HFI367" s="37"/>
      <c r="HFJ367" s="37"/>
      <c r="HFK367" s="37"/>
      <c r="HFL367" s="37"/>
      <c r="HFM367" s="37"/>
      <c r="HFN367" s="37"/>
      <c r="HFO367" s="37"/>
      <c r="HFP367" s="37"/>
      <c r="HFQ367" s="37"/>
      <c r="HFR367" s="37"/>
      <c r="HFS367" s="37"/>
      <c r="HFT367" s="37"/>
      <c r="HFU367" s="37"/>
      <c r="HFV367" s="37"/>
      <c r="HFW367" s="37"/>
      <c r="HFX367" s="37"/>
      <c r="HFY367" s="37"/>
      <c r="HFZ367" s="37"/>
      <c r="HGA367" s="37"/>
      <c r="HGB367" s="37"/>
      <c r="HGC367" s="37"/>
      <c r="HGD367" s="37"/>
      <c r="HGE367" s="37"/>
      <c r="HGF367" s="37"/>
      <c r="HGG367" s="37"/>
      <c r="HGH367" s="37"/>
      <c r="HGI367" s="37"/>
      <c r="HGJ367" s="37"/>
      <c r="HGK367" s="37"/>
      <c r="HGL367" s="37"/>
      <c r="HGM367" s="37"/>
      <c r="HGN367" s="37"/>
      <c r="HGO367" s="37"/>
      <c r="HGP367" s="37"/>
      <c r="HGQ367" s="37"/>
      <c r="HGR367" s="37"/>
      <c r="HGS367" s="37"/>
      <c r="HGT367" s="37"/>
      <c r="HGU367" s="37"/>
      <c r="HGV367" s="37"/>
      <c r="HGW367" s="37"/>
      <c r="HGX367" s="37"/>
      <c r="HGY367" s="37"/>
      <c r="HGZ367" s="37"/>
      <c r="HHA367" s="37"/>
      <c r="HHB367" s="37"/>
      <c r="HHC367" s="37"/>
      <c r="HHD367" s="37"/>
      <c r="HHE367" s="37"/>
      <c r="HHF367" s="37"/>
      <c r="HHG367" s="37"/>
      <c r="HHH367" s="37"/>
      <c r="HHI367" s="37"/>
      <c r="HHJ367" s="37"/>
      <c r="HHK367" s="37"/>
      <c r="HHL367" s="37"/>
      <c r="HHM367" s="37"/>
      <c r="HHN367" s="37"/>
      <c r="HHO367" s="37"/>
      <c r="HHP367" s="37"/>
      <c r="HHQ367" s="37"/>
      <c r="HHR367" s="37"/>
      <c r="HHS367" s="37"/>
      <c r="HHT367" s="37"/>
      <c r="HHU367" s="37"/>
      <c r="HHV367" s="37"/>
      <c r="HHW367" s="37"/>
      <c r="HHX367" s="37"/>
      <c r="HHY367" s="37"/>
      <c r="HHZ367" s="37"/>
      <c r="HIA367" s="37"/>
      <c r="HIB367" s="37"/>
      <c r="HIC367" s="37"/>
      <c r="HID367" s="37"/>
      <c r="HIE367" s="37"/>
      <c r="HIF367" s="37"/>
      <c r="HIG367" s="37"/>
      <c r="HIH367" s="37"/>
      <c r="HII367" s="37"/>
      <c r="HIJ367" s="37"/>
      <c r="HIK367" s="37"/>
      <c r="HIL367" s="37"/>
      <c r="HIM367" s="37"/>
      <c r="HIN367" s="37"/>
      <c r="HIO367" s="37"/>
      <c r="HIP367" s="37"/>
      <c r="HIQ367" s="37"/>
      <c r="HIR367" s="37"/>
      <c r="HIS367" s="37"/>
      <c r="HIT367" s="37"/>
      <c r="HIU367" s="37"/>
      <c r="HIV367" s="37"/>
      <c r="HIW367" s="37"/>
      <c r="HIX367" s="37"/>
      <c r="HIY367" s="37"/>
      <c r="HIZ367" s="37"/>
      <c r="HJA367" s="37"/>
      <c r="HJB367" s="37"/>
      <c r="HJC367" s="37"/>
      <c r="HJD367" s="37"/>
      <c r="HJE367" s="37"/>
      <c r="HJF367" s="37"/>
      <c r="HJG367" s="37"/>
      <c r="HJH367" s="37"/>
      <c r="HJI367" s="37"/>
      <c r="HJJ367" s="37"/>
      <c r="HJK367" s="37"/>
      <c r="HJL367" s="37"/>
      <c r="HJM367" s="37"/>
      <c r="HJN367" s="37"/>
      <c r="HJO367" s="37"/>
      <c r="HJP367" s="37"/>
      <c r="HJQ367" s="37"/>
      <c r="HJR367" s="37"/>
      <c r="HJS367" s="37"/>
      <c r="HJT367" s="37"/>
      <c r="HJU367" s="37"/>
      <c r="HJV367" s="37"/>
      <c r="HJW367" s="37"/>
      <c r="HJX367" s="37"/>
      <c r="HJY367" s="37"/>
      <c r="HJZ367" s="37"/>
      <c r="HKA367" s="37"/>
      <c r="HKB367" s="37"/>
      <c r="HKC367" s="37"/>
      <c r="HKD367" s="37"/>
      <c r="HKE367" s="37"/>
      <c r="HKF367" s="37"/>
      <c r="HKG367" s="37"/>
      <c r="HKH367" s="37"/>
      <c r="HKI367" s="37"/>
      <c r="HKJ367" s="37"/>
      <c r="HKK367" s="37"/>
      <c r="HKL367" s="37"/>
      <c r="HKM367" s="37"/>
      <c r="HKN367" s="37"/>
      <c r="HKO367" s="37"/>
      <c r="HKP367" s="37"/>
      <c r="HKQ367" s="37"/>
      <c r="HKR367" s="37"/>
      <c r="HKS367" s="37"/>
      <c r="HKT367" s="37"/>
      <c r="HKU367" s="37"/>
      <c r="HKV367" s="37"/>
      <c r="HKW367" s="37"/>
      <c r="HKX367" s="37"/>
      <c r="HKY367" s="37"/>
      <c r="HKZ367" s="37"/>
      <c r="HLA367" s="37"/>
      <c r="HLB367" s="37"/>
      <c r="HLC367" s="37"/>
      <c r="HLD367" s="37"/>
      <c r="HLE367" s="37"/>
      <c r="HLF367" s="37"/>
      <c r="HLG367" s="37"/>
      <c r="HLH367" s="37"/>
      <c r="HLI367" s="37"/>
      <c r="HLJ367" s="37"/>
      <c r="HLK367" s="37"/>
      <c r="HLL367" s="37"/>
      <c r="HLM367" s="37"/>
      <c r="HLN367" s="37"/>
      <c r="HLO367" s="37"/>
      <c r="HLP367" s="37"/>
      <c r="HLQ367" s="37"/>
      <c r="HLR367" s="37"/>
      <c r="HLS367" s="37"/>
      <c r="HLT367" s="37"/>
      <c r="HLU367" s="37"/>
      <c r="HLV367" s="37"/>
      <c r="HLW367" s="37"/>
      <c r="HLX367" s="37"/>
      <c r="HLY367" s="37"/>
      <c r="HLZ367" s="37"/>
      <c r="HMA367" s="37"/>
      <c r="HMB367" s="37"/>
      <c r="HMC367" s="37"/>
      <c r="HMD367" s="37"/>
      <c r="HME367" s="37"/>
      <c r="HMF367" s="37"/>
      <c r="HMG367" s="37"/>
      <c r="HMH367" s="37"/>
      <c r="HMI367" s="37"/>
      <c r="HMJ367" s="37"/>
      <c r="HMK367" s="37"/>
      <c r="HML367" s="37"/>
      <c r="HMM367" s="37"/>
      <c r="HMN367" s="37"/>
      <c r="HMO367" s="37"/>
      <c r="HMP367" s="37"/>
      <c r="HMQ367" s="37"/>
      <c r="HMR367" s="37"/>
      <c r="HMS367" s="37"/>
      <c r="HMT367" s="37"/>
      <c r="HMU367" s="37"/>
      <c r="HMV367" s="37"/>
      <c r="HMW367" s="37"/>
      <c r="HMX367" s="37"/>
      <c r="HMY367" s="37"/>
      <c r="HMZ367" s="37"/>
      <c r="HNA367" s="37"/>
      <c r="HNB367" s="37"/>
      <c r="HNC367" s="37"/>
      <c r="HND367" s="37"/>
      <c r="HNE367" s="37"/>
      <c r="HNF367" s="37"/>
      <c r="HNG367" s="37"/>
      <c r="HNH367" s="37"/>
      <c r="HNI367" s="37"/>
      <c r="HNJ367" s="37"/>
      <c r="HNK367" s="37"/>
      <c r="HNL367" s="37"/>
      <c r="HNM367" s="37"/>
      <c r="HNN367" s="37"/>
      <c r="HNO367" s="37"/>
      <c r="HNP367" s="37"/>
      <c r="HNQ367" s="37"/>
      <c r="HNR367" s="37"/>
      <c r="HNS367" s="37"/>
      <c r="HNT367" s="37"/>
      <c r="HNU367" s="37"/>
      <c r="HNV367" s="37"/>
      <c r="HNW367" s="37"/>
      <c r="HNX367" s="37"/>
      <c r="HNY367" s="37"/>
      <c r="HNZ367" s="37"/>
      <c r="HOA367" s="37"/>
      <c r="HOB367" s="37"/>
      <c r="HOC367" s="37"/>
      <c r="HOD367" s="37"/>
      <c r="HOE367" s="37"/>
      <c r="HOF367" s="37"/>
      <c r="HOG367" s="37"/>
      <c r="HOH367" s="37"/>
      <c r="HOI367" s="37"/>
      <c r="HOJ367" s="37"/>
      <c r="HOK367" s="37"/>
      <c r="HOL367" s="37"/>
      <c r="HOM367" s="37"/>
      <c r="HON367" s="37"/>
      <c r="HOO367" s="37"/>
      <c r="HOP367" s="37"/>
      <c r="HOQ367" s="37"/>
      <c r="HOR367" s="37"/>
      <c r="HOS367" s="37"/>
      <c r="HOT367" s="37"/>
      <c r="HOU367" s="37"/>
      <c r="HOV367" s="37"/>
      <c r="HOW367" s="37"/>
      <c r="HOX367" s="37"/>
      <c r="HOY367" s="37"/>
      <c r="HOZ367" s="37"/>
      <c r="HPA367" s="37"/>
      <c r="HPB367" s="37"/>
      <c r="HPC367" s="37"/>
      <c r="HPD367" s="37"/>
      <c r="HPE367" s="37"/>
      <c r="HPF367" s="37"/>
      <c r="HPG367" s="37"/>
      <c r="HPH367" s="37"/>
      <c r="HPI367" s="37"/>
      <c r="HPJ367" s="37"/>
      <c r="HPK367" s="37"/>
      <c r="HPL367" s="37"/>
      <c r="HPM367" s="37"/>
      <c r="HPN367" s="37"/>
      <c r="HPO367" s="37"/>
      <c r="HPP367" s="37"/>
      <c r="HPQ367" s="37"/>
      <c r="HPR367" s="37"/>
      <c r="HPS367" s="37"/>
      <c r="HPT367" s="37"/>
      <c r="HPU367" s="37"/>
      <c r="HPV367" s="37"/>
      <c r="HPW367" s="37"/>
      <c r="HPX367" s="37"/>
      <c r="HPY367" s="37"/>
      <c r="HPZ367" s="37"/>
      <c r="HQA367" s="37"/>
      <c r="HQB367" s="37"/>
      <c r="HQC367" s="37"/>
      <c r="HQD367" s="37"/>
      <c r="HQE367" s="37"/>
      <c r="HQF367" s="37"/>
      <c r="HQG367" s="37"/>
      <c r="HQH367" s="37"/>
      <c r="HQI367" s="37"/>
      <c r="HQJ367" s="37"/>
      <c r="HQK367" s="37"/>
      <c r="HQL367" s="37"/>
      <c r="HQM367" s="37"/>
      <c r="HQN367" s="37"/>
      <c r="HQO367" s="37"/>
      <c r="HQP367" s="37"/>
      <c r="HQQ367" s="37"/>
      <c r="HQR367" s="37"/>
      <c r="HQS367" s="37"/>
      <c r="HQT367" s="37"/>
      <c r="HQU367" s="37"/>
      <c r="HQV367" s="37"/>
      <c r="HQW367" s="37"/>
      <c r="HQX367" s="37"/>
      <c r="HQY367" s="37"/>
      <c r="HQZ367" s="37"/>
      <c r="HRA367" s="37"/>
      <c r="HRB367" s="37"/>
      <c r="HRC367" s="37"/>
      <c r="HRD367" s="37"/>
      <c r="HRE367" s="37"/>
      <c r="HRF367" s="37"/>
      <c r="HRG367" s="37"/>
      <c r="HRH367" s="37"/>
      <c r="HRI367" s="37"/>
      <c r="HRJ367" s="37"/>
      <c r="HRK367" s="37"/>
      <c r="HRL367" s="37"/>
      <c r="HRM367" s="37"/>
      <c r="HRN367" s="37"/>
      <c r="HRO367" s="37"/>
      <c r="HRP367" s="37"/>
      <c r="HRQ367" s="37"/>
      <c r="HRR367" s="37"/>
      <c r="HRS367" s="37"/>
      <c r="HRT367" s="37"/>
      <c r="HRU367" s="37"/>
      <c r="HRV367" s="37"/>
      <c r="HRW367" s="37"/>
      <c r="HRX367" s="37"/>
      <c r="HRY367" s="37"/>
      <c r="HRZ367" s="37"/>
      <c r="HSA367" s="37"/>
      <c r="HSB367" s="37"/>
      <c r="HSC367" s="37"/>
      <c r="HSD367" s="37"/>
      <c r="HSE367" s="37"/>
      <c r="HSF367" s="37"/>
      <c r="HSG367" s="37"/>
      <c r="HSH367" s="37"/>
      <c r="HSI367" s="37"/>
      <c r="HSJ367" s="37"/>
      <c r="HSK367" s="37"/>
      <c r="HSL367" s="37"/>
      <c r="HSM367" s="37"/>
      <c r="HSN367" s="37"/>
      <c r="HSO367" s="37"/>
      <c r="HSP367" s="37"/>
      <c r="HSQ367" s="37"/>
      <c r="HSR367" s="37"/>
      <c r="HSS367" s="37"/>
      <c r="HST367" s="37"/>
      <c r="HSU367" s="37"/>
      <c r="HSV367" s="37"/>
      <c r="HSW367" s="37"/>
      <c r="HSX367" s="37"/>
      <c r="HSY367" s="37"/>
      <c r="HSZ367" s="37"/>
      <c r="HTA367" s="37"/>
      <c r="HTB367" s="37"/>
      <c r="HTC367" s="37"/>
      <c r="HTD367" s="37"/>
      <c r="HTE367" s="37"/>
      <c r="HTF367" s="37"/>
      <c r="HTG367" s="37"/>
      <c r="HTH367" s="37"/>
      <c r="HTI367" s="37"/>
      <c r="HTJ367" s="37"/>
      <c r="HTK367" s="37"/>
      <c r="HTL367" s="37"/>
      <c r="HTM367" s="37"/>
      <c r="HTN367" s="37"/>
      <c r="HTO367" s="37"/>
      <c r="HTP367" s="37"/>
      <c r="HTQ367" s="37"/>
      <c r="HTR367" s="37"/>
      <c r="HTS367" s="37"/>
      <c r="HTT367" s="37"/>
      <c r="HTU367" s="37"/>
      <c r="HTV367" s="37"/>
      <c r="HTW367" s="37"/>
      <c r="HTX367" s="37"/>
      <c r="HTY367" s="37"/>
      <c r="HTZ367" s="37"/>
      <c r="HUA367" s="37"/>
      <c r="HUB367" s="37"/>
      <c r="HUC367" s="37"/>
      <c r="HUD367" s="37"/>
      <c r="HUE367" s="37"/>
      <c r="HUF367" s="37"/>
      <c r="HUG367" s="37"/>
      <c r="HUH367" s="37"/>
      <c r="HUI367" s="37"/>
      <c r="HUJ367" s="37"/>
      <c r="HUK367" s="37"/>
      <c r="HUL367" s="37"/>
      <c r="HUM367" s="37"/>
      <c r="HUN367" s="37"/>
      <c r="HUO367" s="37"/>
      <c r="HUP367" s="37"/>
      <c r="HUQ367" s="37"/>
      <c r="HUR367" s="37"/>
      <c r="HUS367" s="37"/>
      <c r="HUT367" s="37"/>
      <c r="HUU367" s="37"/>
      <c r="HUV367" s="37"/>
      <c r="HUW367" s="37"/>
      <c r="HUX367" s="37"/>
      <c r="HUY367" s="37"/>
      <c r="HUZ367" s="37"/>
      <c r="HVA367" s="37"/>
      <c r="HVB367" s="37"/>
      <c r="HVC367" s="37"/>
      <c r="HVD367" s="37"/>
      <c r="HVE367" s="37"/>
      <c r="HVF367" s="37"/>
      <c r="HVG367" s="37"/>
      <c r="HVH367" s="37"/>
      <c r="HVI367" s="37"/>
      <c r="HVJ367" s="37"/>
      <c r="HVK367" s="37"/>
      <c r="HVL367" s="37"/>
      <c r="HVM367" s="37"/>
      <c r="HVN367" s="37"/>
      <c r="HVO367" s="37"/>
      <c r="HVP367" s="37"/>
      <c r="HVQ367" s="37"/>
      <c r="HVR367" s="37"/>
      <c r="HVS367" s="37"/>
      <c r="HVT367" s="37"/>
      <c r="HVU367" s="37"/>
      <c r="HVV367" s="37"/>
      <c r="HVW367" s="37"/>
      <c r="HVX367" s="37"/>
      <c r="HVY367" s="37"/>
      <c r="HVZ367" s="37"/>
      <c r="HWA367" s="37"/>
      <c r="HWB367" s="37"/>
      <c r="HWC367" s="37"/>
      <c r="HWD367" s="37"/>
      <c r="HWE367" s="37"/>
      <c r="HWF367" s="37"/>
      <c r="HWG367" s="37"/>
      <c r="HWH367" s="37"/>
      <c r="HWI367" s="37"/>
      <c r="HWJ367" s="37"/>
      <c r="HWK367" s="37"/>
      <c r="HWL367" s="37"/>
      <c r="HWM367" s="37"/>
      <c r="HWN367" s="37"/>
      <c r="HWO367" s="37"/>
      <c r="HWP367" s="37"/>
      <c r="HWQ367" s="37"/>
      <c r="HWR367" s="37"/>
      <c r="HWS367" s="37"/>
      <c r="HWT367" s="37"/>
      <c r="HWU367" s="37"/>
      <c r="HWV367" s="37"/>
      <c r="HWW367" s="37"/>
      <c r="HWX367" s="37"/>
      <c r="HWY367" s="37"/>
      <c r="HWZ367" s="37"/>
      <c r="HXA367" s="37"/>
      <c r="HXB367" s="37"/>
      <c r="HXC367" s="37"/>
      <c r="HXD367" s="37"/>
      <c r="HXE367" s="37"/>
      <c r="HXF367" s="37"/>
      <c r="HXG367" s="37"/>
      <c r="HXH367" s="37"/>
      <c r="HXI367" s="37"/>
      <c r="HXJ367" s="37"/>
      <c r="HXK367" s="37"/>
      <c r="HXL367" s="37"/>
      <c r="HXM367" s="37"/>
      <c r="HXN367" s="37"/>
      <c r="HXO367" s="37"/>
      <c r="HXP367" s="37"/>
      <c r="HXQ367" s="37"/>
      <c r="HXR367" s="37"/>
      <c r="HXS367" s="37"/>
      <c r="HXT367" s="37"/>
      <c r="HXU367" s="37"/>
      <c r="HXV367" s="37"/>
      <c r="HXW367" s="37"/>
      <c r="HXX367" s="37"/>
      <c r="HXY367" s="37"/>
      <c r="HXZ367" s="37"/>
      <c r="HYA367" s="37"/>
      <c r="HYB367" s="37"/>
      <c r="HYC367" s="37"/>
      <c r="HYD367" s="37"/>
      <c r="HYE367" s="37"/>
      <c r="HYF367" s="37"/>
      <c r="HYG367" s="37"/>
      <c r="HYH367" s="37"/>
      <c r="HYI367" s="37"/>
      <c r="HYJ367" s="37"/>
      <c r="HYK367" s="37"/>
      <c r="HYL367" s="37"/>
      <c r="HYM367" s="37"/>
      <c r="HYN367" s="37"/>
      <c r="HYO367" s="37"/>
      <c r="HYP367" s="37"/>
      <c r="HYQ367" s="37"/>
      <c r="HYR367" s="37"/>
      <c r="HYS367" s="37"/>
      <c r="HYT367" s="37"/>
      <c r="HYU367" s="37"/>
      <c r="HYV367" s="37"/>
      <c r="HYW367" s="37"/>
      <c r="HYX367" s="37"/>
      <c r="HYY367" s="37"/>
      <c r="HYZ367" s="37"/>
      <c r="HZA367" s="37"/>
      <c r="HZB367" s="37"/>
      <c r="HZC367" s="37"/>
      <c r="HZD367" s="37"/>
      <c r="HZE367" s="37"/>
      <c r="HZF367" s="37"/>
      <c r="HZG367" s="37"/>
      <c r="HZH367" s="37"/>
      <c r="HZI367" s="37"/>
      <c r="HZJ367" s="37"/>
      <c r="HZK367" s="37"/>
      <c r="HZL367" s="37"/>
      <c r="HZM367" s="37"/>
      <c r="HZN367" s="37"/>
      <c r="HZO367" s="37"/>
      <c r="HZP367" s="37"/>
      <c r="HZQ367" s="37"/>
      <c r="HZR367" s="37"/>
      <c r="HZS367" s="37"/>
      <c r="HZT367" s="37"/>
      <c r="HZU367" s="37"/>
      <c r="HZV367" s="37"/>
      <c r="HZW367" s="37"/>
      <c r="HZX367" s="37"/>
      <c r="HZY367" s="37"/>
      <c r="HZZ367" s="37"/>
      <c r="IAA367" s="37"/>
      <c r="IAB367" s="37"/>
      <c r="IAC367" s="37"/>
      <c r="IAD367" s="37"/>
      <c r="IAE367" s="37"/>
      <c r="IAF367" s="37"/>
      <c r="IAG367" s="37"/>
      <c r="IAH367" s="37"/>
      <c r="IAI367" s="37"/>
      <c r="IAJ367" s="37"/>
      <c r="IAK367" s="37"/>
      <c r="IAL367" s="37"/>
      <c r="IAM367" s="37"/>
      <c r="IAN367" s="37"/>
      <c r="IAO367" s="37"/>
      <c r="IAP367" s="37"/>
      <c r="IAQ367" s="37"/>
      <c r="IAR367" s="37"/>
      <c r="IAS367" s="37"/>
      <c r="IAT367" s="37"/>
      <c r="IAU367" s="37"/>
      <c r="IAV367" s="37"/>
      <c r="IAW367" s="37"/>
      <c r="IAX367" s="37"/>
      <c r="IAY367" s="37"/>
      <c r="IAZ367" s="37"/>
      <c r="IBA367" s="37"/>
      <c r="IBB367" s="37"/>
      <c r="IBC367" s="37"/>
      <c r="IBD367" s="37"/>
      <c r="IBE367" s="37"/>
      <c r="IBF367" s="37"/>
      <c r="IBG367" s="37"/>
      <c r="IBH367" s="37"/>
      <c r="IBI367" s="37"/>
      <c r="IBJ367" s="37"/>
      <c r="IBK367" s="37"/>
      <c r="IBL367" s="37"/>
      <c r="IBM367" s="37"/>
      <c r="IBN367" s="37"/>
      <c r="IBO367" s="37"/>
      <c r="IBP367" s="37"/>
      <c r="IBQ367" s="37"/>
      <c r="IBR367" s="37"/>
      <c r="IBS367" s="37"/>
      <c r="IBT367" s="37"/>
      <c r="IBU367" s="37"/>
      <c r="IBV367" s="37"/>
      <c r="IBW367" s="37"/>
      <c r="IBX367" s="37"/>
      <c r="IBY367" s="37"/>
      <c r="IBZ367" s="37"/>
      <c r="ICA367" s="37"/>
      <c r="ICB367" s="37"/>
      <c r="ICC367" s="37"/>
      <c r="ICD367" s="37"/>
      <c r="ICE367" s="37"/>
      <c r="ICF367" s="37"/>
      <c r="ICG367" s="37"/>
      <c r="ICH367" s="37"/>
      <c r="ICI367" s="37"/>
      <c r="ICJ367" s="37"/>
      <c r="ICK367" s="37"/>
      <c r="ICL367" s="37"/>
      <c r="ICM367" s="37"/>
      <c r="ICN367" s="37"/>
      <c r="ICO367" s="37"/>
      <c r="ICP367" s="37"/>
      <c r="ICQ367" s="37"/>
      <c r="ICR367" s="37"/>
      <c r="ICS367" s="37"/>
      <c r="ICT367" s="37"/>
      <c r="ICU367" s="37"/>
      <c r="ICV367" s="37"/>
      <c r="ICW367" s="37"/>
      <c r="ICX367" s="37"/>
      <c r="ICY367" s="37"/>
      <c r="ICZ367" s="37"/>
      <c r="IDA367" s="37"/>
      <c r="IDB367" s="37"/>
      <c r="IDC367" s="37"/>
      <c r="IDD367" s="37"/>
      <c r="IDE367" s="37"/>
      <c r="IDF367" s="37"/>
      <c r="IDG367" s="37"/>
      <c r="IDH367" s="37"/>
      <c r="IDI367" s="37"/>
      <c r="IDJ367" s="37"/>
      <c r="IDK367" s="37"/>
      <c r="IDL367" s="37"/>
      <c r="IDM367" s="37"/>
      <c r="IDN367" s="37"/>
      <c r="IDO367" s="37"/>
      <c r="IDP367" s="37"/>
      <c r="IDQ367" s="37"/>
      <c r="IDR367" s="37"/>
      <c r="IDS367" s="37"/>
      <c r="IDT367" s="37"/>
      <c r="IDU367" s="37"/>
      <c r="IDV367" s="37"/>
      <c r="IDW367" s="37"/>
      <c r="IDX367" s="37"/>
      <c r="IDY367" s="37"/>
      <c r="IDZ367" s="37"/>
      <c r="IEA367" s="37"/>
      <c r="IEB367" s="37"/>
      <c r="IEC367" s="37"/>
      <c r="IED367" s="37"/>
      <c r="IEE367" s="37"/>
      <c r="IEF367" s="37"/>
      <c r="IEG367" s="37"/>
      <c r="IEH367" s="37"/>
      <c r="IEI367" s="37"/>
      <c r="IEJ367" s="37"/>
      <c r="IEK367" s="37"/>
      <c r="IEL367" s="37"/>
      <c r="IEM367" s="37"/>
      <c r="IEN367" s="37"/>
      <c r="IEO367" s="37"/>
      <c r="IEP367" s="37"/>
      <c r="IEQ367" s="37"/>
      <c r="IER367" s="37"/>
      <c r="IES367" s="37"/>
      <c r="IET367" s="37"/>
      <c r="IEU367" s="37"/>
      <c r="IEV367" s="37"/>
      <c r="IEW367" s="37"/>
      <c r="IEX367" s="37"/>
      <c r="IEY367" s="37"/>
      <c r="IEZ367" s="37"/>
      <c r="IFA367" s="37"/>
      <c r="IFB367" s="37"/>
      <c r="IFC367" s="37"/>
      <c r="IFD367" s="37"/>
      <c r="IFE367" s="37"/>
      <c r="IFF367" s="37"/>
      <c r="IFG367" s="37"/>
      <c r="IFH367" s="37"/>
      <c r="IFI367" s="37"/>
      <c r="IFJ367" s="37"/>
      <c r="IFK367" s="37"/>
      <c r="IFL367" s="37"/>
      <c r="IFM367" s="37"/>
      <c r="IFN367" s="37"/>
      <c r="IFO367" s="37"/>
      <c r="IFP367" s="37"/>
      <c r="IFQ367" s="37"/>
      <c r="IFR367" s="37"/>
      <c r="IFS367" s="37"/>
      <c r="IFT367" s="37"/>
      <c r="IFU367" s="37"/>
      <c r="IFV367" s="37"/>
      <c r="IFW367" s="37"/>
      <c r="IFX367" s="37"/>
      <c r="IFY367" s="37"/>
      <c r="IFZ367" s="37"/>
      <c r="IGA367" s="37"/>
      <c r="IGB367" s="37"/>
      <c r="IGC367" s="37"/>
      <c r="IGD367" s="37"/>
      <c r="IGE367" s="37"/>
      <c r="IGF367" s="37"/>
      <c r="IGG367" s="37"/>
      <c r="IGH367" s="37"/>
      <c r="IGI367" s="37"/>
      <c r="IGJ367" s="37"/>
      <c r="IGK367" s="37"/>
      <c r="IGL367" s="37"/>
      <c r="IGM367" s="37"/>
      <c r="IGN367" s="37"/>
      <c r="IGO367" s="37"/>
      <c r="IGP367" s="37"/>
      <c r="IGQ367" s="37"/>
      <c r="IGR367" s="37"/>
      <c r="IGS367" s="37"/>
      <c r="IGT367" s="37"/>
      <c r="IGU367" s="37"/>
      <c r="IGV367" s="37"/>
      <c r="IGW367" s="37"/>
      <c r="IGX367" s="37"/>
      <c r="IGY367" s="37"/>
      <c r="IGZ367" s="37"/>
      <c r="IHA367" s="37"/>
      <c r="IHB367" s="37"/>
      <c r="IHC367" s="37"/>
      <c r="IHD367" s="37"/>
      <c r="IHE367" s="37"/>
      <c r="IHF367" s="37"/>
      <c r="IHG367" s="37"/>
      <c r="IHH367" s="37"/>
      <c r="IHI367" s="37"/>
      <c r="IHJ367" s="37"/>
      <c r="IHK367" s="37"/>
      <c r="IHL367" s="37"/>
      <c r="IHM367" s="37"/>
      <c r="IHN367" s="37"/>
      <c r="IHO367" s="37"/>
      <c r="IHP367" s="37"/>
      <c r="IHQ367" s="37"/>
      <c r="IHR367" s="37"/>
      <c r="IHS367" s="37"/>
      <c r="IHT367" s="37"/>
      <c r="IHU367" s="37"/>
      <c r="IHV367" s="37"/>
      <c r="IHW367" s="37"/>
      <c r="IHX367" s="37"/>
      <c r="IHY367" s="37"/>
      <c r="IHZ367" s="37"/>
      <c r="IIA367" s="37"/>
      <c r="IIB367" s="37"/>
      <c r="IIC367" s="37"/>
      <c r="IID367" s="37"/>
      <c r="IIE367" s="37"/>
      <c r="IIF367" s="37"/>
      <c r="IIG367" s="37"/>
      <c r="IIH367" s="37"/>
      <c r="III367" s="37"/>
      <c r="IIJ367" s="37"/>
      <c r="IIK367" s="37"/>
      <c r="IIL367" s="37"/>
      <c r="IIM367" s="37"/>
      <c r="IIN367" s="37"/>
      <c r="IIO367" s="37"/>
      <c r="IIP367" s="37"/>
      <c r="IIQ367" s="37"/>
      <c r="IIR367" s="37"/>
      <c r="IIS367" s="37"/>
      <c r="IIT367" s="37"/>
      <c r="IIU367" s="37"/>
      <c r="IIV367" s="37"/>
      <c r="IIW367" s="37"/>
      <c r="IIX367" s="37"/>
      <c r="IIY367" s="37"/>
      <c r="IIZ367" s="37"/>
      <c r="IJA367" s="37"/>
      <c r="IJB367" s="37"/>
      <c r="IJC367" s="37"/>
      <c r="IJD367" s="37"/>
      <c r="IJE367" s="37"/>
      <c r="IJF367" s="37"/>
      <c r="IJG367" s="37"/>
      <c r="IJH367" s="37"/>
      <c r="IJI367" s="37"/>
      <c r="IJJ367" s="37"/>
      <c r="IJK367" s="37"/>
      <c r="IJL367" s="37"/>
      <c r="IJM367" s="37"/>
      <c r="IJN367" s="37"/>
      <c r="IJO367" s="37"/>
      <c r="IJP367" s="37"/>
      <c r="IJQ367" s="37"/>
      <c r="IJR367" s="37"/>
      <c r="IJS367" s="37"/>
      <c r="IJT367" s="37"/>
      <c r="IJU367" s="37"/>
      <c r="IJV367" s="37"/>
      <c r="IJW367" s="37"/>
      <c r="IJX367" s="37"/>
      <c r="IJY367" s="37"/>
      <c r="IJZ367" s="37"/>
      <c r="IKA367" s="37"/>
      <c r="IKB367" s="37"/>
      <c r="IKC367" s="37"/>
      <c r="IKD367" s="37"/>
      <c r="IKE367" s="37"/>
      <c r="IKF367" s="37"/>
      <c r="IKG367" s="37"/>
      <c r="IKH367" s="37"/>
      <c r="IKI367" s="37"/>
      <c r="IKJ367" s="37"/>
      <c r="IKK367" s="37"/>
      <c r="IKL367" s="37"/>
      <c r="IKM367" s="37"/>
      <c r="IKN367" s="37"/>
      <c r="IKO367" s="37"/>
      <c r="IKP367" s="37"/>
      <c r="IKQ367" s="37"/>
      <c r="IKR367" s="37"/>
      <c r="IKS367" s="37"/>
      <c r="IKT367" s="37"/>
      <c r="IKU367" s="37"/>
      <c r="IKV367" s="37"/>
      <c r="IKW367" s="37"/>
      <c r="IKX367" s="37"/>
      <c r="IKY367" s="37"/>
      <c r="IKZ367" s="37"/>
      <c r="ILA367" s="37"/>
      <c r="ILB367" s="37"/>
      <c r="ILC367" s="37"/>
      <c r="ILD367" s="37"/>
      <c r="ILE367" s="37"/>
      <c r="ILF367" s="37"/>
      <c r="ILG367" s="37"/>
      <c r="ILH367" s="37"/>
      <c r="ILI367" s="37"/>
      <c r="ILJ367" s="37"/>
      <c r="ILK367" s="37"/>
      <c r="ILL367" s="37"/>
      <c r="ILM367" s="37"/>
      <c r="ILN367" s="37"/>
      <c r="ILO367" s="37"/>
      <c r="ILP367" s="37"/>
      <c r="ILQ367" s="37"/>
      <c r="ILR367" s="37"/>
      <c r="ILS367" s="37"/>
      <c r="ILT367" s="37"/>
      <c r="ILU367" s="37"/>
      <c r="ILV367" s="37"/>
      <c r="ILW367" s="37"/>
      <c r="ILX367" s="37"/>
      <c r="ILY367" s="37"/>
      <c r="ILZ367" s="37"/>
      <c r="IMA367" s="37"/>
      <c r="IMB367" s="37"/>
      <c r="IMC367" s="37"/>
      <c r="IMD367" s="37"/>
      <c r="IME367" s="37"/>
      <c r="IMF367" s="37"/>
      <c r="IMG367" s="37"/>
      <c r="IMH367" s="37"/>
      <c r="IMI367" s="37"/>
      <c r="IMJ367" s="37"/>
      <c r="IMK367" s="37"/>
      <c r="IML367" s="37"/>
      <c r="IMM367" s="37"/>
      <c r="IMN367" s="37"/>
      <c r="IMO367" s="37"/>
      <c r="IMP367" s="37"/>
      <c r="IMQ367" s="37"/>
      <c r="IMR367" s="37"/>
      <c r="IMS367" s="37"/>
      <c r="IMT367" s="37"/>
      <c r="IMU367" s="37"/>
      <c r="IMV367" s="37"/>
      <c r="IMW367" s="37"/>
      <c r="IMX367" s="37"/>
      <c r="IMY367" s="37"/>
      <c r="IMZ367" s="37"/>
      <c r="INA367" s="37"/>
      <c r="INB367" s="37"/>
      <c r="INC367" s="37"/>
      <c r="IND367" s="37"/>
      <c r="INE367" s="37"/>
      <c r="INF367" s="37"/>
      <c r="ING367" s="37"/>
      <c r="INH367" s="37"/>
      <c r="INI367" s="37"/>
      <c r="INJ367" s="37"/>
      <c r="INK367" s="37"/>
      <c r="INL367" s="37"/>
      <c r="INM367" s="37"/>
      <c r="INN367" s="37"/>
      <c r="INO367" s="37"/>
      <c r="INP367" s="37"/>
      <c r="INQ367" s="37"/>
      <c r="INR367" s="37"/>
      <c r="INS367" s="37"/>
      <c r="INT367" s="37"/>
      <c r="INU367" s="37"/>
      <c r="INV367" s="37"/>
      <c r="INW367" s="37"/>
      <c r="INX367" s="37"/>
      <c r="INY367" s="37"/>
      <c r="INZ367" s="37"/>
      <c r="IOA367" s="37"/>
      <c r="IOB367" s="37"/>
      <c r="IOC367" s="37"/>
      <c r="IOD367" s="37"/>
      <c r="IOE367" s="37"/>
      <c r="IOF367" s="37"/>
      <c r="IOG367" s="37"/>
      <c r="IOH367" s="37"/>
      <c r="IOI367" s="37"/>
      <c r="IOJ367" s="37"/>
      <c r="IOK367" s="37"/>
      <c r="IOL367" s="37"/>
      <c r="IOM367" s="37"/>
      <c r="ION367" s="37"/>
      <c r="IOO367" s="37"/>
      <c r="IOP367" s="37"/>
      <c r="IOQ367" s="37"/>
      <c r="IOR367" s="37"/>
      <c r="IOS367" s="37"/>
      <c r="IOT367" s="37"/>
      <c r="IOU367" s="37"/>
      <c r="IOV367" s="37"/>
      <c r="IOW367" s="37"/>
      <c r="IOX367" s="37"/>
      <c r="IOY367" s="37"/>
      <c r="IOZ367" s="37"/>
      <c r="IPA367" s="37"/>
      <c r="IPB367" s="37"/>
      <c r="IPC367" s="37"/>
      <c r="IPD367" s="37"/>
      <c r="IPE367" s="37"/>
      <c r="IPF367" s="37"/>
      <c r="IPG367" s="37"/>
      <c r="IPH367" s="37"/>
      <c r="IPI367" s="37"/>
      <c r="IPJ367" s="37"/>
      <c r="IPK367" s="37"/>
      <c r="IPL367" s="37"/>
      <c r="IPM367" s="37"/>
      <c r="IPN367" s="37"/>
      <c r="IPO367" s="37"/>
      <c r="IPP367" s="37"/>
      <c r="IPQ367" s="37"/>
      <c r="IPR367" s="37"/>
      <c r="IPS367" s="37"/>
      <c r="IPT367" s="37"/>
      <c r="IPU367" s="37"/>
      <c r="IPV367" s="37"/>
      <c r="IPW367" s="37"/>
      <c r="IPX367" s="37"/>
      <c r="IPY367" s="37"/>
      <c r="IPZ367" s="37"/>
      <c r="IQA367" s="37"/>
      <c r="IQB367" s="37"/>
      <c r="IQC367" s="37"/>
      <c r="IQD367" s="37"/>
      <c r="IQE367" s="37"/>
      <c r="IQF367" s="37"/>
      <c r="IQG367" s="37"/>
      <c r="IQH367" s="37"/>
      <c r="IQI367" s="37"/>
      <c r="IQJ367" s="37"/>
      <c r="IQK367" s="37"/>
      <c r="IQL367" s="37"/>
      <c r="IQM367" s="37"/>
      <c r="IQN367" s="37"/>
      <c r="IQO367" s="37"/>
      <c r="IQP367" s="37"/>
      <c r="IQQ367" s="37"/>
      <c r="IQR367" s="37"/>
      <c r="IQS367" s="37"/>
      <c r="IQT367" s="37"/>
      <c r="IQU367" s="37"/>
      <c r="IQV367" s="37"/>
      <c r="IQW367" s="37"/>
      <c r="IQX367" s="37"/>
      <c r="IQY367" s="37"/>
      <c r="IQZ367" s="37"/>
      <c r="IRA367" s="37"/>
      <c r="IRB367" s="37"/>
      <c r="IRC367" s="37"/>
      <c r="IRD367" s="37"/>
      <c r="IRE367" s="37"/>
      <c r="IRF367" s="37"/>
      <c r="IRG367" s="37"/>
      <c r="IRH367" s="37"/>
      <c r="IRI367" s="37"/>
      <c r="IRJ367" s="37"/>
      <c r="IRK367" s="37"/>
      <c r="IRL367" s="37"/>
      <c r="IRM367" s="37"/>
      <c r="IRN367" s="37"/>
      <c r="IRO367" s="37"/>
      <c r="IRP367" s="37"/>
      <c r="IRQ367" s="37"/>
      <c r="IRR367" s="37"/>
      <c r="IRS367" s="37"/>
      <c r="IRT367" s="37"/>
      <c r="IRU367" s="37"/>
      <c r="IRV367" s="37"/>
      <c r="IRW367" s="37"/>
      <c r="IRX367" s="37"/>
      <c r="IRY367" s="37"/>
      <c r="IRZ367" s="37"/>
      <c r="ISA367" s="37"/>
      <c r="ISB367" s="37"/>
      <c r="ISC367" s="37"/>
      <c r="ISD367" s="37"/>
      <c r="ISE367" s="37"/>
      <c r="ISF367" s="37"/>
      <c r="ISG367" s="37"/>
      <c r="ISH367" s="37"/>
      <c r="ISI367" s="37"/>
      <c r="ISJ367" s="37"/>
      <c r="ISK367" s="37"/>
      <c r="ISL367" s="37"/>
      <c r="ISM367" s="37"/>
      <c r="ISN367" s="37"/>
      <c r="ISO367" s="37"/>
      <c r="ISP367" s="37"/>
      <c r="ISQ367" s="37"/>
      <c r="ISR367" s="37"/>
      <c r="ISS367" s="37"/>
      <c r="IST367" s="37"/>
      <c r="ISU367" s="37"/>
      <c r="ISV367" s="37"/>
      <c r="ISW367" s="37"/>
      <c r="ISX367" s="37"/>
      <c r="ISY367" s="37"/>
      <c r="ISZ367" s="37"/>
      <c r="ITA367" s="37"/>
      <c r="ITB367" s="37"/>
      <c r="ITC367" s="37"/>
      <c r="ITD367" s="37"/>
      <c r="ITE367" s="37"/>
      <c r="ITF367" s="37"/>
      <c r="ITG367" s="37"/>
      <c r="ITH367" s="37"/>
      <c r="ITI367" s="37"/>
      <c r="ITJ367" s="37"/>
      <c r="ITK367" s="37"/>
      <c r="ITL367" s="37"/>
      <c r="ITM367" s="37"/>
      <c r="ITN367" s="37"/>
      <c r="ITO367" s="37"/>
      <c r="ITP367" s="37"/>
      <c r="ITQ367" s="37"/>
      <c r="ITR367" s="37"/>
      <c r="ITS367" s="37"/>
      <c r="ITT367" s="37"/>
      <c r="ITU367" s="37"/>
      <c r="ITV367" s="37"/>
      <c r="ITW367" s="37"/>
      <c r="ITX367" s="37"/>
      <c r="ITY367" s="37"/>
      <c r="ITZ367" s="37"/>
      <c r="IUA367" s="37"/>
      <c r="IUB367" s="37"/>
      <c r="IUC367" s="37"/>
      <c r="IUD367" s="37"/>
      <c r="IUE367" s="37"/>
      <c r="IUF367" s="37"/>
      <c r="IUG367" s="37"/>
      <c r="IUH367" s="37"/>
      <c r="IUI367" s="37"/>
      <c r="IUJ367" s="37"/>
      <c r="IUK367" s="37"/>
      <c r="IUL367" s="37"/>
      <c r="IUM367" s="37"/>
      <c r="IUN367" s="37"/>
      <c r="IUO367" s="37"/>
      <c r="IUP367" s="37"/>
      <c r="IUQ367" s="37"/>
      <c r="IUR367" s="37"/>
      <c r="IUS367" s="37"/>
      <c r="IUT367" s="37"/>
      <c r="IUU367" s="37"/>
      <c r="IUV367" s="37"/>
      <c r="IUW367" s="37"/>
      <c r="IUX367" s="37"/>
      <c r="IUY367" s="37"/>
      <c r="IUZ367" s="37"/>
      <c r="IVA367" s="37"/>
      <c r="IVB367" s="37"/>
      <c r="IVC367" s="37"/>
      <c r="IVD367" s="37"/>
      <c r="IVE367" s="37"/>
      <c r="IVF367" s="37"/>
      <c r="IVG367" s="37"/>
      <c r="IVH367" s="37"/>
      <c r="IVI367" s="37"/>
      <c r="IVJ367" s="37"/>
      <c r="IVK367" s="37"/>
      <c r="IVL367" s="37"/>
      <c r="IVM367" s="37"/>
      <c r="IVN367" s="37"/>
      <c r="IVO367" s="37"/>
      <c r="IVP367" s="37"/>
      <c r="IVQ367" s="37"/>
      <c r="IVR367" s="37"/>
      <c r="IVS367" s="37"/>
      <c r="IVT367" s="37"/>
      <c r="IVU367" s="37"/>
      <c r="IVV367" s="37"/>
      <c r="IVW367" s="37"/>
      <c r="IVX367" s="37"/>
      <c r="IVY367" s="37"/>
      <c r="IVZ367" s="37"/>
      <c r="IWA367" s="37"/>
      <c r="IWB367" s="37"/>
      <c r="IWC367" s="37"/>
      <c r="IWD367" s="37"/>
      <c r="IWE367" s="37"/>
      <c r="IWF367" s="37"/>
      <c r="IWG367" s="37"/>
      <c r="IWH367" s="37"/>
      <c r="IWI367" s="37"/>
      <c r="IWJ367" s="37"/>
      <c r="IWK367" s="37"/>
      <c r="IWL367" s="37"/>
      <c r="IWM367" s="37"/>
      <c r="IWN367" s="37"/>
      <c r="IWO367" s="37"/>
      <c r="IWP367" s="37"/>
      <c r="IWQ367" s="37"/>
      <c r="IWR367" s="37"/>
      <c r="IWS367" s="37"/>
      <c r="IWT367" s="37"/>
      <c r="IWU367" s="37"/>
      <c r="IWV367" s="37"/>
      <c r="IWW367" s="37"/>
      <c r="IWX367" s="37"/>
      <c r="IWY367" s="37"/>
      <c r="IWZ367" s="37"/>
      <c r="IXA367" s="37"/>
      <c r="IXB367" s="37"/>
      <c r="IXC367" s="37"/>
      <c r="IXD367" s="37"/>
      <c r="IXE367" s="37"/>
      <c r="IXF367" s="37"/>
      <c r="IXG367" s="37"/>
      <c r="IXH367" s="37"/>
      <c r="IXI367" s="37"/>
      <c r="IXJ367" s="37"/>
      <c r="IXK367" s="37"/>
      <c r="IXL367" s="37"/>
      <c r="IXM367" s="37"/>
      <c r="IXN367" s="37"/>
      <c r="IXO367" s="37"/>
      <c r="IXP367" s="37"/>
      <c r="IXQ367" s="37"/>
      <c r="IXR367" s="37"/>
      <c r="IXS367" s="37"/>
      <c r="IXT367" s="37"/>
      <c r="IXU367" s="37"/>
      <c r="IXV367" s="37"/>
      <c r="IXW367" s="37"/>
      <c r="IXX367" s="37"/>
      <c r="IXY367" s="37"/>
      <c r="IXZ367" s="37"/>
      <c r="IYA367" s="37"/>
      <c r="IYB367" s="37"/>
      <c r="IYC367" s="37"/>
      <c r="IYD367" s="37"/>
      <c r="IYE367" s="37"/>
      <c r="IYF367" s="37"/>
      <c r="IYG367" s="37"/>
      <c r="IYH367" s="37"/>
      <c r="IYI367" s="37"/>
      <c r="IYJ367" s="37"/>
      <c r="IYK367" s="37"/>
      <c r="IYL367" s="37"/>
      <c r="IYM367" s="37"/>
      <c r="IYN367" s="37"/>
      <c r="IYO367" s="37"/>
      <c r="IYP367" s="37"/>
      <c r="IYQ367" s="37"/>
      <c r="IYR367" s="37"/>
      <c r="IYS367" s="37"/>
      <c r="IYT367" s="37"/>
      <c r="IYU367" s="37"/>
      <c r="IYV367" s="37"/>
      <c r="IYW367" s="37"/>
      <c r="IYX367" s="37"/>
      <c r="IYY367" s="37"/>
      <c r="IYZ367" s="37"/>
      <c r="IZA367" s="37"/>
      <c r="IZB367" s="37"/>
      <c r="IZC367" s="37"/>
      <c r="IZD367" s="37"/>
      <c r="IZE367" s="37"/>
      <c r="IZF367" s="37"/>
      <c r="IZG367" s="37"/>
      <c r="IZH367" s="37"/>
      <c r="IZI367" s="37"/>
      <c r="IZJ367" s="37"/>
      <c r="IZK367" s="37"/>
      <c r="IZL367" s="37"/>
      <c r="IZM367" s="37"/>
      <c r="IZN367" s="37"/>
      <c r="IZO367" s="37"/>
      <c r="IZP367" s="37"/>
      <c r="IZQ367" s="37"/>
      <c r="IZR367" s="37"/>
      <c r="IZS367" s="37"/>
      <c r="IZT367" s="37"/>
      <c r="IZU367" s="37"/>
      <c r="IZV367" s="37"/>
      <c r="IZW367" s="37"/>
      <c r="IZX367" s="37"/>
      <c r="IZY367" s="37"/>
      <c r="IZZ367" s="37"/>
      <c r="JAA367" s="37"/>
      <c r="JAB367" s="37"/>
      <c r="JAC367" s="37"/>
      <c r="JAD367" s="37"/>
      <c r="JAE367" s="37"/>
      <c r="JAF367" s="37"/>
      <c r="JAG367" s="37"/>
      <c r="JAH367" s="37"/>
      <c r="JAI367" s="37"/>
      <c r="JAJ367" s="37"/>
      <c r="JAK367" s="37"/>
      <c r="JAL367" s="37"/>
      <c r="JAM367" s="37"/>
      <c r="JAN367" s="37"/>
      <c r="JAO367" s="37"/>
      <c r="JAP367" s="37"/>
      <c r="JAQ367" s="37"/>
      <c r="JAR367" s="37"/>
      <c r="JAS367" s="37"/>
      <c r="JAT367" s="37"/>
      <c r="JAU367" s="37"/>
      <c r="JAV367" s="37"/>
      <c r="JAW367" s="37"/>
      <c r="JAX367" s="37"/>
      <c r="JAY367" s="37"/>
      <c r="JAZ367" s="37"/>
      <c r="JBA367" s="37"/>
      <c r="JBB367" s="37"/>
      <c r="JBC367" s="37"/>
      <c r="JBD367" s="37"/>
      <c r="JBE367" s="37"/>
      <c r="JBF367" s="37"/>
      <c r="JBG367" s="37"/>
      <c r="JBH367" s="37"/>
      <c r="JBI367" s="37"/>
      <c r="JBJ367" s="37"/>
      <c r="JBK367" s="37"/>
      <c r="JBL367" s="37"/>
      <c r="JBM367" s="37"/>
      <c r="JBN367" s="37"/>
      <c r="JBO367" s="37"/>
      <c r="JBP367" s="37"/>
      <c r="JBQ367" s="37"/>
      <c r="JBR367" s="37"/>
      <c r="JBS367" s="37"/>
      <c r="JBT367" s="37"/>
      <c r="JBU367" s="37"/>
      <c r="JBV367" s="37"/>
      <c r="JBW367" s="37"/>
      <c r="JBX367" s="37"/>
      <c r="JBY367" s="37"/>
      <c r="JBZ367" s="37"/>
      <c r="JCA367" s="37"/>
      <c r="JCB367" s="37"/>
      <c r="JCC367" s="37"/>
      <c r="JCD367" s="37"/>
      <c r="JCE367" s="37"/>
      <c r="JCF367" s="37"/>
      <c r="JCG367" s="37"/>
      <c r="JCH367" s="37"/>
      <c r="JCI367" s="37"/>
      <c r="JCJ367" s="37"/>
      <c r="JCK367" s="37"/>
      <c r="JCL367" s="37"/>
      <c r="JCM367" s="37"/>
      <c r="JCN367" s="37"/>
      <c r="JCO367" s="37"/>
      <c r="JCP367" s="37"/>
      <c r="JCQ367" s="37"/>
      <c r="JCR367" s="37"/>
      <c r="JCS367" s="37"/>
      <c r="JCT367" s="37"/>
      <c r="JCU367" s="37"/>
      <c r="JCV367" s="37"/>
      <c r="JCW367" s="37"/>
      <c r="JCX367" s="37"/>
      <c r="JCY367" s="37"/>
      <c r="JCZ367" s="37"/>
      <c r="JDA367" s="37"/>
      <c r="JDB367" s="37"/>
      <c r="JDC367" s="37"/>
      <c r="JDD367" s="37"/>
      <c r="JDE367" s="37"/>
      <c r="JDF367" s="37"/>
      <c r="JDG367" s="37"/>
      <c r="JDH367" s="37"/>
      <c r="JDI367" s="37"/>
      <c r="JDJ367" s="37"/>
      <c r="JDK367" s="37"/>
      <c r="JDL367" s="37"/>
      <c r="JDM367" s="37"/>
      <c r="JDN367" s="37"/>
      <c r="JDO367" s="37"/>
      <c r="JDP367" s="37"/>
      <c r="JDQ367" s="37"/>
      <c r="JDR367" s="37"/>
      <c r="JDS367" s="37"/>
      <c r="JDT367" s="37"/>
      <c r="JDU367" s="37"/>
      <c r="JDV367" s="37"/>
      <c r="JDW367" s="37"/>
      <c r="JDX367" s="37"/>
      <c r="JDY367" s="37"/>
      <c r="JDZ367" s="37"/>
      <c r="JEA367" s="37"/>
      <c r="JEB367" s="37"/>
      <c r="JEC367" s="37"/>
      <c r="JED367" s="37"/>
      <c r="JEE367" s="37"/>
      <c r="JEF367" s="37"/>
      <c r="JEG367" s="37"/>
      <c r="JEH367" s="37"/>
      <c r="JEI367" s="37"/>
      <c r="JEJ367" s="37"/>
      <c r="JEK367" s="37"/>
      <c r="JEL367" s="37"/>
      <c r="JEM367" s="37"/>
      <c r="JEN367" s="37"/>
      <c r="JEO367" s="37"/>
      <c r="JEP367" s="37"/>
      <c r="JEQ367" s="37"/>
      <c r="JER367" s="37"/>
      <c r="JES367" s="37"/>
      <c r="JET367" s="37"/>
      <c r="JEU367" s="37"/>
      <c r="JEV367" s="37"/>
      <c r="JEW367" s="37"/>
      <c r="JEX367" s="37"/>
      <c r="JEY367" s="37"/>
      <c r="JEZ367" s="37"/>
      <c r="JFA367" s="37"/>
      <c r="JFB367" s="37"/>
      <c r="JFC367" s="37"/>
      <c r="JFD367" s="37"/>
      <c r="JFE367" s="37"/>
      <c r="JFF367" s="37"/>
      <c r="JFG367" s="37"/>
      <c r="JFH367" s="37"/>
      <c r="JFI367" s="37"/>
      <c r="JFJ367" s="37"/>
      <c r="JFK367" s="37"/>
      <c r="JFL367" s="37"/>
      <c r="JFM367" s="37"/>
      <c r="JFN367" s="37"/>
      <c r="JFO367" s="37"/>
      <c r="JFP367" s="37"/>
      <c r="JFQ367" s="37"/>
      <c r="JFR367" s="37"/>
      <c r="JFS367" s="37"/>
      <c r="JFT367" s="37"/>
      <c r="JFU367" s="37"/>
      <c r="JFV367" s="37"/>
      <c r="JFW367" s="37"/>
      <c r="JFX367" s="37"/>
      <c r="JFY367" s="37"/>
      <c r="JFZ367" s="37"/>
      <c r="JGA367" s="37"/>
      <c r="JGB367" s="37"/>
      <c r="JGC367" s="37"/>
      <c r="JGD367" s="37"/>
      <c r="JGE367" s="37"/>
      <c r="JGF367" s="37"/>
      <c r="JGG367" s="37"/>
      <c r="JGH367" s="37"/>
      <c r="JGI367" s="37"/>
      <c r="JGJ367" s="37"/>
      <c r="JGK367" s="37"/>
      <c r="JGL367" s="37"/>
      <c r="JGM367" s="37"/>
      <c r="JGN367" s="37"/>
      <c r="JGO367" s="37"/>
      <c r="JGP367" s="37"/>
      <c r="JGQ367" s="37"/>
      <c r="JGR367" s="37"/>
      <c r="JGS367" s="37"/>
      <c r="JGT367" s="37"/>
      <c r="JGU367" s="37"/>
      <c r="JGV367" s="37"/>
      <c r="JGW367" s="37"/>
      <c r="JGX367" s="37"/>
      <c r="JGY367" s="37"/>
      <c r="JGZ367" s="37"/>
      <c r="JHA367" s="37"/>
      <c r="JHB367" s="37"/>
      <c r="JHC367" s="37"/>
      <c r="JHD367" s="37"/>
      <c r="JHE367" s="37"/>
      <c r="JHF367" s="37"/>
      <c r="JHG367" s="37"/>
      <c r="JHH367" s="37"/>
      <c r="JHI367" s="37"/>
      <c r="JHJ367" s="37"/>
      <c r="JHK367" s="37"/>
      <c r="JHL367" s="37"/>
      <c r="JHM367" s="37"/>
      <c r="JHN367" s="37"/>
      <c r="JHO367" s="37"/>
      <c r="JHP367" s="37"/>
      <c r="JHQ367" s="37"/>
      <c r="JHR367" s="37"/>
      <c r="JHS367" s="37"/>
      <c r="JHT367" s="37"/>
      <c r="JHU367" s="37"/>
      <c r="JHV367" s="37"/>
      <c r="JHW367" s="37"/>
      <c r="JHX367" s="37"/>
      <c r="JHY367" s="37"/>
      <c r="JHZ367" s="37"/>
      <c r="JIA367" s="37"/>
      <c r="JIB367" s="37"/>
      <c r="JIC367" s="37"/>
      <c r="JID367" s="37"/>
      <c r="JIE367" s="37"/>
      <c r="JIF367" s="37"/>
      <c r="JIG367" s="37"/>
      <c r="JIH367" s="37"/>
      <c r="JII367" s="37"/>
      <c r="JIJ367" s="37"/>
      <c r="JIK367" s="37"/>
      <c r="JIL367" s="37"/>
      <c r="JIM367" s="37"/>
      <c r="JIN367" s="37"/>
      <c r="JIO367" s="37"/>
      <c r="JIP367" s="37"/>
      <c r="JIQ367" s="37"/>
      <c r="JIR367" s="37"/>
      <c r="JIS367" s="37"/>
      <c r="JIT367" s="37"/>
      <c r="JIU367" s="37"/>
      <c r="JIV367" s="37"/>
      <c r="JIW367" s="37"/>
      <c r="JIX367" s="37"/>
      <c r="JIY367" s="37"/>
      <c r="JIZ367" s="37"/>
      <c r="JJA367" s="37"/>
      <c r="JJB367" s="37"/>
      <c r="JJC367" s="37"/>
      <c r="JJD367" s="37"/>
      <c r="JJE367" s="37"/>
      <c r="JJF367" s="37"/>
      <c r="JJG367" s="37"/>
      <c r="JJH367" s="37"/>
      <c r="JJI367" s="37"/>
      <c r="JJJ367" s="37"/>
      <c r="JJK367" s="37"/>
      <c r="JJL367" s="37"/>
      <c r="JJM367" s="37"/>
      <c r="JJN367" s="37"/>
      <c r="JJO367" s="37"/>
      <c r="JJP367" s="37"/>
      <c r="JJQ367" s="37"/>
      <c r="JJR367" s="37"/>
      <c r="JJS367" s="37"/>
      <c r="JJT367" s="37"/>
      <c r="JJU367" s="37"/>
      <c r="JJV367" s="37"/>
      <c r="JJW367" s="37"/>
      <c r="JJX367" s="37"/>
      <c r="JJY367" s="37"/>
      <c r="JJZ367" s="37"/>
      <c r="JKA367" s="37"/>
      <c r="JKB367" s="37"/>
      <c r="JKC367" s="37"/>
      <c r="JKD367" s="37"/>
      <c r="JKE367" s="37"/>
      <c r="JKF367" s="37"/>
      <c r="JKG367" s="37"/>
      <c r="JKH367" s="37"/>
      <c r="JKI367" s="37"/>
      <c r="JKJ367" s="37"/>
      <c r="JKK367" s="37"/>
      <c r="JKL367" s="37"/>
      <c r="JKM367" s="37"/>
      <c r="JKN367" s="37"/>
      <c r="JKO367" s="37"/>
      <c r="JKP367" s="37"/>
      <c r="JKQ367" s="37"/>
      <c r="JKR367" s="37"/>
      <c r="JKS367" s="37"/>
      <c r="JKT367" s="37"/>
      <c r="JKU367" s="37"/>
      <c r="JKV367" s="37"/>
      <c r="JKW367" s="37"/>
      <c r="JKX367" s="37"/>
      <c r="JKY367" s="37"/>
      <c r="JKZ367" s="37"/>
      <c r="JLA367" s="37"/>
      <c r="JLB367" s="37"/>
      <c r="JLC367" s="37"/>
      <c r="JLD367" s="37"/>
      <c r="JLE367" s="37"/>
      <c r="JLF367" s="37"/>
      <c r="JLG367" s="37"/>
      <c r="JLH367" s="37"/>
      <c r="JLI367" s="37"/>
      <c r="JLJ367" s="37"/>
      <c r="JLK367" s="37"/>
      <c r="JLL367" s="37"/>
      <c r="JLM367" s="37"/>
      <c r="JLN367" s="37"/>
      <c r="JLO367" s="37"/>
      <c r="JLP367" s="37"/>
      <c r="JLQ367" s="37"/>
      <c r="JLR367" s="37"/>
      <c r="JLS367" s="37"/>
      <c r="JLT367" s="37"/>
      <c r="JLU367" s="37"/>
      <c r="JLV367" s="37"/>
      <c r="JLW367" s="37"/>
      <c r="JLX367" s="37"/>
      <c r="JLY367" s="37"/>
      <c r="JLZ367" s="37"/>
      <c r="JMA367" s="37"/>
      <c r="JMB367" s="37"/>
      <c r="JMC367" s="37"/>
      <c r="JMD367" s="37"/>
      <c r="JME367" s="37"/>
      <c r="JMF367" s="37"/>
      <c r="JMG367" s="37"/>
      <c r="JMH367" s="37"/>
      <c r="JMI367" s="37"/>
      <c r="JMJ367" s="37"/>
      <c r="JMK367" s="37"/>
      <c r="JML367" s="37"/>
      <c r="JMM367" s="37"/>
      <c r="JMN367" s="37"/>
      <c r="JMO367" s="37"/>
      <c r="JMP367" s="37"/>
      <c r="JMQ367" s="37"/>
      <c r="JMR367" s="37"/>
      <c r="JMS367" s="37"/>
      <c r="JMT367" s="37"/>
      <c r="JMU367" s="37"/>
      <c r="JMV367" s="37"/>
      <c r="JMW367" s="37"/>
      <c r="JMX367" s="37"/>
      <c r="JMY367" s="37"/>
      <c r="JMZ367" s="37"/>
      <c r="JNA367" s="37"/>
      <c r="JNB367" s="37"/>
      <c r="JNC367" s="37"/>
      <c r="JND367" s="37"/>
      <c r="JNE367" s="37"/>
      <c r="JNF367" s="37"/>
      <c r="JNG367" s="37"/>
      <c r="JNH367" s="37"/>
      <c r="JNI367" s="37"/>
      <c r="JNJ367" s="37"/>
      <c r="JNK367" s="37"/>
      <c r="JNL367" s="37"/>
      <c r="JNM367" s="37"/>
      <c r="JNN367" s="37"/>
      <c r="JNO367" s="37"/>
      <c r="JNP367" s="37"/>
      <c r="JNQ367" s="37"/>
      <c r="JNR367" s="37"/>
      <c r="JNS367" s="37"/>
      <c r="JNT367" s="37"/>
      <c r="JNU367" s="37"/>
      <c r="JNV367" s="37"/>
      <c r="JNW367" s="37"/>
      <c r="JNX367" s="37"/>
      <c r="JNY367" s="37"/>
      <c r="JNZ367" s="37"/>
      <c r="JOA367" s="37"/>
      <c r="JOB367" s="37"/>
      <c r="JOC367" s="37"/>
      <c r="JOD367" s="37"/>
      <c r="JOE367" s="37"/>
      <c r="JOF367" s="37"/>
      <c r="JOG367" s="37"/>
      <c r="JOH367" s="37"/>
      <c r="JOI367" s="37"/>
      <c r="JOJ367" s="37"/>
      <c r="JOK367" s="37"/>
      <c r="JOL367" s="37"/>
      <c r="JOM367" s="37"/>
      <c r="JON367" s="37"/>
      <c r="JOO367" s="37"/>
      <c r="JOP367" s="37"/>
      <c r="JOQ367" s="37"/>
      <c r="JOR367" s="37"/>
      <c r="JOS367" s="37"/>
      <c r="JOT367" s="37"/>
      <c r="JOU367" s="37"/>
      <c r="JOV367" s="37"/>
      <c r="JOW367" s="37"/>
      <c r="JOX367" s="37"/>
      <c r="JOY367" s="37"/>
      <c r="JOZ367" s="37"/>
      <c r="JPA367" s="37"/>
      <c r="JPB367" s="37"/>
      <c r="JPC367" s="37"/>
      <c r="JPD367" s="37"/>
      <c r="JPE367" s="37"/>
      <c r="JPF367" s="37"/>
      <c r="JPG367" s="37"/>
      <c r="JPH367" s="37"/>
      <c r="JPI367" s="37"/>
      <c r="JPJ367" s="37"/>
      <c r="JPK367" s="37"/>
      <c r="JPL367" s="37"/>
      <c r="JPM367" s="37"/>
      <c r="JPN367" s="37"/>
      <c r="JPO367" s="37"/>
      <c r="JPP367" s="37"/>
      <c r="JPQ367" s="37"/>
      <c r="JPR367" s="37"/>
      <c r="JPS367" s="37"/>
      <c r="JPT367" s="37"/>
      <c r="JPU367" s="37"/>
      <c r="JPV367" s="37"/>
      <c r="JPW367" s="37"/>
      <c r="JPX367" s="37"/>
      <c r="JPY367" s="37"/>
      <c r="JPZ367" s="37"/>
      <c r="JQA367" s="37"/>
      <c r="JQB367" s="37"/>
      <c r="JQC367" s="37"/>
      <c r="JQD367" s="37"/>
      <c r="JQE367" s="37"/>
      <c r="JQF367" s="37"/>
      <c r="JQG367" s="37"/>
      <c r="JQH367" s="37"/>
      <c r="JQI367" s="37"/>
      <c r="JQJ367" s="37"/>
      <c r="JQK367" s="37"/>
      <c r="JQL367" s="37"/>
      <c r="JQM367" s="37"/>
      <c r="JQN367" s="37"/>
      <c r="JQO367" s="37"/>
      <c r="JQP367" s="37"/>
      <c r="JQQ367" s="37"/>
      <c r="JQR367" s="37"/>
      <c r="JQS367" s="37"/>
      <c r="JQT367" s="37"/>
      <c r="JQU367" s="37"/>
      <c r="JQV367" s="37"/>
      <c r="JQW367" s="37"/>
      <c r="JQX367" s="37"/>
      <c r="JQY367" s="37"/>
      <c r="JQZ367" s="37"/>
      <c r="JRA367" s="37"/>
      <c r="JRB367" s="37"/>
      <c r="JRC367" s="37"/>
      <c r="JRD367" s="37"/>
      <c r="JRE367" s="37"/>
      <c r="JRF367" s="37"/>
      <c r="JRG367" s="37"/>
      <c r="JRH367" s="37"/>
      <c r="JRI367" s="37"/>
      <c r="JRJ367" s="37"/>
      <c r="JRK367" s="37"/>
      <c r="JRL367" s="37"/>
      <c r="JRM367" s="37"/>
      <c r="JRN367" s="37"/>
      <c r="JRO367" s="37"/>
      <c r="JRP367" s="37"/>
      <c r="JRQ367" s="37"/>
      <c r="JRR367" s="37"/>
      <c r="JRS367" s="37"/>
      <c r="JRT367" s="37"/>
      <c r="JRU367" s="37"/>
      <c r="JRV367" s="37"/>
      <c r="JRW367" s="37"/>
      <c r="JRX367" s="37"/>
      <c r="JRY367" s="37"/>
      <c r="JRZ367" s="37"/>
      <c r="JSA367" s="37"/>
      <c r="JSB367" s="37"/>
      <c r="JSC367" s="37"/>
      <c r="JSD367" s="37"/>
      <c r="JSE367" s="37"/>
      <c r="JSF367" s="37"/>
      <c r="JSG367" s="37"/>
      <c r="JSH367" s="37"/>
      <c r="JSI367" s="37"/>
      <c r="JSJ367" s="37"/>
      <c r="JSK367" s="37"/>
      <c r="JSL367" s="37"/>
      <c r="JSM367" s="37"/>
      <c r="JSN367" s="37"/>
      <c r="JSO367" s="37"/>
      <c r="JSP367" s="37"/>
      <c r="JSQ367" s="37"/>
      <c r="JSR367" s="37"/>
      <c r="JSS367" s="37"/>
      <c r="JST367" s="37"/>
      <c r="JSU367" s="37"/>
      <c r="JSV367" s="37"/>
      <c r="JSW367" s="37"/>
      <c r="JSX367" s="37"/>
      <c r="JSY367" s="37"/>
      <c r="JSZ367" s="37"/>
      <c r="JTA367" s="37"/>
      <c r="JTB367" s="37"/>
      <c r="JTC367" s="37"/>
      <c r="JTD367" s="37"/>
      <c r="JTE367" s="37"/>
      <c r="JTF367" s="37"/>
      <c r="JTG367" s="37"/>
      <c r="JTH367" s="37"/>
      <c r="JTI367" s="37"/>
      <c r="JTJ367" s="37"/>
      <c r="JTK367" s="37"/>
      <c r="JTL367" s="37"/>
      <c r="JTM367" s="37"/>
      <c r="JTN367" s="37"/>
      <c r="JTO367" s="37"/>
      <c r="JTP367" s="37"/>
      <c r="JTQ367" s="37"/>
      <c r="JTR367" s="37"/>
      <c r="JTS367" s="37"/>
      <c r="JTT367" s="37"/>
      <c r="JTU367" s="37"/>
      <c r="JTV367" s="37"/>
      <c r="JTW367" s="37"/>
      <c r="JTX367" s="37"/>
      <c r="JTY367" s="37"/>
      <c r="JTZ367" s="37"/>
      <c r="JUA367" s="37"/>
      <c r="JUB367" s="37"/>
      <c r="JUC367" s="37"/>
      <c r="JUD367" s="37"/>
      <c r="JUE367" s="37"/>
      <c r="JUF367" s="37"/>
      <c r="JUG367" s="37"/>
      <c r="JUH367" s="37"/>
      <c r="JUI367" s="37"/>
      <c r="JUJ367" s="37"/>
      <c r="JUK367" s="37"/>
      <c r="JUL367" s="37"/>
      <c r="JUM367" s="37"/>
      <c r="JUN367" s="37"/>
      <c r="JUO367" s="37"/>
      <c r="JUP367" s="37"/>
      <c r="JUQ367" s="37"/>
      <c r="JUR367" s="37"/>
      <c r="JUS367" s="37"/>
      <c r="JUT367" s="37"/>
      <c r="JUU367" s="37"/>
      <c r="JUV367" s="37"/>
      <c r="JUW367" s="37"/>
      <c r="JUX367" s="37"/>
      <c r="JUY367" s="37"/>
      <c r="JUZ367" s="37"/>
      <c r="JVA367" s="37"/>
      <c r="JVB367" s="37"/>
      <c r="JVC367" s="37"/>
      <c r="JVD367" s="37"/>
      <c r="JVE367" s="37"/>
      <c r="JVF367" s="37"/>
      <c r="JVG367" s="37"/>
      <c r="JVH367" s="37"/>
      <c r="JVI367" s="37"/>
      <c r="JVJ367" s="37"/>
      <c r="JVK367" s="37"/>
      <c r="JVL367" s="37"/>
      <c r="JVM367" s="37"/>
      <c r="JVN367" s="37"/>
      <c r="JVO367" s="37"/>
      <c r="JVP367" s="37"/>
      <c r="JVQ367" s="37"/>
      <c r="JVR367" s="37"/>
      <c r="JVS367" s="37"/>
      <c r="JVT367" s="37"/>
      <c r="JVU367" s="37"/>
      <c r="JVV367" s="37"/>
      <c r="JVW367" s="37"/>
      <c r="JVX367" s="37"/>
      <c r="JVY367" s="37"/>
      <c r="JVZ367" s="37"/>
      <c r="JWA367" s="37"/>
      <c r="JWB367" s="37"/>
      <c r="JWC367" s="37"/>
      <c r="JWD367" s="37"/>
      <c r="JWE367" s="37"/>
      <c r="JWF367" s="37"/>
      <c r="JWG367" s="37"/>
      <c r="JWH367" s="37"/>
      <c r="JWI367" s="37"/>
      <c r="JWJ367" s="37"/>
      <c r="JWK367" s="37"/>
      <c r="JWL367" s="37"/>
      <c r="JWM367" s="37"/>
      <c r="JWN367" s="37"/>
      <c r="JWO367" s="37"/>
      <c r="JWP367" s="37"/>
      <c r="JWQ367" s="37"/>
      <c r="JWR367" s="37"/>
      <c r="JWS367" s="37"/>
      <c r="JWT367" s="37"/>
      <c r="JWU367" s="37"/>
      <c r="JWV367" s="37"/>
      <c r="JWW367" s="37"/>
      <c r="JWX367" s="37"/>
      <c r="JWY367" s="37"/>
      <c r="JWZ367" s="37"/>
      <c r="JXA367" s="37"/>
      <c r="JXB367" s="37"/>
      <c r="JXC367" s="37"/>
      <c r="JXD367" s="37"/>
      <c r="JXE367" s="37"/>
      <c r="JXF367" s="37"/>
      <c r="JXG367" s="37"/>
      <c r="JXH367" s="37"/>
      <c r="JXI367" s="37"/>
      <c r="JXJ367" s="37"/>
      <c r="JXK367" s="37"/>
      <c r="JXL367" s="37"/>
      <c r="JXM367" s="37"/>
      <c r="JXN367" s="37"/>
      <c r="JXO367" s="37"/>
      <c r="JXP367" s="37"/>
      <c r="JXQ367" s="37"/>
      <c r="JXR367" s="37"/>
      <c r="JXS367" s="37"/>
      <c r="JXT367" s="37"/>
      <c r="JXU367" s="37"/>
      <c r="JXV367" s="37"/>
      <c r="JXW367" s="37"/>
      <c r="JXX367" s="37"/>
      <c r="JXY367" s="37"/>
      <c r="JXZ367" s="37"/>
      <c r="JYA367" s="37"/>
      <c r="JYB367" s="37"/>
      <c r="JYC367" s="37"/>
      <c r="JYD367" s="37"/>
      <c r="JYE367" s="37"/>
      <c r="JYF367" s="37"/>
      <c r="JYG367" s="37"/>
      <c r="JYH367" s="37"/>
      <c r="JYI367" s="37"/>
      <c r="JYJ367" s="37"/>
      <c r="JYK367" s="37"/>
      <c r="JYL367" s="37"/>
      <c r="JYM367" s="37"/>
      <c r="JYN367" s="37"/>
      <c r="JYO367" s="37"/>
      <c r="JYP367" s="37"/>
      <c r="JYQ367" s="37"/>
      <c r="JYR367" s="37"/>
      <c r="JYS367" s="37"/>
      <c r="JYT367" s="37"/>
      <c r="JYU367" s="37"/>
      <c r="JYV367" s="37"/>
      <c r="JYW367" s="37"/>
      <c r="JYX367" s="37"/>
      <c r="JYY367" s="37"/>
      <c r="JYZ367" s="37"/>
      <c r="JZA367" s="37"/>
      <c r="JZB367" s="37"/>
      <c r="JZC367" s="37"/>
      <c r="JZD367" s="37"/>
      <c r="JZE367" s="37"/>
      <c r="JZF367" s="37"/>
      <c r="JZG367" s="37"/>
      <c r="JZH367" s="37"/>
      <c r="JZI367" s="37"/>
      <c r="JZJ367" s="37"/>
      <c r="JZK367" s="37"/>
      <c r="JZL367" s="37"/>
      <c r="JZM367" s="37"/>
      <c r="JZN367" s="37"/>
      <c r="JZO367" s="37"/>
      <c r="JZP367" s="37"/>
      <c r="JZQ367" s="37"/>
      <c r="JZR367" s="37"/>
      <c r="JZS367" s="37"/>
      <c r="JZT367" s="37"/>
      <c r="JZU367" s="37"/>
      <c r="JZV367" s="37"/>
      <c r="JZW367" s="37"/>
      <c r="JZX367" s="37"/>
      <c r="JZY367" s="37"/>
      <c r="JZZ367" s="37"/>
      <c r="KAA367" s="37"/>
      <c r="KAB367" s="37"/>
      <c r="KAC367" s="37"/>
      <c r="KAD367" s="37"/>
      <c r="KAE367" s="37"/>
      <c r="KAF367" s="37"/>
      <c r="KAG367" s="37"/>
      <c r="KAH367" s="37"/>
      <c r="KAI367" s="37"/>
      <c r="KAJ367" s="37"/>
      <c r="KAK367" s="37"/>
      <c r="KAL367" s="37"/>
      <c r="KAM367" s="37"/>
      <c r="KAN367" s="37"/>
      <c r="KAO367" s="37"/>
      <c r="KAP367" s="37"/>
      <c r="KAQ367" s="37"/>
      <c r="KAR367" s="37"/>
      <c r="KAS367" s="37"/>
      <c r="KAT367" s="37"/>
      <c r="KAU367" s="37"/>
      <c r="KAV367" s="37"/>
      <c r="KAW367" s="37"/>
      <c r="KAX367" s="37"/>
      <c r="KAY367" s="37"/>
      <c r="KAZ367" s="37"/>
      <c r="KBA367" s="37"/>
      <c r="KBB367" s="37"/>
      <c r="KBC367" s="37"/>
      <c r="KBD367" s="37"/>
      <c r="KBE367" s="37"/>
      <c r="KBF367" s="37"/>
      <c r="KBG367" s="37"/>
      <c r="KBH367" s="37"/>
      <c r="KBI367" s="37"/>
      <c r="KBJ367" s="37"/>
      <c r="KBK367" s="37"/>
      <c r="KBL367" s="37"/>
      <c r="KBM367" s="37"/>
      <c r="KBN367" s="37"/>
      <c r="KBO367" s="37"/>
      <c r="KBP367" s="37"/>
      <c r="KBQ367" s="37"/>
      <c r="KBR367" s="37"/>
      <c r="KBS367" s="37"/>
      <c r="KBT367" s="37"/>
      <c r="KBU367" s="37"/>
      <c r="KBV367" s="37"/>
      <c r="KBW367" s="37"/>
      <c r="KBX367" s="37"/>
      <c r="KBY367" s="37"/>
      <c r="KBZ367" s="37"/>
      <c r="KCA367" s="37"/>
      <c r="KCB367" s="37"/>
      <c r="KCC367" s="37"/>
      <c r="KCD367" s="37"/>
      <c r="KCE367" s="37"/>
      <c r="KCF367" s="37"/>
      <c r="KCG367" s="37"/>
      <c r="KCH367" s="37"/>
      <c r="KCI367" s="37"/>
      <c r="KCJ367" s="37"/>
      <c r="KCK367" s="37"/>
      <c r="KCL367" s="37"/>
      <c r="KCM367" s="37"/>
      <c r="KCN367" s="37"/>
      <c r="KCO367" s="37"/>
      <c r="KCP367" s="37"/>
      <c r="KCQ367" s="37"/>
      <c r="KCR367" s="37"/>
      <c r="KCS367" s="37"/>
      <c r="KCT367" s="37"/>
      <c r="KCU367" s="37"/>
      <c r="KCV367" s="37"/>
      <c r="KCW367" s="37"/>
      <c r="KCX367" s="37"/>
      <c r="KCY367" s="37"/>
      <c r="KCZ367" s="37"/>
      <c r="KDA367" s="37"/>
      <c r="KDB367" s="37"/>
      <c r="KDC367" s="37"/>
      <c r="KDD367" s="37"/>
      <c r="KDE367" s="37"/>
      <c r="KDF367" s="37"/>
      <c r="KDG367" s="37"/>
      <c r="KDH367" s="37"/>
      <c r="KDI367" s="37"/>
      <c r="KDJ367" s="37"/>
      <c r="KDK367" s="37"/>
      <c r="KDL367" s="37"/>
      <c r="KDM367" s="37"/>
      <c r="KDN367" s="37"/>
      <c r="KDO367" s="37"/>
      <c r="KDP367" s="37"/>
      <c r="KDQ367" s="37"/>
      <c r="KDR367" s="37"/>
      <c r="KDS367" s="37"/>
      <c r="KDT367" s="37"/>
      <c r="KDU367" s="37"/>
      <c r="KDV367" s="37"/>
      <c r="KDW367" s="37"/>
      <c r="KDX367" s="37"/>
      <c r="KDY367" s="37"/>
      <c r="KDZ367" s="37"/>
      <c r="KEA367" s="37"/>
      <c r="KEB367" s="37"/>
      <c r="KEC367" s="37"/>
      <c r="KED367" s="37"/>
      <c r="KEE367" s="37"/>
      <c r="KEF367" s="37"/>
      <c r="KEG367" s="37"/>
      <c r="KEH367" s="37"/>
      <c r="KEI367" s="37"/>
      <c r="KEJ367" s="37"/>
      <c r="KEK367" s="37"/>
      <c r="KEL367" s="37"/>
      <c r="KEM367" s="37"/>
      <c r="KEN367" s="37"/>
      <c r="KEO367" s="37"/>
      <c r="KEP367" s="37"/>
      <c r="KEQ367" s="37"/>
      <c r="KER367" s="37"/>
      <c r="KES367" s="37"/>
      <c r="KET367" s="37"/>
      <c r="KEU367" s="37"/>
      <c r="KEV367" s="37"/>
      <c r="KEW367" s="37"/>
      <c r="KEX367" s="37"/>
      <c r="KEY367" s="37"/>
      <c r="KEZ367" s="37"/>
      <c r="KFA367" s="37"/>
      <c r="KFB367" s="37"/>
      <c r="KFC367" s="37"/>
      <c r="KFD367" s="37"/>
      <c r="KFE367" s="37"/>
      <c r="KFF367" s="37"/>
      <c r="KFG367" s="37"/>
      <c r="KFH367" s="37"/>
      <c r="KFI367" s="37"/>
      <c r="KFJ367" s="37"/>
      <c r="KFK367" s="37"/>
      <c r="KFL367" s="37"/>
      <c r="KFM367" s="37"/>
      <c r="KFN367" s="37"/>
      <c r="KFO367" s="37"/>
      <c r="KFP367" s="37"/>
      <c r="KFQ367" s="37"/>
      <c r="KFR367" s="37"/>
      <c r="KFS367" s="37"/>
      <c r="KFT367" s="37"/>
      <c r="KFU367" s="37"/>
      <c r="KFV367" s="37"/>
      <c r="KFW367" s="37"/>
      <c r="KFX367" s="37"/>
      <c r="KFY367" s="37"/>
      <c r="KFZ367" s="37"/>
      <c r="KGA367" s="37"/>
      <c r="KGB367" s="37"/>
      <c r="KGC367" s="37"/>
      <c r="KGD367" s="37"/>
      <c r="KGE367" s="37"/>
      <c r="KGF367" s="37"/>
      <c r="KGG367" s="37"/>
      <c r="KGH367" s="37"/>
      <c r="KGI367" s="37"/>
      <c r="KGJ367" s="37"/>
      <c r="KGK367" s="37"/>
      <c r="KGL367" s="37"/>
      <c r="KGM367" s="37"/>
      <c r="KGN367" s="37"/>
      <c r="KGO367" s="37"/>
      <c r="KGP367" s="37"/>
      <c r="KGQ367" s="37"/>
      <c r="KGR367" s="37"/>
      <c r="KGS367" s="37"/>
      <c r="KGT367" s="37"/>
      <c r="KGU367" s="37"/>
      <c r="KGV367" s="37"/>
      <c r="KGW367" s="37"/>
      <c r="KGX367" s="37"/>
      <c r="KGY367" s="37"/>
      <c r="KGZ367" s="37"/>
      <c r="KHA367" s="37"/>
      <c r="KHB367" s="37"/>
      <c r="KHC367" s="37"/>
      <c r="KHD367" s="37"/>
      <c r="KHE367" s="37"/>
      <c r="KHF367" s="37"/>
      <c r="KHG367" s="37"/>
      <c r="KHH367" s="37"/>
      <c r="KHI367" s="37"/>
      <c r="KHJ367" s="37"/>
      <c r="KHK367" s="37"/>
      <c r="KHL367" s="37"/>
      <c r="KHM367" s="37"/>
      <c r="KHN367" s="37"/>
      <c r="KHO367" s="37"/>
      <c r="KHP367" s="37"/>
      <c r="KHQ367" s="37"/>
      <c r="KHR367" s="37"/>
      <c r="KHS367" s="37"/>
      <c r="KHT367" s="37"/>
      <c r="KHU367" s="37"/>
      <c r="KHV367" s="37"/>
      <c r="KHW367" s="37"/>
      <c r="KHX367" s="37"/>
      <c r="KHY367" s="37"/>
      <c r="KHZ367" s="37"/>
      <c r="KIA367" s="37"/>
      <c r="KIB367" s="37"/>
      <c r="KIC367" s="37"/>
      <c r="KID367" s="37"/>
      <c r="KIE367" s="37"/>
      <c r="KIF367" s="37"/>
      <c r="KIG367" s="37"/>
      <c r="KIH367" s="37"/>
      <c r="KII367" s="37"/>
      <c r="KIJ367" s="37"/>
      <c r="KIK367" s="37"/>
      <c r="KIL367" s="37"/>
      <c r="KIM367" s="37"/>
      <c r="KIN367" s="37"/>
      <c r="KIO367" s="37"/>
      <c r="KIP367" s="37"/>
      <c r="KIQ367" s="37"/>
      <c r="KIR367" s="37"/>
      <c r="KIS367" s="37"/>
      <c r="KIT367" s="37"/>
      <c r="KIU367" s="37"/>
      <c r="KIV367" s="37"/>
      <c r="KIW367" s="37"/>
      <c r="KIX367" s="37"/>
      <c r="KIY367" s="37"/>
      <c r="KIZ367" s="37"/>
      <c r="KJA367" s="37"/>
      <c r="KJB367" s="37"/>
      <c r="KJC367" s="37"/>
      <c r="KJD367" s="37"/>
      <c r="KJE367" s="37"/>
      <c r="KJF367" s="37"/>
      <c r="KJG367" s="37"/>
      <c r="KJH367" s="37"/>
      <c r="KJI367" s="37"/>
      <c r="KJJ367" s="37"/>
      <c r="KJK367" s="37"/>
      <c r="KJL367" s="37"/>
      <c r="KJM367" s="37"/>
      <c r="KJN367" s="37"/>
      <c r="KJO367" s="37"/>
      <c r="KJP367" s="37"/>
      <c r="KJQ367" s="37"/>
      <c r="KJR367" s="37"/>
      <c r="KJS367" s="37"/>
      <c r="KJT367" s="37"/>
      <c r="KJU367" s="37"/>
      <c r="KJV367" s="37"/>
      <c r="KJW367" s="37"/>
      <c r="KJX367" s="37"/>
      <c r="KJY367" s="37"/>
      <c r="KJZ367" s="37"/>
      <c r="KKA367" s="37"/>
      <c r="KKB367" s="37"/>
      <c r="KKC367" s="37"/>
      <c r="KKD367" s="37"/>
      <c r="KKE367" s="37"/>
      <c r="KKF367" s="37"/>
      <c r="KKG367" s="37"/>
      <c r="KKH367" s="37"/>
      <c r="KKI367" s="37"/>
      <c r="KKJ367" s="37"/>
      <c r="KKK367" s="37"/>
      <c r="KKL367" s="37"/>
      <c r="KKM367" s="37"/>
      <c r="KKN367" s="37"/>
      <c r="KKO367" s="37"/>
      <c r="KKP367" s="37"/>
      <c r="KKQ367" s="37"/>
      <c r="KKR367" s="37"/>
      <c r="KKS367" s="37"/>
      <c r="KKT367" s="37"/>
      <c r="KKU367" s="37"/>
      <c r="KKV367" s="37"/>
      <c r="KKW367" s="37"/>
      <c r="KKX367" s="37"/>
      <c r="KKY367" s="37"/>
      <c r="KKZ367" s="37"/>
      <c r="KLA367" s="37"/>
      <c r="KLB367" s="37"/>
      <c r="KLC367" s="37"/>
      <c r="KLD367" s="37"/>
      <c r="KLE367" s="37"/>
      <c r="KLF367" s="37"/>
      <c r="KLG367" s="37"/>
      <c r="KLH367" s="37"/>
      <c r="KLI367" s="37"/>
      <c r="KLJ367" s="37"/>
      <c r="KLK367" s="37"/>
      <c r="KLL367" s="37"/>
      <c r="KLM367" s="37"/>
      <c r="KLN367" s="37"/>
      <c r="KLO367" s="37"/>
      <c r="KLP367" s="37"/>
      <c r="KLQ367" s="37"/>
      <c r="KLR367" s="37"/>
      <c r="KLS367" s="37"/>
      <c r="KLT367" s="37"/>
      <c r="KLU367" s="37"/>
      <c r="KLV367" s="37"/>
      <c r="KLW367" s="37"/>
      <c r="KLX367" s="37"/>
      <c r="KLY367" s="37"/>
      <c r="KLZ367" s="37"/>
      <c r="KMA367" s="37"/>
      <c r="KMB367" s="37"/>
      <c r="KMC367" s="37"/>
      <c r="KMD367" s="37"/>
      <c r="KME367" s="37"/>
      <c r="KMF367" s="37"/>
      <c r="KMG367" s="37"/>
      <c r="KMH367" s="37"/>
      <c r="KMI367" s="37"/>
      <c r="KMJ367" s="37"/>
      <c r="KMK367" s="37"/>
      <c r="KML367" s="37"/>
      <c r="KMM367" s="37"/>
      <c r="KMN367" s="37"/>
      <c r="KMO367" s="37"/>
      <c r="KMP367" s="37"/>
      <c r="KMQ367" s="37"/>
      <c r="KMR367" s="37"/>
      <c r="KMS367" s="37"/>
      <c r="KMT367" s="37"/>
      <c r="KMU367" s="37"/>
      <c r="KMV367" s="37"/>
      <c r="KMW367" s="37"/>
      <c r="KMX367" s="37"/>
      <c r="KMY367" s="37"/>
      <c r="KMZ367" s="37"/>
      <c r="KNA367" s="37"/>
      <c r="KNB367" s="37"/>
      <c r="KNC367" s="37"/>
      <c r="KND367" s="37"/>
      <c r="KNE367" s="37"/>
      <c r="KNF367" s="37"/>
      <c r="KNG367" s="37"/>
      <c r="KNH367" s="37"/>
      <c r="KNI367" s="37"/>
      <c r="KNJ367" s="37"/>
      <c r="KNK367" s="37"/>
      <c r="KNL367" s="37"/>
      <c r="KNM367" s="37"/>
      <c r="KNN367" s="37"/>
      <c r="KNO367" s="37"/>
      <c r="KNP367" s="37"/>
      <c r="KNQ367" s="37"/>
      <c r="KNR367" s="37"/>
      <c r="KNS367" s="37"/>
      <c r="KNT367" s="37"/>
      <c r="KNU367" s="37"/>
      <c r="KNV367" s="37"/>
      <c r="KNW367" s="37"/>
      <c r="KNX367" s="37"/>
      <c r="KNY367" s="37"/>
      <c r="KNZ367" s="37"/>
      <c r="KOA367" s="37"/>
      <c r="KOB367" s="37"/>
      <c r="KOC367" s="37"/>
      <c r="KOD367" s="37"/>
      <c r="KOE367" s="37"/>
      <c r="KOF367" s="37"/>
      <c r="KOG367" s="37"/>
      <c r="KOH367" s="37"/>
      <c r="KOI367" s="37"/>
      <c r="KOJ367" s="37"/>
      <c r="KOK367" s="37"/>
      <c r="KOL367" s="37"/>
      <c r="KOM367" s="37"/>
      <c r="KON367" s="37"/>
      <c r="KOO367" s="37"/>
      <c r="KOP367" s="37"/>
      <c r="KOQ367" s="37"/>
      <c r="KOR367" s="37"/>
      <c r="KOS367" s="37"/>
      <c r="KOT367" s="37"/>
      <c r="KOU367" s="37"/>
      <c r="KOV367" s="37"/>
      <c r="KOW367" s="37"/>
      <c r="KOX367" s="37"/>
      <c r="KOY367" s="37"/>
      <c r="KOZ367" s="37"/>
      <c r="KPA367" s="37"/>
      <c r="KPB367" s="37"/>
      <c r="KPC367" s="37"/>
      <c r="KPD367" s="37"/>
      <c r="KPE367" s="37"/>
      <c r="KPF367" s="37"/>
      <c r="KPG367" s="37"/>
      <c r="KPH367" s="37"/>
      <c r="KPI367" s="37"/>
      <c r="KPJ367" s="37"/>
      <c r="KPK367" s="37"/>
      <c r="KPL367" s="37"/>
      <c r="KPM367" s="37"/>
      <c r="KPN367" s="37"/>
      <c r="KPO367" s="37"/>
      <c r="KPP367" s="37"/>
      <c r="KPQ367" s="37"/>
      <c r="KPR367" s="37"/>
      <c r="KPS367" s="37"/>
      <c r="KPT367" s="37"/>
      <c r="KPU367" s="37"/>
      <c r="KPV367" s="37"/>
      <c r="KPW367" s="37"/>
      <c r="KPX367" s="37"/>
      <c r="KPY367" s="37"/>
      <c r="KPZ367" s="37"/>
      <c r="KQA367" s="37"/>
      <c r="KQB367" s="37"/>
      <c r="KQC367" s="37"/>
      <c r="KQD367" s="37"/>
      <c r="KQE367" s="37"/>
      <c r="KQF367" s="37"/>
      <c r="KQG367" s="37"/>
      <c r="KQH367" s="37"/>
      <c r="KQI367" s="37"/>
      <c r="KQJ367" s="37"/>
      <c r="KQK367" s="37"/>
      <c r="KQL367" s="37"/>
      <c r="KQM367" s="37"/>
      <c r="KQN367" s="37"/>
      <c r="KQO367" s="37"/>
      <c r="KQP367" s="37"/>
      <c r="KQQ367" s="37"/>
      <c r="KQR367" s="37"/>
      <c r="KQS367" s="37"/>
      <c r="KQT367" s="37"/>
      <c r="KQU367" s="37"/>
      <c r="KQV367" s="37"/>
      <c r="KQW367" s="37"/>
      <c r="KQX367" s="37"/>
      <c r="KQY367" s="37"/>
      <c r="KQZ367" s="37"/>
      <c r="KRA367" s="37"/>
      <c r="KRB367" s="37"/>
      <c r="KRC367" s="37"/>
      <c r="KRD367" s="37"/>
      <c r="KRE367" s="37"/>
      <c r="KRF367" s="37"/>
      <c r="KRG367" s="37"/>
      <c r="KRH367" s="37"/>
      <c r="KRI367" s="37"/>
      <c r="KRJ367" s="37"/>
      <c r="KRK367" s="37"/>
      <c r="KRL367" s="37"/>
      <c r="KRM367" s="37"/>
      <c r="KRN367" s="37"/>
      <c r="KRO367" s="37"/>
      <c r="KRP367" s="37"/>
      <c r="KRQ367" s="37"/>
      <c r="KRR367" s="37"/>
      <c r="KRS367" s="37"/>
      <c r="KRT367" s="37"/>
      <c r="KRU367" s="37"/>
      <c r="KRV367" s="37"/>
      <c r="KRW367" s="37"/>
      <c r="KRX367" s="37"/>
      <c r="KRY367" s="37"/>
      <c r="KRZ367" s="37"/>
      <c r="KSA367" s="37"/>
      <c r="KSB367" s="37"/>
      <c r="KSC367" s="37"/>
      <c r="KSD367" s="37"/>
      <c r="KSE367" s="37"/>
      <c r="KSF367" s="37"/>
      <c r="KSG367" s="37"/>
      <c r="KSH367" s="37"/>
      <c r="KSI367" s="37"/>
      <c r="KSJ367" s="37"/>
      <c r="KSK367" s="37"/>
      <c r="KSL367" s="37"/>
      <c r="KSM367" s="37"/>
      <c r="KSN367" s="37"/>
      <c r="KSO367" s="37"/>
      <c r="KSP367" s="37"/>
      <c r="KSQ367" s="37"/>
      <c r="KSR367" s="37"/>
      <c r="KSS367" s="37"/>
      <c r="KST367" s="37"/>
      <c r="KSU367" s="37"/>
      <c r="KSV367" s="37"/>
      <c r="KSW367" s="37"/>
      <c r="KSX367" s="37"/>
      <c r="KSY367" s="37"/>
      <c r="KSZ367" s="37"/>
      <c r="KTA367" s="37"/>
      <c r="KTB367" s="37"/>
      <c r="KTC367" s="37"/>
      <c r="KTD367" s="37"/>
      <c r="KTE367" s="37"/>
      <c r="KTF367" s="37"/>
      <c r="KTG367" s="37"/>
      <c r="KTH367" s="37"/>
      <c r="KTI367" s="37"/>
      <c r="KTJ367" s="37"/>
      <c r="KTK367" s="37"/>
      <c r="KTL367" s="37"/>
      <c r="KTM367" s="37"/>
      <c r="KTN367" s="37"/>
      <c r="KTO367" s="37"/>
      <c r="KTP367" s="37"/>
      <c r="KTQ367" s="37"/>
      <c r="KTR367" s="37"/>
      <c r="KTS367" s="37"/>
      <c r="KTT367" s="37"/>
      <c r="KTU367" s="37"/>
      <c r="KTV367" s="37"/>
      <c r="KTW367" s="37"/>
      <c r="KTX367" s="37"/>
      <c r="KTY367" s="37"/>
      <c r="KTZ367" s="37"/>
      <c r="KUA367" s="37"/>
      <c r="KUB367" s="37"/>
      <c r="KUC367" s="37"/>
      <c r="KUD367" s="37"/>
      <c r="KUE367" s="37"/>
      <c r="KUF367" s="37"/>
      <c r="KUG367" s="37"/>
      <c r="KUH367" s="37"/>
      <c r="KUI367" s="37"/>
      <c r="KUJ367" s="37"/>
      <c r="KUK367" s="37"/>
      <c r="KUL367" s="37"/>
      <c r="KUM367" s="37"/>
      <c r="KUN367" s="37"/>
      <c r="KUO367" s="37"/>
      <c r="KUP367" s="37"/>
      <c r="KUQ367" s="37"/>
      <c r="KUR367" s="37"/>
      <c r="KUS367" s="37"/>
      <c r="KUT367" s="37"/>
      <c r="KUU367" s="37"/>
      <c r="KUV367" s="37"/>
      <c r="KUW367" s="37"/>
      <c r="KUX367" s="37"/>
      <c r="KUY367" s="37"/>
      <c r="KUZ367" s="37"/>
      <c r="KVA367" s="37"/>
      <c r="KVB367" s="37"/>
      <c r="KVC367" s="37"/>
      <c r="KVD367" s="37"/>
      <c r="KVE367" s="37"/>
      <c r="KVF367" s="37"/>
      <c r="KVG367" s="37"/>
      <c r="KVH367" s="37"/>
      <c r="KVI367" s="37"/>
      <c r="KVJ367" s="37"/>
      <c r="KVK367" s="37"/>
      <c r="KVL367" s="37"/>
      <c r="KVM367" s="37"/>
      <c r="KVN367" s="37"/>
      <c r="KVO367" s="37"/>
      <c r="KVP367" s="37"/>
      <c r="KVQ367" s="37"/>
      <c r="KVR367" s="37"/>
      <c r="KVS367" s="37"/>
      <c r="KVT367" s="37"/>
      <c r="KVU367" s="37"/>
      <c r="KVV367" s="37"/>
      <c r="KVW367" s="37"/>
      <c r="KVX367" s="37"/>
      <c r="KVY367" s="37"/>
      <c r="KVZ367" s="37"/>
      <c r="KWA367" s="37"/>
      <c r="KWB367" s="37"/>
      <c r="KWC367" s="37"/>
      <c r="KWD367" s="37"/>
      <c r="KWE367" s="37"/>
      <c r="KWF367" s="37"/>
      <c r="KWG367" s="37"/>
      <c r="KWH367" s="37"/>
      <c r="KWI367" s="37"/>
      <c r="KWJ367" s="37"/>
      <c r="KWK367" s="37"/>
      <c r="KWL367" s="37"/>
      <c r="KWM367" s="37"/>
      <c r="KWN367" s="37"/>
      <c r="KWO367" s="37"/>
      <c r="KWP367" s="37"/>
      <c r="KWQ367" s="37"/>
      <c r="KWR367" s="37"/>
      <c r="KWS367" s="37"/>
      <c r="KWT367" s="37"/>
      <c r="KWU367" s="37"/>
      <c r="KWV367" s="37"/>
      <c r="KWW367" s="37"/>
      <c r="KWX367" s="37"/>
      <c r="KWY367" s="37"/>
      <c r="KWZ367" s="37"/>
      <c r="KXA367" s="37"/>
      <c r="KXB367" s="37"/>
      <c r="KXC367" s="37"/>
      <c r="KXD367" s="37"/>
      <c r="KXE367" s="37"/>
      <c r="KXF367" s="37"/>
      <c r="KXG367" s="37"/>
      <c r="KXH367" s="37"/>
      <c r="KXI367" s="37"/>
      <c r="KXJ367" s="37"/>
      <c r="KXK367" s="37"/>
      <c r="KXL367" s="37"/>
      <c r="KXM367" s="37"/>
      <c r="KXN367" s="37"/>
      <c r="KXO367" s="37"/>
      <c r="KXP367" s="37"/>
      <c r="KXQ367" s="37"/>
      <c r="KXR367" s="37"/>
      <c r="KXS367" s="37"/>
      <c r="KXT367" s="37"/>
      <c r="KXU367" s="37"/>
      <c r="KXV367" s="37"/>
      <c r="KXW367" s="37"/>
      <c r="KXX367" s="37"/>
      <c r="KXY367" s="37"/>
      <c r="KXZ367" s="37"/>
      <c r="KYA367" s="37"/>
      <c r="KYB367" s="37"/>
      <c r="KYC367" s="37"/>
      <c r="KYD367" s="37"/>
      <c r="KYE367" s="37"/>
      <c r="KYF367" s="37"/>
      <c r="KYG367" s="37"/>
      <c r="KYH367" s="37"/>
      <c r="KYI367" s="37"/>
      <c r="KYJ367" s="37"/>
      <c r="KYK367" s="37"/>
      <c r="KYL367" s="37"/>
      <c r="KYM367" s="37"/>
      <c r="KYN367" s="37"/>
      <c r="KYO367" s="37"/>
      <c r="KYP367" s="37"/>
      <c r="KYQ367" s="37"/>
      <c r="KYR367" s="37"/>
      <c r="KYS367" s="37"/>
      <c r="KYT367" s="37"/>
      <c r="KYU367" s="37"/>
      <c r="KYV367" s="37"/>
      <c r="KYW367" s="37"/>
      <c r="KYX367" s="37"/>
      <c r="KYY367" s="37"/>
      <c r="KYZ367" s="37"/>
      <c r="KZA367" s="37"/>
      <c r="KZB367" s="37"/>
      <c r="KZC367" s="37"/>
      <c r="KZD367" s="37"/>
      <c r="KZE367" s="37"/>
      <c r="KZF367" s="37"/>
      <c r="KZG367" s="37"/>
      <c r="KZH367" s="37"/>
      <c r="KZI367" s="37"/>
      <c r="KZJ367" s="37"/>
      <c r="KZK367" s="37"/>
      <c r="KZL367" s="37"/>
      <c r="KZM367" s="37"/>
      <c r="KZN367" s="37"/>
      <c r="KZO367" s="37"/>
      <c r="KZP367" s="37"/>
      <c r="KZQ367" s="37"/>
      <c r="KZR367" s="37"/>
      <c r="KZS367" s="37"/>
      <c r="KZT367" s="37"/>
      <c r="KZU367" s="37"/>
      <c r="KZV367" s="37"/>
      <c r="KZW367" s="37"/>
      <c r="KZX367" s="37"/>
      <c r="KZY367" s="37"/>
      <c r="KZZ367" s="37"/>
      <c r="LAA367" s="37"/>
      <c r="LAB367" s="37"/>
      <c r="LAC367" s="37"/>
      <c r="LAD367" s="37"/>
      <c r="LAE367" s="37"/>
      <c r="LAF367" s="37"/>
      <c r="LAG367" s="37"/>
      <c r="LAH367" s="37"/>
      <c r="LAI367" s="37"/>
      <c r="LAJ367" s="37"/>
      <c r="LAK367" s="37"/>
      <c r="LAL367" s="37"/>
      <c r="LAM367" s="37"/>
      <c r="LAN367" s="37"/>
      <c r="LAO367" s="37"/>
      <c r="LAP367" s="37"/>
      <c r="LAQ367" s="37"/>
      <c r="LAR367" s="37"/>
      <c r="LAS367" s="37"/>
      <c r="LAT367" s="37"/>
      <c r="LAU367" s="37"/>
      <c r="LAV367" s="37"/>
      <c r="LAW367" s="37"/>
      <c r="LAX367" s="37"/>
      <c r="LAY367" s="37"/>
      <c r="LAZ367" s="37"/>
      <c r="LBA367" s="37"/>
      <c r="LBB367" s="37"/>
      <c r="LBC367" s="37"/>
      <c r="LBD367" s="37"/>
      <c r="LBE367" s="37"/>
      <c r="LBF367" s="37"/>
      <c r="LBG367" s="37"/>
      <c r="LBH367" s="37"/>
      <c r="LBI367" s="37"/>
      <c r="LBJ367" s="37"/>
      <c r="LBK367" s="37"/>
      <c r="LBL367" s="37"/>
      <c r="LBM367" s="37"/>
      <c r="LBN367" s="37"/>
      <c r="LBO367" s="37"/>
      <c r="LBP367" s="37"/>
      <c r="LBQ367" s="37"/>
      <c r="LBR367" s="37"/>
      <c r="LBS367" s="37"/>
      <c r="LBT367" s="37"/>
      <c r="LBU367" s="37"/>
      <c r="LBV367" s="37"/>
      <c r="LBW367" s="37"/>
      <c r="LBX367" s="37"/>
      <c r="LBY367" s="37"/>
      <c r="LBZ367" s="37"/>
      <c r="LCA367" s="37"/>
      <c r="LCB367" s="37"/>
      <c r="LCC367" s="37"/>
      <c r="LCD367" s="37"/>
      <c r="LCE367" s="37"/>
      <c r="LCF367" s="37"/>
      <c r="LCG367" s="37"/>
      <c r="LCH367" s="37"/>
      <c r="LCI367" s="37"/>
      <c r="LCJ367" s="37"/>
      <c r="LCK367" s="37"/>
      <c r="LCL367" s="37"/>
      <c r="LCM367" s="37"/>
      <c r="LCN367" s="37"/>
      <c r="LCO367" s="37"/>
      <c r="LCP367" s="37"/>
      <c r="LCQ367" s="37"/>
      <c r="LCR367" s="37"/>
      <c r="LCS367" s="37"/>
      <c r="LCT367" s="37"/>
      <c r="LCU367" s="37"/>
      <c r="LCV367" s="37"/>
      <c r="LCW367" s="37"/>
      <c r="LCX367" s="37"/>
      <c r="LCY367" s="37"/>
      <c r="LCZ367" s="37"/>
      <c r="LDA367" s="37"/>
      <c r="LDB367" s="37"/>
      <c r="LDC367" s="37"/>
      <c r="LDD367" s="37"/>
      <c r="LDE367" s="37"/>
      <c r="LDF367" s="37"/>
      <c r="LDG367" s="37"/>
      <c r="LDH367" s="37"/>
      <c r="LDI367" s="37"/>
      <c r="LDJ367" s="37"/>
      <c r="LDK367" s="37"/>
      <c r="LDL367" s="37"/>
      <c r="LDM367" s="37"/>
      <c r="LDN367" s="37"/>
      <c r="LDO367" s="37"/>
      <c r="LDP367" s="37"/>
      <c r="LDQ367" s="37"/>
      <c r="LDR367" s="37"/>
      <c r="LDS367" s="37"/>
      <c r="LDT367" s="37"/>
      <c r="LDU367" s="37"/>
      <c r="LDV367" s="37"/>
      <c r="LDW367" s="37"/>
      <c r="LDX367" s="37"/>
      <c r="LDY367" s="37"/>
      <c r="LDZ367" s="37"/>
      <c r="LEA367" s="37"/>
      <c r="LEB367" s="37"/>
      <c r="LEC367" s="37"/>
      <c r="LED367" s="37"/>
      <c r="LEE367" s="37"/>
      <c r="LEF367" s="37"/>
      <c r="LEG367" s="37"/>
      <c r="LEH367" s="37"/>
      <c r="LEI367" s="37"/>
      <c r="LEJ367" s="37"/>
      <c r="LEK367" s="37"/>
      <c r="LEL367" s="37"/>
      <c r="LEM367" s="37"/>
      <c r="LEN367" s="37"/>
      <c r="LEO367" s="37"/>
      <c r="LEP367" s="37"/>
      <c r="LEQ367" s="37"/>
      <c r="LER367" s="37"/>
      <c r="LES367" s="37"/>
      <c r="LET367" s="37"/>
      <c r="LEU367" s="37"/>
      <c r="LEV367" s="37"/>
      <c r="LEW367" s="37"/>
      <c r="LEX367" s="37"/>
      <c r="LEY367" s="37"/>
      <c r="LEZ367" s="37"/>
      <c r="LFA367" s="37"/>
      <c r="LFB367" s="37"/>
      <c r="LFC367" s="37"/>
      <c r="LFD367" s="37"/>
      <c r="LFE367" s="37"/>
      <c r="LFF367" s="37"/>
      <c r="LFG367" s="37"/>
      <c r="LFH367" s="37"/>
      <c r="LFI367" s="37"/>
      <c r="LFJ367" s="37"/>
      <c r="LFK367" s="37"/>
      <c r="LFL367" s="37"/>
      <c r="LFM367" s="37"/>
      <c r="LFN367" s="37"/>
      <c r="LFO367" s="37"/>
      <c r="LFP367" s="37"/>
      <c r="LFQ367" s="37"/>
      <c r="LFR367" s="37"/>
      <c r="LFS367" s="37"/>
      <c r="LFT367" s="37"/>
      <c r="LFU367" s="37"/>
      <c r="LFV367" s="37"/>
      <c r="LFW367" s="37"/>
      <c r="LFX367" s="37"/>
      <c r="LFY367" s="37"/>
      <c r="LFZ367" s="37"/>
      <c r="LGA367" s="37"/>
      <c r="LGB367" s="37"/>
      <c r="LGC367" s="37"/>
      <c r="LGD367" s="37"/>
      <c r="LGE367" s="37"/>
      <c r="LGF367" s="37"/>
      <c r="LGG367" s="37"/>
      <c r="LGH367" s="37"/>
      <c r="LGI367" s="37"/>
      <c r="LGJ367" s="37"/>
      <c r="LGK367" s="37"/>
      <c r="LGL367" s="37"/>
      <c r="LGM367" s="37"/>
      <c r="LGN367" s="37"/>
      <c r="LGO367" s="37"/>
      <c r="LGP367" s="37"/>
      <c r="LGQ367" s="37"/>
      <c r="LGR367" s="37"/>
      <c r="LGS367" s="37"/>
      <c r="LGT367" s="37"/>
      <c r="LGU367" s="37"/>
      <c r="LGV367" s="37"/>
      <c r="LGW367" s="37"/>
      <c r="LGX367" s="37"/>
      <c r="LGY367" s="37"/>
      <c r="LGZ367" s="37"/>
      <c r="LHA367" s="37"/>
      <c r="LHB367" s="37"/>
      <c r="LHC367" s="37"/>
      <c r="LHD367" s="37"/>
      <c r="LHE367" s="37"/>
      <c r="LHF367" s="37"/>
      <c r="LHG367" s="37"/>
      <c r="LHH367" s="37"/>
      <c r="LHI367" s="37"/>
      <c r="LHJ367" s="37"/>
      <c r="LHK367" s="37"/>
      <c r="LHL367" s="37"/>
      <c r="LHM367" s="37"/>
      <c r="LHN367" s="37"/>
      <c r="LHO367" s="37"/>
      <c r="LHP367" s="37"/>
      <c r="LHQ367" s="37"/>
      <c r="LHR367" s="37"/>
      <c r="LHS367" s="37"/>
      <c r="LHT367" s="37"/>
      <c r="LHU367" s="37"/>
      <c r="LHV367" s="37"/>
      <c r="LHW367" s="37"/>
      <c r="LHX367" s="37"/>
      <c r="LHY367" s="37"/>
      <c r="LHZ367" s="37"/>
      <c r="LIA367" s="37"/>
      <c r="LIB367" s="37"/>
      <c r="LIC367" s="37"/>
      <c r="LID367" s="37"/>
      <c r="LIE367" s="37"/>
      <c r="LIF367" s="37"/>
      <c r="LIG367" s="37"/>
      <c r="LIH367" s="37"/>
      <c r="LII367" s="37"/>
      <c r="LIJ367" s="37"/>
      <c r="LIK367" s="37"/>
      <c r="LIL367" s="37"/>
      <c r="LIM367" s="37"/>
      <c r="LIN367" s="37"/>
      <c r="LIO367" s="37"/>
      <c r="LIP367" s="37"/>
      <c r="LIQ367" s="37"/>
      <c r="LIR367" s="37"/>
      <c r="LIS367" s="37"/>
      <c r="LIT367" s="37"/>
      <c r="LIU367" s="37"/>
      <c r="LIV367" s="37"/>
      <c r="LIW367" s="37"/>
      <c r="LIX367" s="37"/>
      <c r="LIY367" s="37"/>
      <c r="LIZ367" s="37"/>
      <c r="LJA367" s="37"/>
      <c r="LJB367" s="37"/>
      <c r="LJC367" s="37"/>
      <c r="LJD367" s="37"/>
      <c r="LJE367" s="37"/>
      <c r="LJF367" s="37"/>
      <c r="LJG367" s="37"/>
      <c r="LJH367" s="37"/>
      <c r="LJI367" s="37"/>
      <c r="LJJ367" s="37"/>
      <c r="LJK367" s="37"/>
      <c r="LJL367" s="37"/>
      <c r="LJM367" s="37"/>
      <c r="LJN367" s="37"/>
      <c r="LJO367" s="37"/>
      <c r="LJP367" s="37"/>
      <c r="LJQ367" s="37"/>
      <c r="LJR367" s="37"/>
      <c r="LJS367" s="37"/>
      <c r="LJT367" s="37"/>
      <c r="LJU367" s="37"/>
      <c r="LJV367" s="37"/>
      <c r="LJW367" s="37"/>
      <c r="LJX367" s="37"/>
      <c r="LJY367" s="37"/>
      <c r="LJZ367" s="37"/>
      <c r="LKA367" s="37"/>
      <c r="LKB367" s="37"/>
      <c r="LKC367" s="37"/>
      <c r="LKD367" s="37"/>
      <c r="LKE367" s="37"/>
      <c r="LKF367" s="37"/>
      <c r="LKG367" s="37"/>
      <c r="LKH367" s="37"/>
      <c r="LKI367" s="37"/>
      <c r="LKJ367" s="37"/>
      <c r="LKK367" s="37"/>
      <c r="LKL367" s="37"/>
      <c r="LKM367" s="37"/>
      <c r="LKN367" s="37"/>
      <c r="LKO367" s="37"/>
      <c r="LKP367" s="37"/>
      <c r="LKQ367" s="37"/>
      <c r="LKR367" s="37"/>
      <c r="LKS367" s="37"/>
      <c r="LKT367" s="37"/>
      <c r="LKU367" s="37"/>
      <c r="LKV367" s="37"/>
      <c r="LKW367" s="37"/>
      <c r="LKX367" s="37"/>
      <c r="LKY367" s="37"/>
      <c r="LKZ367" s="37"/>
      <c r="LLA367" s="37"/>
      <c r="LLB367" s="37"/>
      <c r="LLC367" s="37"/>
      <c r="LLD367" s="37"/>
      <c r="LLE367" s="37"/>
      <c r="LLF367" s="37"/>
      <c r="LLG367" s="37"/>
      <c r="LLH367" s="37"/>
      <c r="LLI367" s="37"/>
      <c r="LLJ367" s="37"/>
      <c r="LLK367" s="37"/>
      <c r="LLL367" s="37"/>
      <c r="LLM367" s="37"/>
      <c r="LLN367" s="37"/>
      <c r="LLO367" s="37"/>
      <c r="LLP367" s="37"/>
      <c r="LLQ367" s="37"/>
      <c r="LLR367" s="37"/>
      <c r="LLS367" s="37"/>
      <c r="LLT367" s="37"/>
      <c r="LLU367" s="37"/>
      <c r="LLV367" s="37"/>
      <c r="LLW367" s="37"/>
      <c r="LLX367" s="37"/>
      <c r="LLY367" s="37"/>
      <c r="LLZ367" s="37"/>
      <c r="LMA367" s="37"/>
      <c r="LMB367" s="37"/>
      <c r="LMC367" s="37"/>
      <c r="LMD367" s="37"/>
      <c r="LME367" s="37"/>
      <c r="LMF367" s="37"/>
      <c r="LMG367" s="37"/>
      <c r="LMH367" s="37"/>
      <c r="LMI367" s="37"/>
      <c r="LMJ367" s="37"/>
      <c r="LMK367" s="37"/>
      <c r="LML367" s="37"/>
      <c r="LMM367" s="37"/>
      <c r="LMN367" s="37"/>
      <c r="LMO367" s="37"/>
      <c r="LMP367" s="37"/>
      <c r="LMQ367" s="37"/>
      <c r="LMR367" s="37"/>
      <c r="LMS367" s="37"/>
      <c r="LMT367" s="37"/>
      <c r="LMU367" s="37"/>
      <c r="LMV367" s="37"/>
      <c r="LMW367" s="37"/>
      <c r="LMX367" s="37"/>
      <c r="LMY367" s="37"/>
      <c r="LMZ367" s="37"/>
      <c r="LNA367" s="37"/>
      <c r="LNB367" s="37"/>
      <c r="LNC367" s="37"/>
      <c r="LND367" s="37"/>
      <c r="LNE367" s="37"/>
      <c r="LNF367" s="37"/>
      <c r="LNG367" s="37"/>
      <c r="LNH367" s="37"/>
      <c r="LNI367" s="37"/>
      <c r="LNJ367" s="37"/>
      <c r="LNK367" s="37"/>
      <c r="LNL367" s="37"/>
      <c r="LNM367" s="37"/>
      <c r="LNN367" s="37"/>
      <c r="LNO367" s="37"/>
      <c r="LNP367" s="37"/>
      <c r="LNQ367" s="37"/>
      <c r="LNR367" s="37"/>
      <c r="LNS367" s="37"/>
      <c r="LNT367" s="37"/>
      <c r="LNU367" s="37"/>
      <c r="LNV367" s="37"/>
      <c r="LNW367" s="37"/>
      <c r="LNX367" s="37"/>
      <c r="LNY367" s="37"/>
      <c r="LNZ367" s="37"/>
      <c r="LOA367" s="37"/>
      <c r="LOB367" s="37"/>
      <c r="LOC367" s="37"/>
      <c r="LOD367" s="37"/>
      <c r="LOE367" s="37"/>
      <c r="LOF367" s="37"/>
      <c r="LOG367" s="37"/>
      <c r="LOH367" s="37"/>
      <c r="LOI367" s="37"/>
      <c r="LOJ367" s="37"/>
      <c r="LOK367" s="37"/>
      <c r="LOL367" s="37"/>
      <c r="LOM367" s="37"/>
      <c r="LON367" s="37"/>
      <c r="LOO367" s="37"/>
      <c r="LOP367" s="37"/>
      <c r="LOQ367" s="37"/>
      <c r="LOR367" s="37"/>
      <c r="LOS367" s="37"/>
      <c r="LOT367" s="37"/>
      <c r="LOU367" s="37"/>
      <c r="LOV367" s="37"/>
      <c r="LOW367" s="37"/>
      <c r="LOX367" s="37"/>
      <c r="LOY367" s="37"/>
      <c r="LOZ367" s="37"/>
      <c r="LPA367" s="37"/>
      <c r="LPB367" s="37"/>
      <c r="LPC367" s="37"/>
      <c r="LPD367" s="37"/>
      <c r="LPE367" s="37"/>
      <c r="LPF367" s="37"/>
      <c r="LPG367" s="37"/>
      <c r="LPH367" s="37"/>
      <c r="LPI367" s="37"/>
      <c r="LPJ367" s="37"/>
      <c r="LPK367" s="37"/>
      <c r="LPL367" s="37"/>
      <c r="LPM367" s="37"/>
      <c r="LPN367" s="37"/>
      <c r="LPO367" s="37"/>
      <c r="LPP367" s="37"/>
      <c r="LPQ367" s="37"/>
      <c r="LPR367" s="37"/>
      <c r="LPS367" s="37"/>
      <c r="LPT367" s="37"/>
      <c r="LPU367" s="37"/>
      <c r="LPV367" s="37"/>
      <c r="LPW367" s="37"/>
      <c r="LPX367" s="37"/>
      <c r="LPY367" s="37"/>
      <c r="LPZ367" s="37"/>
      <c r="LQA367" s="37"/>
      <c r="LQB367" s="37"/>
      <c r="LQC367" s="37"/>
      <c r="LQD367" s="37"/>
      <c r="LQE367" s="37"/>
      <c r="LQF367" s="37"/>
      <c r="LQG367" s="37"/>
      <c r="LQH367" s="37"/>
      <c r="LQI367" s="37"/>
      <c r="LQJ367" s="37"/>
      <c r="LQK367" s="37"/>
      <c r="LQL367" s="37"/>
      <c r="LQM367" s="37"/>
      <c r="LQN367" s="37"/>
      <c r="LQO367" s="37"/>
      <c r="LQP367" s="37"/>
      <c r="LQQ367" s="37"/>
      <c r="LQR367" s="37"/>
      <c r="LQS367" s="37"/>
      <c r="LQT367" s="37"/>
      <c r="LQU367" s="37"/>
      <c r="LQV367" s="37"/>
      <c r="LQW367" s="37"/>
      <c r="LQX367" s="37"/>
      <c r="LQY367" s="37"/>
      <c r="LQZ367" s="37"/>
      <c r="LRA367" s="37"/>
      <c r="LRB367" s="37"/>
      <c r="LRC367" s="37"/>
      <c r="LRD367" s="37"/>
      <c r="LRE367" s="37"/>
      <c r="LRF367" s="37"/>
      <c r="LRG367" s="37"/>
      <c r="LRH367" s="37"/>
      <c r="LRI367" s="37"/>
      <c r="LRJ367" s="37"/>
      <c r="LRK367" s="37"/>
      <c r="LRL367" s="37"/>
      <c r="LRM367" s="37"/>
      <c r="LRN367" s="37"/>
      <c r="LRO367" s="37"/>
      <c r="LRP367" s="37"/>
      <c r="LRQ367" s="37"/>
      <c r="LRR367" s="37"/>
      <c r="LRS367" s="37"/>
      <c r="LRT367" s="37"/>
      <c r="LRU367" s="37"/>
      <c r="LRV367" s="37"/>
      <c r="LRW367" s="37"/>
      <c r="LRX367" s="37"/>
      <c r="LRY367" s="37"/>
      <c r="LRZ367" s="37"/>
      <c r="LSA367" s="37"/>
      <c r="LSB367" s="37"/>
      <c r="LSC367" s="37"/>
      <c r="LSD367" s="37"/>
      <c r="LSE367" s="37"/>
      <c r="LSF367" s="37"/>
      <c r="LSG367" s="37"/>
      <c r="LSH367" s="37"/>
      <c r="LSI367" s="37"/>
      <c r="LSJ367" s="37"/>
      <c r="LSK367" s="37"/>
      <c r="LSL367" s="37"/>
      <c r="LSM367" s="37"/>
      <c r="LSN367" s="37"/>
      <c r="LSO367" s="37"/>
      <c r="LSP367" s="37"/>
      <c r="LSQ367" s="37"/>
      <c r="LSR367" s="37"/>
      <c r="LSS367" s="37"/>
      <c r="LST367" s="37"/>
      <c r="LSU367" s="37"/>
      <c r="LSV367" s="37"/>
      <c r="LSW367" s="37"/>
      <c r="LSX367" s="37"/>
      <c r="LSY367" s="37"/>
      <c r="LSZ367" s="37"/>
      <c r="LTA367" s="37"/>
      <c r="LTB367" s="37"/>
      <c r="LTC367" s="37"/>
      <c r="LTD367" s="37"/>
      <c r="LTE367" s="37"/>
      <c r="LTF367" s="37"/>
      <c r="LTG367" s="37"/>
      <c r="LTH367" s="37"/>
      <c r="LTI367" s="37"/>
      <c r="LTJ367" s="37"/>
      <c r="LTK367" s="37"/>
      <c r="LTL367" s="37"/>
      <c r="LTM367" s="37"/>
      <c r="LTN367" s="37"/>
      <c r="LTO367" s="37"/>
      <c r="LTP367" s="37"/>
      <c r="LTQ367" s="37"/>
      <c r="LTR367" s="37"/>
      <c r="LTS367" s="37"/>
      <c r="LTT367" s="37"/>
      <c r="LTU367" s="37"/>
      <c r="LTV367" s="37"/>
      <c r="LTW367" s="37"/>
      <c r="LTX367" s="37"/>
      <c r="LTY367" s="37"/>
      <c r="LTZ367" s="37"/>
      <c r="LUA367" s="37"/>
      <c r="LUB367" s="37"/>
      <c r="LUC367" s="37"/>
      <c r="LUD367" s="37"/>
      <c r="LUE367" s="37"/>
      <c r="LUF367" s="37"/>
      <c r="LUG367" s="37"/>
      <c r="LUH367" s="37"/>
      <c r="LUI367" s="37"/>
      <c r="LUJ367" s="37"/>
      <c r="LUK367" s="37"/>
      <c r="LUL367" s="37"/>
      <c r="LUM367" s="37"/>
      <c r="LUN367" s="37"/>
      <c r="LUO367" s="37"/>
      <c r="LUP367" s="37"/>
      <c r="LUQ367" s="37"/>
      <c r="LUR367" s="37"/>
      <c r="LUS367" s="37"/>
      <c r="LUT367" s="37"/>
      <c r="LUU367" s="37"/>
      <c r="LUV367" s="37"/>
      <c r="LUW367" s="37"/>
      <c r="LUX367" s="37"/>
      <c r="LUY367" s="37"/>
      <c r="LUZ367" s="37"/>
      <c r="LVA367" s="37"/>
      <c r="LVB367" s="37"/>
      <c r="LVC367" s="37"/>
      <c r="LVD367" s="37"/>
      <c r="LVE367" s="37"/>
      <c r="LVF367" s="37"/>
      <c r="LVG367" s="37"/>
      <c r="LVH367" s="37"/>
      <c r="LVI367" s="37"/>
      <c r="LVJ367" s="37"/>
      <c r="LVK367" s="37"/>
      <c r="LVL367" s="37"/>
      <c r="LVM367" s="37"/>
      <c r="LVN367" s="37"/>
      <c r="LVO367" s="37"/>
      <c r="LVP367" s="37"/>
      <c r="LVQ367" s="37"/>
      <c r="LVR367" s="37"/>
      <c r="LVS367" s="37"/>
      <c r="LVT367" s="37"/>
      <c r="LVU367" s="37"/>
      <c r="LVV367" s="37"/>
      <c r="LVW367" s="37"/>
      <c r="LVX367" s="37"/>
      <c r="LVY367" s="37"/>
      <c r="LVZ367" s="37"/>
      <c r="LWA367" s="37"/>
      <c r="LWB367" s="37"/>
      <c r="LWC367" s="37"/>
      <c r="LWD367" s="37"/>
      <c r="LWE367" s="37"/>
      <c r="LWF367" s="37"/>
      <c r="LWG367" s="37"/>
      <c r="LWH367" s="37"/>
      <c r="LWI367" s="37"/>
      <c r="LWJ367" s="37"/>
      <c r="LWK367" s="37"/>
      <c r="LWL367" s="37"/>
      <c r="LWM367" s="37"/>
      <c r="LWN367" s="37"/>
      <c r="LWO367" s="37"/>
      <c r="LWP367" s="37"/>
      <c r="LWQ367" s="37"/>
      <c r="LWR367" s="37"/>
      <c r="LWS367" s="37"/>
      <c r="LWT367" s="37"/>
      <c r="LWU367" s="37"/>
      <c r="LWV367" s="37"/>
      <c r="LWW367" s="37"/>
      <c r="LWX367" s="37"/>
      <c r="LWY367" s="37"/>
      <c r="LWZ367" s="37"/>
      <c r="LXA367" s="37"/>
      <c r="LXB367" s="37"/>
      <c r="LXC367" s="37"/>
      <c r="LXD367" s="37"/>
      <c r="LXE367" s="37"/>
      <c r="LXF367" s="37"/>
      <c r="LXG367" s="37"/>
      <c r="LXH367" s="37"/>
      <c r="LXI367" s="37"/>
      <c r="LXJ367" s="37"/>
      <c r="LXK367" s="37"/>
      <c r="LXL367" s="37"/>
      <c r="LXM367" s="37"/>
      <c r="LXN367" s="37"/>
      <c r="LXO367" s="37"/>
      <c r="LXP367" s="37"/>
      <c r="LXQ367" s="37"/>
      <c r="LXR367" s="37"/>
      <c r="LXS367" s="37"/>
      <c r="LXT367" s="37"/>
      <c r="LXU367" s="37"/>
      <c r="LXV367" s="37"/>
      <c r="LXW367" s="37"/>
      <c r="LXX367" s="37"/>
      <c r="LXY367" s="37"/>
      <c r="LXZ367" s="37"/>
      <c r="LYA367" s="37"/>
      <c r="LYB367" s="37"/>
      <c r="LYC367" s="37"/>
      <c r="LYD367" s="37"/>
      <c r="LYE367" s="37"/>
      <c r="LYF367" s="37"/>
      <c r="LYG367" s="37"/>
      <c r="LYH367" s="37"/>
      <c r="LYI367" s="37"/>
      <c r="LYJ367" s="37"/>
      <c r="LYK367" s="37"/>
      <c r="LYL367" s="37"/>
      <c r="LYM367" s="37"/>
      <c r="LYN367" s="37"/>
      <c r="LYO367" s="37"/>
      <c r="LYP367" s="37"/>
      <c r="LYQ367" s="37"/>
      <c r="LYR367" s="37"/>
      <c r="LYS367" s="37"/>
      <c r="LYT367" s="37"/>
      <c r="LYU367" s="37"/>
      <c r="LYV367" s="37"/>
      <c r="LYW367" s="37"/>
      <c r="LYX367" s="37"/>
      <c r="LYY367" s="37"/>
      <c r="LYZ367" s="37"/>
      <c r="LZA367" s="37"/>
      <c r="LZB367" s="37"/>
      <c r="LZC367" s="37"/>
      <c r="LZD367" s="37"/>
      <c r="LZE367" s="37"/>
      <c r="LZF367" s="37"/>
      <c r="LZG367" s="37"/>
      <c r="LZH367" s="37"/>
      <c r="LZI367" s="37"/>
      <c r="LZJ367" s="37"/>
      <c r="LZK367" s="37"/>
      <c r="LZL367" s="37"/>
      <c r="LZM367" s="37"/>
      <c r="LZN367" s="37"/>
      <c r="LZO367" s="37"/>
      <c r="LZP367" s="37"/>
      <c r="LZQ367" s="37"/>
      <c r="LZR367" s="37"/>
      <c r="LZS367" s="37"/>
      <c r="LZT367" s="37"/>
      <c r="LZU367" s="37"/>
      <c r="LZV367" s="37"/>
      <c r="LZW367" s="37"/>
      <c r="LZX367" s="37"/>
      <c r="LZY367" s="37"/>
      <c r="LZZ367" s="37"/>
      <c r="MAA367" s="37"/>
      <c r="MAB367" s="37"/>
      <c r="MAC367" s="37"/>
      <c r="MAD367" s="37"/>
      <c r="MAE367" s="37"/>
      <c r="MAF367" s="37"/>
      <c r="MAG367" s="37"/>
      <c r="MAH367" s="37"/>
      <c r="MAI367" s="37"/>
      <c r="MAJ367" s="37"/>
      <c r="MAK367" s="37"/>
      <c r="MAL367" s="37"/>
      <c r="MAM367" s="37"/>
      <c r="MAN367" s="37"/>
      <c r="MAO367" s="37"/>
      <c r="MAP367" s="37"/>
      <c r="MAQ367" s="37"/>
      <c r="MAR367" s="37"/>
      <c r="MAS367" s="37"/>
      <c r="MAT367" s="37"/>
      <c r="MAU367" s="37"/>
      <c r="MAV367" s="37"/>
      <c r="MAW367" s="37"/>
      <c r="MAX367" s="37"/>
      <c r="MAY367" s="37"/>
      <c r="MAZ367" s="37"/>
      <c r="MBA367" s="37"/>
      <c r="MBB367" s="37"/>
      <c r="MBC367" s="37"/>
      <c r="MBD367" s="37"/>
      <c r="MBE367" s="37"/>
      <c r="MBF367" s="37"/>
      <c r="MBG367" s="37"/>
      <c r="MBH367" s="37"/>
      <c r="MBI367" s="37"/>
      <c r="MBJ367" s="37"/>
      <c r="MBK367" s="37"/>
      <c r="MBL367" s="37"/>
      <c r="MBM367" s="37"/>
      <c r="MBN367" s="37"/>
      <c r="MBO367" s="37"/>
      <c r="MBP367" s="37"/>
      <c r="MBQ367" s="37"/>
      <c r="MBR367" s="37"/>
      <c r="MBS367" s="37"/>
      <c r="MBT367" s="37"/>
      <c r="MBU367" s="37"/>
      <c r="MBV367" s="37"/>
      <c r="MBW367" s="37"/>
      <c r="MBX367" s="37"/>
      <c r="MBY367" s="37"/>
      <c r="MBZ367" s="37"/>
      <c r="MCA367" s="37"/>
      <c r="MCB367" s="37"/>
      <c r="MCC367" s="37"/>
      <c r="MCD367" s="37"/>
      <c r="MCE367" s="37"/>
      <c r="MCF367" s="37"/>
      <c r="MCG367" s="37"/>
      <c r="MCH367" s="37"/>
      <c r="MCI367" s="37"/>
      <c r="MCJ367" s="37"/>
      <c r="MCK367" s="37"/>
      <c r="MCL367" s="37"/>
      <c r="MCM367" s="37"/>
      <c r="MCN367" s="37"/>
      <c r="MCO367" s="37"/>
      <c r="MCP367" s="37"/>
      <c r="MCQ367" s="37"/>
      <c r="MCR367" s="37"/>
      <c r="MCS367" s="37"/>
      <c r="MCT367" s="37"/>
      <c r="MCU367" s="37"/>
      <c r="MCV367" s="37"/>
      <c r="MCW367" s="37"/>
      <c r="MCX367" s="37"/>
      <c r="MCY367" s="37"/>
      <c r="MCZ367" s="37"/>
      <c r="MDA367" s="37"/>
      <c r="MDB367" s="37"/>
      <c r="MDC367" s="37"/>
      <c r="MDD367" s="37"/>
      <c r="MDE367" s="37"/>
      <c r="MDF367" s="37"/>
      <c r="MDG367" s="37"/>
      <c r="MDH367" s="37"/>
      <c r="MDI367" s="37"/>
      <c r="MDJ367" s="37"/>
      <c r="MDK367" s="37"/>
      <c r="MDL367" s="37"/>
      <c r="MDM367" s="37"/>
      <c r="MDN367" s="37"/>
      <c r="MDO367" s="37"/>
      <c r="MDP367" s="37"/>
      <c r="MDQ367" s="37"/>
      <c r="MDR367" s="37"/>
      <c r="MDS367" s="37"/>
      <c r="MDT367" s="37"/>
      <c r="MDU367" s="37"/>
      <c r="MDV367" s="37"/>
      <c r="MDW367" s="37"/>
      <c r="MDX367" s="37"/>
      <c r="MDY367" s="37"/>
      <c r="MDZ367" s="37"/>
      <c r="MEA367" s="37"/>
      <c r="MEB367" s="37"/>
      <c r="MEC367" s="37"/>
      <c r="MED367" s="37"/>
      <c r="MEE367" s="37"/>
      <c r="MEF367" s="37"/>
      <c r="MEG367" s="37"/>
      <c r="MEH367" s="37"/>
      <c r="MEI367" s="37"/>
      <c r="MEJ367" s="37"/>
      <c r="MEK367" s="37"/>
      <c r="MEL367" s="37"/>
      <c r="MEM367" s="37"/>
      <c r="MEN367" s="37"/>
      <c r="MEO367" s="37"/>
      <c r="MEP367" s="37"/>
      <c r="MEQ367" s="37"/>
      <c r="MER367" s="37"/>
      <c r="MES367" s="37"/>
      <c r="MET367" s="37"/>
      <c r="MEU367" s="37"/>
      <c r="MEV367" s="37"/>
      <c r="MEW367" s="37"/>
      <c r="MEX367" s="37"/>
      <c r="MEY367" s="37"/>
      <c r="MEZ367" s="37"/>
      <c r="MFA367" s="37"/>
      <c r="MFB367" s="37"/>
      <c r="MFC367" s="37"/>
      <c r="MFD367" s="37"/>
      <c r="MFE367" s="37"/>
      <c r="MFF367" s="37"/>
      <c r="MFG367" s="37"/>
      <c r="MFH367" s="37"/>
      <c r="MFI367" s="37"/>
      <c r="MFJ367" s="37"/>
      <c r="MFK367" s="37"/>
      <c r="MFL367" s="37"/>
      <c r="MFM367" s="37"/>
      <c r="MFN367" s="37"/>
      <c r="MFO367" s="37"/>
      <c r="MFP367" s="37"/>
      <c r="MFQ367" s="37"/>
      <c r="MFR367" s="37"/>
      <c r="MFS367" s="37"/>
      <c r="MFT367" s="37"/>
      <c r="MFU367" s="37"/>
      <c r="MFV367" s="37"/>
      <c r="MFW367" s="37"/>
      <c r="MFX367" s="37"/>
      <c r="MFY367" s="37"/>
      <c r="MFZ367" s="37"/>
      <c r="MGA367" s="37"/>
      <c r="MGB367" s="37"/>
      <c r="MGC367" s="37"/>
      <c r="MGD367" s="37"/>
      <c r="MGE367" s="37"/>
      <c r="MGF367" s="37"/>
      <c r="MGG367" s="37"/>
      <c r="MGH367" s="37"/>
      <c r="MGI367" s="37"/>
      <c r="MGJ367" s="37"/>
      <c r="MGK367" s="37"/>
      <c r="MGL367" s="37"/>
      <c r="MGM367" s="37"/>
      <c r="MGN367" s="37"/>
      <c r="MGO367" s="37"/>
      <c r="MGP367" s="37"/>
      <c r="MGQ367" s="37"/>
      <c r="MGR367" s="37"/>
      <c r="MGS367" s="37"/>
      <c r="MGT367" s="37"/>
      <c r="MGU367" s="37"/>
      <c r="MGV367" s="37"/>
      <c r="MGW367" s="37"/>
      <c r="MGX367" s="37"/>
      <c r="MGY367" s="37"/>
      <c r="MGZ367" s="37"/>
      <c r="MHA367" s="37"/>
      <c r="MHB367" s="37"/>
      <c r="MHC367" s="37"/>
      <c r="MHD367" s="37"/>
      <c r="MHE367" s="37"/>
      <c r="MHF367" s="37"/>
      <c r="MHG367" s="37"/>
      <c r="MHH367" s="37"/>
      <c r="MHI367" s="37"/>
      <c r="MHJ367" s="37"/>
      <c r="MHK367" s="37"/>
      <c r="MHL367" s="37"/>
      <c r="MHM367" s="37"/>
      <c r="MHN367" s="37"/>
      <c r="MHO367" s="37"/>
      <c r="MHP367" s="37"/>
      <c r="MHQ367" s="37"/>
      <c r="MHR367" s="37"/>
      <c r="MHS367" s="37"/>
      <c r="MHT367" s="37"/>
      <c r="MHU367" s="37"/>
      <c r="MHV367" s="37"/>
      <c r="MHW367" s="37"/>
      <c r="MHX367" s="37"/>
      <c r="MHY367" s="37"/>
      <c r="MHZ367" s="37"/>
      <c r="MIA367" s="37"/>
      <c r="MIB367" s="37"/>
      <c r="MIC367" s="37"/>
      <c r="MID367" s="37"/>
      <c r="MIE367" s="37"/>
      <c r="MIF367" s="37"/>
      <c r="MIG367" s="37"/>
      <c r="MIH367" s="37"/>
      <c r="MII367" s="37"/>
      <c r="MIJ367" s="37"/>
      <c r="MIK367" s="37"/>
      <c r="MIL367" s="37"/>
      <c r="MIM367" s="37"/>
      <c r="MIN367" s="37"/>
      <c r="MIO367" s="37"/>
      <c r="MIP367" s="37"/>
      <c r="MIQ367" s="37"/>
      <c r="MIR367" s="37"/>
      <c r="MIS367" s="37"/>
      <c r="MIT367" s="37"/>
      <c r="MIU367" s="37"/>
      <c r="MIV367" s="37"/>
      <c r="MIW367" s="37"/>
      <c r="MIX367" s="37"/>
      <c r="MIY367" s="37"/>
      <c r="MIZ367" s="37"/>
      <c r="MJA367" s="37"/>
      <c r="MJB367" s="37"/>
      <c r="MJC367" s="37"/>
      <c r="MJD367" s="37"/>
      <c r="MJE367" s="37"/>
      <c r="MJF367" s="37"/>
      <c r="MJG367" s="37"/>
      <c r="MJH367" s="37"/>
      <c r="MJI367" s="37"/>
      <c r="MJJ367" s="37"/>
      <c r="MJK367" s="37"/>
      <c r="MJL367" s="37"/>
      <c r="MJM367" s="37"/>
      <c r="MJN367" s="37"/>
      <c r="MJO367" s="37"/>
      <c r="MJP367" s="37"/>
      <c r="MJQ367" s="37"/>
      <c r="MJR367" s="37"/>
      <c r="MJS367" s="37"/>
      <c r="MJT367" s="37"/>
      <c r="MJU367" s="37"/>
      <c r="MJV367" s="37"/>
      <c r="MJW367" s="37"/>
      <c r="MJX367" s="37"/>
      <c r="MJY367" s="37"/>
      <c r="MJZ367" s="37"/>
      <c r="MKA367" s="37"/>
      <c r="MKB367" s="37"/>
      <c r="MKC367" s="37"/>
      <c r="MKD367" s="37"/>
      <c r="MKE367" s="37"/>
      <c r="MKF367" s="37"/>
      <c r="MKG367" s="37"/>
      <c r="MKH367" s="37"/>
      <c r="MKI367" s="37"/>
      <c r="MKJ367" s="37"/>
      <c r="MKK367" s="37"/>
      <c r="MKL367" s="37"/>
      <c r="MKM367" s="37"/>
      <c r="MKN367" s="37"/>
      <c r="MKO367" s="37"/>
      <c r="MKP367" s="37"/>
      <c r="MKQ367" s="37"/>
      <c r="MKR367" s="37"/>
      <c r="MKS367" s="37"/>
      <c r="MKT367" s="37"/>
      <c r="MKU367" s="37"/>
      <c r="MKV367" s="37"/>
      <c r="MKW367" s="37"/>
      <c r="MKX367" s="37"/>
      <c r="MKY367" s="37"/>
      <c r="MKZ367" s="37"/>
      <c r="MLA367" s="37"/>
      <c r="MLB367" s="37"/>
      <c r="MLC367" s="37"/>
      <c r="MLD367" s="37"/>
      <c r="MLE367" s="37"/>
      <c r="MLF367" s="37"/>
      <c r="MLG367" s="37"/>
      <c r="MLH367" s="37"/>
      <c r="MLI367" s="37"/>
      <c r="MLJ367" s="37"/>
      <c r="MLK367" s="37"/>
      <c r="MLL367" s="37"/>
      <c r="MLM367" s="37"/>
      <c r="MLN367" s="37"/>
      <c r="MLO367" s="37"/>
      <c r="MLP367" s="37"/>
      <c r="MLQ367" s="37"/>
      <c r="MLR367" s="37"/>
      <c r="MLS367" s="37"/>
      <c r="MLT367" s="37"/>
      <c r="MLU367" s="37"/>
      <c r="MLV367" s="37"/>
      <c r="MLW367" s="37"/>
      <c r="MLX367" s="37"/>
      <c r="MLY367" s="37"/>
      <c r="MLZ367" s="37"/>
      <c r="MMA367" s="37"/>
      <c r="MMB367" s="37"/>
      <c r="MMC367" s="37"/>
      <c r="MMD367" s="37"/>
      <c r="MME367" s="37"/>
      <c r="MMF367" s="37"/>
      <c r="MMG367" s="37"/>
      <c r="MMH367" s="37"/>
      <c r="MMI367" s="37"/>
      <c r="MMJ367" s="37"/>
      <c r="MMK367" s="37"/>
      <c r="MML367" s="37"/>
      <c r="MMM367" s="37"/>
      <c r="MMN367" s="37"/>
      <c r="MMO367" s="37"/>
      <c r="MMP367" s="37"/>
      <c r="MMQ367" s="37"/>
      <c r="MMR367" s="37"/>
      <c r="MMS367" s="37"/>
      <c r="MMT367" s="37"/>
      <c r="MMU367" s="37"/>
      <c r="MMV367" s="37"/>
      <c r="MMW367" s="37"/>
      <c r="MMX367" s="37"/>
      <c r="MMY367" s="37"/>
      <c r="MMZ367" s="37"/>
      <c r="MNA367" s="37"/>
      <c r="MNB367" s="37"/>
      <c r="MNC367" s="37"/>
      <c r="MND367" s="37"/>
      <c r="MNE367" s="37"/>
      <c r="MNF367" s="37"/>
      <c r="MNG367" s="37"/>
      <c r="MNH367" s="37"/>
      <c r="MNI367" s="37"/>
      <c r="MNJ367" s="37"/>
      <c r="MNK367" s="37"/>
      <c r="MNL367" s="37"/>
      <c r="MNM367" s="37"/>
      <c r="MNN367" s="37"/>
      <c r="MNO367" s="37"/>
      <c r="MNP367" s="37"/>
      <c r="MNQ367" s="37"/>
      <c r="MNR367" s="37"/>
      <c r="MNS367" s="37"/>
      <c r="MNT367" s="37"/>
      <c r="MNU367" s="37"/>
      <c r="MNV367" s="37"/>
      <c r="MNW367" s="37"/>
      <c r="MNX367" s="37"/>
      <c r="MNY367" s="37"/>
      <c r="MNZ367" s="37"/>
      <c r="MOA367" s="37"/>
      <c r="MOB367" s="37"/>
      <c r="MOC367" s="37"/>
      <c r="MOD367" s="37"/>
      <c r="MOE367" s="37"/>
      <c r="MOF367" s="37"/>
      <c r="MOG367" s="37"/>
      <c r="MOH367" s="37"/>
      <c r="MOI367" s="37"/>
      <c r="MOJ367" s="37"/>
      <c r="MOK367" s="37"/>
      <c r="MOL367" s="37"/>
      <c r="MOM367" s="37"/>
      <c r="MON367" s="37"/>
      <c r="MOO367" s="37"/>
      <c r="MOP367" s="37"/>
      <c r="MOQ367" s="37"/>
      <c r="MOR367" s="37"/>
      <c r="MOS367" s="37"/>
      <c r="MOT367" s="37"/>
      <c r="MOU367" s="37"/>
      <c r="MOV367" s="37"/>
      <c r="MOW367" s="37"/>
      <c r="MOX367" s="37"/>
      <c r="MOY367" s="37"/>
      <c r="MOZ367" s="37"/>
      <c r="MPA367" s="37"/>
      <c r="MPB367" s="37"/>
      <c r="MPC367" s="37"/>
      <c r="MPD367" s="37"/>
      <c r="MPE367" s="37"/>
      <c r="MPF367" s="37"/>
      <c r="MPG367" s="37"/>
      <c r="MPH367" s="37"/>
      <c r="MPI367" s="37"/>
      <c r="MPJ367" s="37"/>
      <c r="MPK367" s="37"/>
      <c r="MPL367" s="37"/>
      <c r="MPM367" s="37"/>
      <c r="MPN367" s="37"/>
      <c r="MPO367" s="37"/>
      <c r="MPP367" s="37"/>
      <c r="MPQ367" s="37"/>
      <c r="MPR367" s="37"/>
      <c r="MPS367" s="37"/>
      <c r="MPT367" s="37"/>
      <c r="MPU367" s="37"/>
      <c r="MPV367" s="37"/>
      <c r="MPW367" s="37"/>
      <c r="MPX367" s="37"/>
      <c r="MPY367" s="37"/>
      <c r="MPZ367" s="37"/>
      <c r="MQA367" s="37"/>
      <c r="MQB367" s="37"/>
      <c r="MQC367" s="37"/>
      <c r="MQD367" s="37"/>
      <c r="MQE367" s="37"/>
      <c r="MQF367" s="37"/>
      <c r="MQG367" s="37"/>
      <c r="MQH367" s="37"/>
      <c r="MQI367" s="37"/>
      <c r="MQJ367" s="37"/>
      <c r="MQK367" s="37"/>
      <c r="MQL367" s="37"/>
      <c r="MQM367" s="37"/>
      <c r="MQN367" s="37"/>
      <c r="MQO367" s="37"/>
      <c r="MQP367" s="37"/>
      <c r="MQQ367" s="37"/>
      <c r="MQR367" s="37"/>
      <c r="MQS367" s="37"/>
      <c r="MQT367" s="37"/>
      <c r="MQU367" s="37"/>
      <c r="MQV367" s="37"/>
      <c r="MQW367" s="37"/>
      <c r="MQX367" s="37"/>
      <c r="MQY367" s="37"/>
      <c r="MQZ367" s="37"/>
      <c r="MRA367" s="37"/>
      <c r="MRB367" s="37"/>
      <c r="MRC367" s="37"/>
      <c r="MRD367" s="37"/>
      <c r="MRE367" s="37"/>
      <c r="MRF367" s="37"/>
      <c r="MRG367" s="37"/>
      <c r="MRH367" s="37"/>
      <c r="MRI367" s="37"/>
      <c r="MRJ367" s="37"/>
      <c r="MRK367" s="37"/>
      <c r="MRL367" s="37"/>
      <c r="MRM367" s="37"/>
      <c r="MRN367" s="37"/>
      <c r="MRO367" s="37"/>
      <c r="MRP367" s="37"/>
      <c r="MRQ367" s="37"/>
      <c r="MRR367" s="37"/>
      <c r="MRS367" s="37"/>
      <c r="MRT367" s="37"/>
      <c r="MRU367" s="37"/>
      <c r="MRV367" s="37"/>
      <c r="MRW367" s="37"/>
      <c r="MRX367" s="37"/>
      <c r="MRY367" s="37"/>
      <c r="MRZ367" s="37"/>
      <c r="MSA367" s="37"/>
      <c r="MSB367" s="37"/>
      <c r="MSC367" s="37"/>
      <c r="MSD367" s="37"/>
      <c r="MSE367" s="37"/>
      <c r="MSF367" s="37"/>
      <c r="MSG367" s="37"/>
      <c r="MSH367" s="37"/>
      <c r="MSI367" s="37"/>
      <c r="MSJ367" s="37"/>
      <c r="MSK367" s="37"/>
      <c r="MSL367" s="37"/>
      <c r="MSM367" s="37"/>
      <c r="MSN367" s="37"/>
      <c r="MSO367" s="37"/>
      <c r="MSP367" s="37"/>
      <c r="MSQ367" s="37"/>
      <c r="MSR367" s="37"/>
      <c r="MSS367" s="37"/>
      <c r="MST367" s="37"/>
      <c r="MSU367" s="37"/>
      <c r="MSV367" s="37"/>
      <c r="MSW367" s="37"/>
      <c r="MSX367" s="37"/>
      <c r="MSY367" s="37"/>
      <c r="MSZ367" s="37"/>
      <c r="MTA367" s="37"/>
      <c r="MTB367" s="37"/>
      <c r="MTC367" s="37"/>
      <c r="MTD367" s="37"/>
      <c r="MTE367" s="37"/>
      <c r="MTF367" s="37"/>
      <c r="MTG367" s="37"/>
      <c r="MTH367" s="37"/>
      <c r="MTI367" s="37"/>
      <c r="MTJ367" s="37"/>
      <c r="MTK367" s="37"/>
      <c r="MTL367" s="37"/>
      <c r="MTM367" s="37"/>
      <c r="MTN367" s="37"/>
      <c r="MTO367" s="37"/>
      <c r="MTP367" s="37"/>
      <c r="MTQ367" s="37"/>
      <c r="MTR367" s="37"/>
      <c r="MTS367" s="37"/>
      <c r="MTT367" s="37"/>
      <c r="MTU367" s="37"/>
      <c r="MTV367" s="37"/>
      <c r="MTW367" s="37"/>
      <c r="MTX367" s="37"/>
      <c r="MTY367" s="37"/>
      <c r="MTZ367" s="37"/>
      <c r="MUA367" s="37"/>
      <c r="MUB367" s="37"/>
      <c r="MUC367" s="37"/>
      <c r="MUD367" s="37"/>
      <c r="MUE367" s="37"/>
      <c r="MUF367" s="37"/>
      <c r="MUG367" s="37"/>
      <c r="MUH367" s="37"/>
      <c r="MUI367" s="37"/>
      <c r="MUJ367" s="37"/>
      <c r="MUK367" s="37"/>
      <c r="MUL367" s="37"/>
      <c r="MUM367" s="37"/>
      <c r="MUN367" s="37"/>
      <c r="MUO367" s="37"/>
      <c r="MUP367" s="37"/>
      <c r="MUQ367" s="37"/>
      <c r="MUR367" s="37"/>
      <c r="MUS367" s="37"/>
      <c r="MUT367" s="37"/>
      <c r="MUU367" s="37"/>
      <c r="MUV367" s="37"/>
      <c r="MUW367" s="37"/>
      <c r="MUX367" s="37"/>
      <c r="MUY367" s="37"/>
      <c r="MUZ367" s="37"/>
      <c r="MVA367" s="37"/>
      <c r="MVB367" s="37"/>
      <c r="MVC367" s="37"/>
      <c r="MVD367" s="37"/>
      <c r="MVE367" s="37"/>
      <c r="MVF367" s="37"/>
      <c r="MVG367" s="37"/>
      <c r="MVH367" s="37"/>
      <c r="MVI367" s="37"/>
      <c r="MVJ367" s="37"/>
      <c r="MVK367" s="37"/>
      <c r="MVL367" s="37"/>
      <c r="MVM367" s="37"/>
      <c r="MVN367" s="37"/>
      <c r="MVO367" s="37"/>
      <c r="MVP367" s="37"/>
      <c r="MVQ367" s="37"/>
      <c r="MVR367" s="37"/>
      <c r="MVS367" s="37"/>
      <c r="MVT367" s="37"/>
      <c r="MVU367" s="37"/>
      <c r="MVV367" s="37"/>
      <c r="MVW367" s="37"/>
      <c r="MVX367" s="37"/>
      <c r="MVY367" s="37"/>
      <c r="MVZ367" s="37"/>
      <c r="MWA367" s="37"/>
      <c r="MWB367" s="37"/>
      <c r="MWC367" s="37"/>
      <c r="MWD367" s="37"/>
      <c r="MWE367" s="37"/>
      <c r="MWF367" s="37"/>
      <c r="MWG367" s="37"/>
      <c r="MWH367" s="37"/>
      <c r="MWI367" s="37"/>
      <c r="MWJ367" s="37"/>
      <c r="MWK367" s="37"/>
      <c r="MWL367" s="37"/>
      <c r="MWM367" s="37"/>
      <c r="MWN367" s="37"/>
      <c r="MWO367" s="37"/>
      <c r="MWP367" s="37"/>
      <c r="MWQ367" s="37"/>
      <c r="MWR367" s="37"/>
      <c r="MWS367" s="37"/>
      <c r="MWT367" s="37"/>
      <c r="MWU367" s="37"/>
      <c r="MWV367" s="37"/>
      <c r="MWW367" s="37"/>
      <c r="MWX367" s="37"/>
      <c r="MWY367" s="37"/>
      <c r="MWZ367" s="37"/>
      <c r="MXA367" s="37"/>
      <c r="MXB367" s="37"/>
      <c r="MXC367" s="37"/>
      <c r="MXD367" s="37"/>
      <c r="MXE367" s="37"/>
      <c r="MXF367" s="37"/>
      <c r="MXG367" s="37"/>
      <c r="MXH367" s="37"/>
      <c r="MXI367" s="37"/>
      <c r="MXJ367" s="37"/>
      <c r="MXK367" s="37"/>
      <c r="MXL367" s="37"/>
      <c r="MXM367" s="37"/>
      <c r="MXN367" s="37"/>
      <c r="MXO367" s="37"/>
      <c r="MXP367" s="37"/>
      <c r="MXQ367" s="37"/>
      <c r="MXR367" s="37"/>
      <c r="MXS367" s="37"/>
      <c r="MXT367" s="37"/>
      <c r="MXU367" s="37"/>
      <c r="MXV367" s="37"/>
      <c r="MXW367" s="37"/>
      <c r="MXX367" s="37"/>
      <c r="MXY367" s="37"/>
      <c r="MXZ367" s="37"/>
      <c r="MYA367" s="37"/>
      <c r="MYB367" s="37"/>
      <c r="MYC367" s="37"/>
      <c r="MYD367" s="37"/>
      <c r="MYE367" s="37"/>
      <c r="MYF367" s="37"/>
      <c r="MYG367" s="37"/>
      <c r="MYH367" s="37"/>
      <c r="MYI367" s="37"/>
      <c r="MYJ367" s="37"/>
      <c r="MYK367" s="37"/>
      <c r="MYL367" s="37"/>
      <c r="MYM367" s="37"/>
      <c r="MYN367" s="37"/>
      <c r="MYO367" s="37"/>
      <c r="MYP367" s="37"/>
      <c r="MYQ367" s="37"/>
      <c r="MYR367" s="37"/>
      <c r="MYS367" s="37"/>
      <c r="MYT367" s="37"/>
      <c r="MYU367" s="37"/>
      <c r="MYV367" s="37"/>
      <c r="MYW367" s="37"/>
      <c r="MYX367" s="37"/>
      <c r="MYY367" s="37"/>
      <c r="MYZ367" s="37"/>
      <c r="MZA367" s="37"/>
      <c r="MZB367" s="37"/>
      <c r="MZC367" s="37"/>
      <c r="MZD367" s="37"/>
      <c r="MZE367" s="37"/>
      <c r="MZF367" s="37"/>
      <c r="MZG367" s="37"/>
      <c r="MZH367" s="37"/>
      <c r="MZI367" s="37"/>
      <c r="MZJ367" s="37"/>
      <c r="MZK367" s="37"/>
      <c r="MZL367" s="37"/>
      <c r="MZM367" s="37"/>
      <c r="MZN367" s="37"/>
      <c r="MZO367" s="37"/>
      <c r="MZP367" s="37"/>
      <c r="MZQ367" s="37"/>
      <c r="MZR367" s="37"/>
      <c r="MZS367" s="37"/>
      <c r="MZT367" s="37"/>
      <c r="MZU367" s="37"/>
      <c r="MZV367" s="37"/>
      <c r="MZW367" s="37"/>
      <c r="MZX367" s="37"/>
      <c r="MZY367" s="37"/>
      <c r="MZZ367" s="37"/>
      <c r="NAA367" s="37"/>
      <c r="NAB367" s="37"/>
      <c r="NAC367" s="37"/>
      <c r="NAD367" s="37"/>
      <c r="NAE367" s="37"/>
      <c r="NAF367" s="37"/>
      <c r="NAG367" s="37"/>
      <c r="NAH367" s="37"/>
      <c r="NAI367" s="37"/>
      <c r="NAJ367" s="37"/>
      <c r="NAK367" s="37"/>
      <c r="NAL367" s="37"/>
      <c r="NAM367" s="37"/>
      <c r="NAN367" s="37"/>
      <c r="NAO367" s="37"/>
      <c r="NAP367" s="37"/>
      <c r="NAQ367" s="37"/>
      <c r="NAR367" s="37"/>
      <c r="NAS367" s="37"/>
      <c r="NAT367" s="37"/>
      <c r="NAU367" s="37"/>
      <c r="NAV367" s="37"/>
      <c r="NAW367" s="37"/>
      <c r="NAX367" s="37"/>
      <c r="NAY367" s="37"/>
      <c r="NAZ367" s="37"/>
      <c r="NBA367" s="37"/>
      <c r="NBB367" s="37"/>
      <c r="NBC367" s="37"/>
      <c r="NBD367" s="37"/>
      <c r="NBE367" s="37"/>
      <c r="NBF367" s="37"/>
      <c r="NBG367" s="37"/>
      <c r="NBH367" s="37"/>
      <c r="NBI367" s="37"/>
      <c r="NBJ367" s="37"/>
      <c r="NBK367" s="37"/>
      <c r="NBL367" s="37"/>
      <c r="NBM367" s="37"/>
      <c r="NBN367" s="37"/>
      <c r="NBO367" s="37"/>
      <c r="NBP367" s="37"/>
      <c r="NBQ367" s="37"/>
      <c r="NBR367" s="37"/>
      <c r="NBS367" s="37"/>
      <c r="NBT367" s="37"/>
      <c r="NBU367" s="37"/>
      <c r="NBV367" s="37"/>
      <c r="NBW367" s="37"/>
      <c r="NBX367" s="37"/>
      <c r="NBY367" s="37"/>
      <c r="NBZ367" s="37"/>
      <c r="NCA367" s="37"/>
      <c r="NCB367" s="37"/>
      <c r="NCC367" s="37"/>
      <c r="NCD367" s="37"/>
      <c r="NCE367" s="37"/>
      <c r="NCF367" s="37"/>
      <c r="NCG367" s="37"/>
      <c r="NCH367" s="37"/>
      <c r="NCI367" s="37"/>
      <c r="NCJ367" s="37"/>
      <c r="NCK367" s="37"/>
      <c r="NCL367" s="37"/>
      <c r="NCM367" s="37"/>
      <c r="NCN367" s="37"/>
      <c r="NCO367" s="37"/>
      <c r="NCP367" s="37"/>
      <c r="NCQ367" s="37"/>
      <c r="NCR367" s="37"/>
      <c r="NCS367" s="37"/>
      <c r="NCT367" s="37"/>
      <c r="NCU367" s="37"/>
      <c r="NCV367" s="37"/>
      <c r="NCW367" s="37"/>
      <c r="NCX367" s="37"/>
      <c r="NCY367" s="37"/>
      <c r="NCZ367" s="37"/>
      <c r="NDA367" s="37"/>
      <c r="NDB367" s="37"/>
      <c r="NDC367" s="37"/>
      <c r="NDD367" s="37"/>
      <c r="NDE367" s="37"/>
      <c r="NDF367" s="37"/>
      <c r="NDG367" s="37"/>
      <c r="NDH367" s="37"/>
      <c r="NDI367" s="37"/>
      <c r="NDJ367" s="37"/>
      <c r="NDK367" s="37"/>
      <c r="NDL367" s="37"/>
      <c r="NDM367" s="37"/>
      <c r="NDN367" s="37"/>
      <c r="NDO367" s="37"/>
      <c r="NDP367" s="37"/>
      <c r="NDQ367" s="37"/>
      <c r="NDR367" s="37"/>
      <c r="NDS367" s="37"/>
      <c r="NDT367" s="37"/>
      <c r="NDU367" s="37"/>
      <c r="NDV367" s="37"/>
      <c r="NDW367" s="37"/>
      <c r="NDX367" s="37"/>
      <c r="NDY367" s="37"/>
      <c r="NDZ367" s="37"/>
      <c r="NEA367" s="37"/>
      <c r="NEB367" s="37"/>
      <c r="NEC367" s="37"/>
      <c r="NED367" s="37"/>
      <c r="NEE367" s="37"/>
      <c r="NEF367" s="37"/>
      <c r="NEG367" s="37"/>
      <c r="NEH367" s="37"/>
      <c r="NEI367" s="37"/>
      <c r="NEJ367" s="37"/>
      <c r="NEK367" s="37"/>
      <c r="NEL367" s="37"/>
      <c r="NEM367" s="37"/>
      <c r="NEN367" s="37"/>
      <c r="NEO367" s="37"/>
      <c r="NEP367" s="37"/>
      <c r="NEQ367" s="37"/>
      <c r="NER367" s="37"/>
      <c r="NES367" s="37"/>
      <c r="NET367" s="37"/>
      <c r="NEU367" s="37"/>
      <c r="NEV367" s="37"/>
      <c r="NEW367" s="37"/>
      <c r="NEX367" s="37"/>
      <c r="NEY367" s="37"/>
      <c r="NEZ367" s="37"/>
      <c r="NFA367" s="37"/>
      <c r="NFB367" s="37"/>
      <c r="NFC367" s="37"/>
      <c r="NFD367" s="37"/>
      <c r="NFE367" s="37"/>
      <c r="NFF367" s="37"/>
      <c r="NFG367" s="37"/>
      <c r="NFH367" s="37"/>
      <c r="NFI367" s="37"/>
      <c r="NFJ367" s="37"/>
      <c r="NFK367" s="37"/>
      <c r="NFL367" s="37"/>
      <c r="NFM367" s="37"/>
      <c r="NFN367" s="37"/>
      <c r="NFO367" s="37"/>
      <c r="NFP367" s="37"/>
      <c r="NFQ367" s="37"/>
      <c r="NFR367" s="37"/>
      <c r="NFS367" s="37"/>
      <c r="NFT367" s="37"/>
      <c r="NFU367" s="37"/>
      <c r="NFV367" s="37"/>
      <c r="NFW367" s="37"/>
      <c r="NFX367" s="37"/>
      <c r="NFY367" s="37"/>
      <c r="NFZ367" s="37"/>
      <c r="NGA367" s="37"/>
      <c r="NGB367" s="37"/>
      <c r="NGC367" s="37"/>
      <c r="NGD367" s="37"/>
      <c r="NGE367" s="37"/>
      <c r="NGF367" s="37"/>
      <c r="NGG367" s="37"/>
      <c r="NGH367" s="37"/>
      <c r="NGI367" s="37"/>
      <c r="NGJ367" s="37"/>
      <c r="NGK367" s="37"/>
      <c r="NGL367" s="37"/>
      <c r="NGM367" s="37"/>
      <c r="NGN367" s="37"/>
      <c r="NGO367" s="37"/>
      <c r="NGP367" s="37"/>
      <c r="NGQ367" s="37"/>
      <c r="NGR367" s="37"/>
      <c r="NGS367" s="37"/>
      <c r="NGT367" s="37"/>
      <c r="NGU367" s="37"/>
      <c r="NGV367" s="37"/>
      <c r="NGW367" s="37"/>
      <c r="NGX367" s="37"/>
      <c r="NGY367" s="37"/>
      <c r="NGZ367" s="37"/>
      <c r="NHA367" s="37"/>
      <c r="NHB367" s="37"/>
      <c r="NHC367" s="37"/>
      <c r="NHD367" s="37"/>
      <c r="NHE367" s="37"/>
      <c r="NHF367" s="37"/>
      <c r="NHG367" s="37"/>
      <c r="NHH367" s="37"/>
      <c r="NHI367" s="37"/>
      <c r="NHJ367" s="37"/>
      <c r="NHK367" s="37"/>
      <c r="NHL367" s="37"/>
      <c r="NHM367" s="37"/>
      <c r="NHN367" s="37"/>
      <c r="NHO367" s="37"/>
      <c r="NHP367" s="37"/>
      <c r="NHQ367" s="37"/>
      <c r="NHR367" s="37"/>
      <c r="NHS367" s="37"/>
      <c r="NHT367" s="37"/>
      <c r="NHU367" s="37"/>
      <c r="NHV367" s="37"/>
      <c r="NHW367" s="37"/>
      <c r="NHX367" s="37"/>
      <c r="NHY367" s="37"/>
      <c r="NHZ367" s="37"/>
      <c r="NIA367" s="37"/>
      <c r="NIB367" s="37"/>
      <c r="NIC367" s="37"/>
      <c r="NID367" s="37"/>
      <c r="NIE367" s="37"/>
      <c r="NIF367" s="37"/>
      <c r="NIG367" s="37"/>
      <c r="NIH367" s="37"/>
      <c r="NII367" s="37"/>
      <c r="NIJ367" s="37"/>
      <c r="NIK367" s="37"/>
      <c r="NIL367" s="37"/>
      <c r="NIM367" s="37"/>
      <c r="NIN367" s="37"/>
      <c r="NIO367" s="37"/>
      <c r="NIP367" s="37"/>
      <c r="NIQ367" s="37"/>
      <c r="NIR367" s="37"/>
      <c r="NIS367" s="37"/>
      <c r="NIT367" s="37"/>
      <c r="NIU367" s="37"/>
      <c r="NIV367" s="37"/>
      <c r="NIW367" s="37"/>
      <c r="NIX367" s="37"/>
      <c r="NIY367" s="37"/>
      <c r="NIZ367" s="37"/>
      <c r="NJA367" s="37"/>
      <c r="NJB367" s="37"/>
      <c r="NJC367" s="37"/>
      <c r="NJD367" s="37"/>
      <c r="NJE367" s="37"/>
      <c r="NJF367" s="37"/>
      <c r="NJG367" s="37"/>
      <c r="NJH367" s="37"/>
      <c r="NJI367" s="37"/>
      <c r="NJJ367" s="37"/>
      <c r="NJK367" s="37"/>
      <c r="NJL367" s="37"/>
      <c r="NJM367" s="37"/>
      <c r="NJN367" s="37"/>
      <c r="NJO367" s="37"/>
      <c r="NJP367" s="37"/>
      <c r="NJQ367" s="37"/>
      <c r="NJR367" s="37"/>
      <c r="NJS367" s="37"/>
      <c r="NJT367" s="37"/>
      <c r="NJU367" s="37"/>
      <c r="NJV367" s="37"/>
      <c r="NJW367" s="37"/>
      <c r="NJX367" s="37"/>
      <c r="NJY367" s="37"/>
      <c r="NJZ367" s="37"/>
      <c r="NKA367" s="37"/>
      <c r="NKB367" s="37"/>
      <c r="NKC367" s="37"/>
      <c r="NKD367" s="37"/>
      <c r="NKE367" s="37"/>
      <c r="NKF367" s="37"/>
      <c r="NKG367" s="37"/>
      <c r="NKH367" s="37"/>
      <c r="NKI367" s="37"/>
      <c r="NKJ367" s="37"/>
      <c r="NKK367" s="37"/>
      <c r="NKL367" s="37"/>
      <c r="NKM367" s="37"/>
      <c r="NKN367" s="37"/>
      <c r="NKO367" s="37"/>
      <c r="NKP367" s="37"/>
      <c r="NKQ367" s="37"/>
      <c r="NKR367" s="37"/>
      <c r="NKS367" s="37"/>
      <c r="NKT367" s="37"/>
      <c r="NKU367" s="37"/>
      <c r="NKV367" s="37"/>
      <c r="NKW367" s="37"/>
      <c r="NKX367" s="37"/>
      <c r="NKY367" s="37"/>
      <c r="NKZ367" s="37"/>
      <c r="NLA367" s="37"/>
      <c r="NLB367" s="37"/>
      <c r="NLC367" s="37"/>
      <c r="NLD367" s="37"/>
      <c r="NLE367" s="37"/>
      <c r="NLF367" s="37"/>
      <c r="NLG367" s="37"/>
      <c r="NLH367" s="37"/>
      <c r="NLI367" s="37"/>
      <c r="NLJ367" s="37"/>
      <c r="NLK367" s="37"/>
      <c r="NLL367" s="37"/>
      <c r="NLM367" s="37"/>
      <c r="NLN367" s="37"/>
      <c r="NLO367" s="37"/>
      <c r="NLP367" s="37"/>
      <c r="NLQ367" s="37"/>
      <c r="NLR367" s="37"/>
      <c r="NLS367" s="37"/>
      <c r="NLT367" s="37"/>
      <c r="NLU367" s="37"/>
      <c r="NLV367" s="37"/>
      <c r="NLW367" s="37"/>
      <c r="NLX367" s="37"/>
      <c r="NLY367" s="37"/>
      <c r="NLZ367" s="37"/>
      <c r="NMA367" s="37"/>
      <c r="NMB367" s="37"/>
      <c r="NMC367" s="37"/>
      <c r="NMD367" s="37"/>
      <c r="NME367" s="37"/>
      <c r="NMF367" s="37"/>
      <c r="NMG367" s="37"/>
      <c r="NMH367" s="37"/>
      <c r="NMI367" s="37"/>
      <c r="NMJ367" s="37"/>
      <c r="NMK367" s="37"/>
      <c r="NML367" s="37"/>
      <c r="NMM367" s="37"/>
      <c r="NMN367" s="37"/>
      <c r="NMO367" s="37"/>
      <c r="NMP367" s="37"/>
      <c r="NMQ367" s="37"/>
      <c r="NMR367" s="37"/>
      <c r="NMS367" s="37"/>
      <c r="NMT367" s="37"/>
      <c r="NMU367" s="37"/>
      <c r="NMV367" s="37"/>
      <c r="NMW367" s="37"/>
      <c r="NMX367" s="37"/>
      <c r="NMY367" s="37"/>
      <c r="NMZ367" s="37"/>
      <c r="NNA367" s="37"/>
      <c r="NNB367" s="37"/>
      <c r="NNC367" s="37"/>
      <c r="NND367" s="37"/>
      <c r="NNE367" s="37"/>
      <c r="NNF367" s="37"/>
      <c r="NNG367" s="37"/>
      <c r="NNH367" s="37"/>
      <c r="NNI367" s="37"/>
      <c r="NNJ367" s="37"/>
      <c r="NNK367" s="37"/>
      <c r="NNL367" s="37"/>
      <c r="NNM367" s="37"/>
      <c r="NNN367" s="37"/>
      <c r="NNO367" s="37"/>
      <c r="NNP367" s="37"/>
      <c r="NNQ367" s="37"/>
      <c r="NNR367" s="37"/>
      <c r="NNS367" s="37"/>
      <c r="NNT367" s="37"/>
      <c r="NNU367" s="37"/>
      <c r="NNV367" s="37"/>
      <c r="NNW367" s="37"/>
      <c r="NNX367" s="37"/>
      <c r="NNY367" s="37"/>
      <c r="NNZ367" s="37"/>
      <c r="NOA367" s="37"/>
      <c r="NOB367" s="37"/>
      <c r="NOC367" s="37"/>
      <c r="NOD367" s="37"/>
      <c r="NOE367" s="37"/>
      <c r="NOF367" s="37"/>
      <c r="NOG367" s="37"/>
      <c r="NOH367" s="37"/>
      <c r="NOI367" s="37"/>
      <c r="NOJ367" s="37"/>
      <c r="NOK367" s="37"/>
      <c r="NOL367" s="37"/>
      <c r="NOM367" s="37"/>
      <c r="NON367" s="37"/>
      <c r="NOO367" s="37"/>
      <c r="NOP367" s="37"/>
      <c r="NOQ367" s="37"/>
      <c r="NOR367" s="37"/>
      <c r="NOS367" s="37"/>
      <c r="NOT367" s="37"/>
      <c r="NOU367" s="37"/>
      <c r="NOV367" s="37"/>
      <c r="NOW367" s="37"/>
      <c r="NOX367" s="37"/>
      <c r="NOY367" s="37"/>
      <c r="NOZ367" s="37"/>
      <c r="NPA367" s="37"/>
      <c r="NPB367" s="37"/>
      <c r="NPC367" s="37"/>
      <c r="NPD367" s="37"/>
      <c r="NPE367" s="37"/>
      <c r="NPF367" s="37"/>
      <c r="NPG367" s="37"/>
      <c r="NPH367" s="37"/>
      <c r="NPI367" s="37"/>
      <c r="NPJ367" s="37"/>
      <c r="NPK367" s="37"/>
      <c r="NPL367" s="37"/>
      <c r="NPM367" s="37"/>
      <c r="NPN367" s="37"/>
      <c r="NPO367" s="37"/>
      <c r="NPP367" s="37"/>
      <c r="NPQ367" s="37"/>
      <c r="NPR367" s="37"/>
      <c r="NPS367" s="37"/>
      <c r="NPT367" s="37"/>
      <c r="NPU367" s="37"/>
      <c r="NPV367" s="37"/>
      <c r="NPW367" s="37"/>
      <c r="NPX367" s="37"/>
      <c r="NPY367" s="37"/>
      <c r="NPZ367" s="37"/>
      <c r="NQA367" s="37"/>
      <c r="NQB367" s="37"/>
      <c r="NQC367" s="37"/>
      <c r="NQD367" s="37"/>
      <c r="NQE367" s="37"/>
      <c r="NQF367" s="37"/>
      <c r="NQG367" s="37"/>
      <c r="NQH367" s="37"/>
      <c r="NQI367" s="37"/>
      <c r="NQJ367" s="37"/>
      <c r="NQK367" s="37"/>
      <c r="NQL367" s="37"/>
      <c r="NQM367" s="37"/>
      <c r="NQN367" s="37"/>
      <c r="NQO367" s="37"/>
      <c r="NQP367" s="37"/>
      <c r="NQQ367" s="37"/>
      <c r="NQR367" s="37"/>
      <c r="NQS367" s="37"/>
      <c r="NQT367" s="37"/>
      <c r="NQU367" s="37"/>
      <c r="NQV367" s="37"/>
      <c r="NQW367" s="37"/>
      <c r="NQX367" s="37"/>
      <c r="NQY367" s="37"/>
      <c r="NQZ367" s="37"/>
      <c r="NRA367" s="37"/>
      <c r="NRB367" s="37"/>
      <c r="NRC367" s="37"/>
      <c r="NRD367" s="37"/>
      <c r="NRE367" s="37"/>
      <c r="NRF367" s="37"/>
      <c r="NRG367" s="37"/>
      <c r="NRH367" s="37"/>
      <c r="NRI367" s="37"/>
      <c r="NRJ367" s="37"/>
      <c r="NRK367" s="37"/>
      <c r="NRL367" s="37"/>
      <c r="NRM367" s="37"/>
      <c r="NRN367" s="37"/>
      <c r="NRO367" s="37"/>
      <c r="NRP367" s="37"/>
      <c r="NRQ367" s="37"/>
      <c r="NRR367" s="37"/>
      <c r="NRS367" s="37"/>
      <c r="NRT367" s="37"/>
      <c r="NRU367" s="37"/>
      <c r="NRV367" s="37"/>
      <c r="NRW367" s="37"/>
      <c r="NRX367" s="37"/>
      <c r="NRY367" s="37"/>
      <c r="NRZ367" s="37"/>
      <c r="NSA367" s="37"/>
      <c r="NSB367" s="37"/>
      <c r="NSC367" s="37"/>
      <c r="NSD367" s="37"/>
      <c r="NSE367" s="37"/>
      <c r="NSF367" s="37"/>
      <c r="NSG367" s="37"/>
      <c r="NSH367" s="37"/>
      <c r="NSI367" s="37"/>
      <c r="NSJ367" s="37"/>
      <c r="NSK367" s="37"/>
      <c r="NSL367" s="37"/>
      <c r="NSM367" s="37"/>
      <c r="NSN367" s="37"/>
      <c r="NSO367" s="37"/>
      <c r="NSP367" s="37"/>
      <c r="NSQ367" s="37"/>
      <c r="NSR367" s="37"/>
      <c r="NSS367" s="37"/>
      <c r="NST367" s="37"/>
      <c r="NSU367" s="37"/>
      <c r="NSV367" s="37"/>
      <c r="NSW367" s="37"/>
      <c r="NSX367" s="37"/>
      <c r="NSY367" s="37"/>
      <c r="NSZ367" s="37"/>
      <c r="NTA367" s="37"/>
      <c r="NTB367" s="37"/>
      <c r="NTC367" s="37"/>
      <c r="NTD367" s="37"/>
      <c r="NTE367" s="37"/>
      <c r="NTF367" s="37"/>
      <c r="NTG367" s="37"/>
      <c r="NTH367" s="37"/>
      <c r="NTI367" s="37"/>
      <c r="NTJ367" s="37"/>
      <c r="NTK367" s="37"/>
      <c r="NTL367" s="37"/>
      <c r="NTM367" s="37"/>
      <c r="NTN367" s="37"/>
      <c r="NTO367" s="37"/>
      <c r="NTP367" s="37"/>
      <c r="NTQ367" s="37"/>
      <c r="NTR367" s="37"/>
      <c r="NTS367" s="37"/>
      <c r="NTT367" s="37"/>
      <c r="NTU367" s="37"/>
      <c r="NTV367" s="37"/>
      <c r="NTW367" s="37"/>
      <c r="NTX367" s="37"/>
      <c r="NTY367" s="37"/>
      <c r="NTZ367" s="37"/>
      <c r="NUA367" s="37"/>
      <c r="NUB367" s="37"/>
      <c r="NUC367" s="37"/>
      <c r="NUD367" s="37"/>
      <c r="NUE367" s="37"/>
      <c r="NUF367" s="37"/>
      <c r="NUG367" s="37"/>
      <c r="NUH367" s="37"/>
      <c r="NUI367" s="37"/>
      <c r="NUJ367" s="37"/>
      <c r="NUK367" s="37"/>
      <c r="NUL367" s="37"/>
      <c r="NUM367" s="37"/>
      <c r="NUN367" s="37"/>
      <c r="NUO367" s="37"/>
      <c r="NUP367" s="37"/>
      <c r="NUQ367" s="37"/>
      <c r="NUR367" s="37"/>
      <c r="NUS367" s="37"/>
      <c r="NUT367" s="37"/>
      <c r="NUU367" s="37"/>
      <c r="NUV367" s="37"/>
      <c r="NUW367" s="37"/>
      <c r="NUX367" s="37"/>
      <c r="NUY367" s="37"/>
      <c r="NUZ367" s="37"/>
      <c r="NVA367" s="37"/>
      <c r="NVB367" s="37"/>
      <c r="NVC367" s="37"/>
      <c r="NVD367" s="37"/>
      <c r="NVE367" s="37"/>
      <c r="NVF367" s="37"/>
      <c r="NVG367" s="37"/>
      <c r="NVH367" s="37"/>
      <c r="NVI367" s="37"/>
      <c r="NVJ367" s="37"/>
      <c r="NVK367" s="37"/>
      <c r="NVL367" s="37"/>
      <c r="NVM367" s="37"/>
      <c r="NVN367" s="37"/>
      <c r="NVO367" s="37"/>
      <c r="NVP367" s="37"/>
      <c r="NVQ367" s="37"/>
      <c r="NVR367" s="37"/>
      <c r="NVS367" s="37"/>
      <c r="NVT367" s="37"/>
      <c r="NVU367" s="37"/>
      <c r="NVV367" s="37"/>
      <c r="NVW367" s="37"/>
      <c r="NVX367" s="37"/>
      <c r="NVY367" s="37"/>
      <c r="NVZ367" s="37"/>
      <c r="NWA367" s="37"/>
      <c r="NWB367" s="37"/>
      <c r="NWC367" s="37"/>
      <c r="NWD367" s="37"/>
      <c r="NWE367" s="37"/>
      <c r="NWF367" s="37"/>
      <c r="NWG367" s="37"/>
      <c r="NWH367" s="37"/>
      <c r="NWI367" s="37"/>
      <c r="NWJ367" s="37"/>
      <c r="NWK367" s="37"/>
      <c r="NWL367" s="37"/>
      <c r="NWM367" s="37"/>
      <c r="NWN367" s="37"/>
      <c r="NWO367" s="37"/>
      <c r="NWP367" s="37"/>
      <c r="NWQ367" s="37"/>
      <c r="NWR367" s="37"/>
      <c r="NWS367" s="37"/>
      <c r="NWT367" s="37"/>
      <c r="NWU367" s="37"/>
      <c r="NWV367" s="37"/>
      <c r="NWW367" s="37"/>
      <c r="NWX367" s="37"/>
      <c r="NWY367" s="37"/>
      <c r="NWZ367" s="37"/>
      <c r="NXA367" s="37"/>
      <c r="NXB367" s="37"/>
      <c r="NXC367" s="37"/>
      <c r="NXD367" s="37"/>
      <c r="NXE367" s="37"/>
      <c r="NXF367" s="37"/>
      <c r="NXG367" s="37"/>
      <c r="NXH367" s="37"/>
      <c r="NXI367" s="37"/>
      <c r="NXJ367" s="37"/>
      <c r="NXK367" s="37"/>
      <c r="NXL367" s="37"/>
      <c r="NXM367" s="37"/>
      <c r="NXN367" s="37"/>
      <c r="NXO367" s="37"/>
      <c r="NXP367" s="37"/>
      <c r="NXQ367" s="37"/>
      <c r="NXR367" s="37"/>
      <c r="NXS367" s="37"/>
      <c r="NXT367" s="37"/>
      <c r="NXU367" s="37"/>
      <c r="NXV367" s="37"/>
      <c r="NXW367" s="37"/>
      <c r="NXX367" s="37"/>
      <c r="NXY367" s="37"/>
      <c r="NXZ367" s="37"/>
      <c r="NYA367" s="37"/>
      <c r="NYB367" s="37"/>
      <c r="NYC367" s="37"/>
      <c r="NYD367" s="37"/>
      <c r="NYE367" s="37"/>
      <c r="NYF367" s="37"/>
      <c r="NYG367" s="37"/>
      <c r="NYH367" s="37"/>
      <c r="NYI367" s="37"/>
      <c r="NYJ367" s="37"/>
      <c r="NYK367" s="37"/>
      <c r="NYL367" s="37"/>
      <c r="NYM367" s="37"/>
      <c r="NYN367" s="37"/>
      <c r="NYO367" s="37"/>
      <c r="NYP367" s="37"/>
      <c r="NYQ367" s="37"/>
      <c r="NYR367" s="37"/>
      <c r="NYS367" s="37"/>
      <c r="NYT367" s="37"/>
      <c r="NYU367" s="37"/>
      <c r="NYV367" s="37"/>
      <c r="NYW367" s="37"/>
      <c r="NYX367" s="37"/>
      <c r="NYY367" s="37"/>
      <c r="NYZ367" s="37"/>
      <c r="NZA367" s="37"/>
      <c r="NZB367" s="37"/>
      <c r="NZC367" s="37"/>
      <c r="NZD367" s="37"/>
      <c r="NZE367" s="37"/>
      <c r="NZF367" s="37"/>
      <c r="NZG367" s="37"/>
      <c r="NZH367" s="37"/>
      <c r="NZI367" s="37"/>
      <c r="NZJ367" s="37"/>
      <c r="NZK367" s="37"/>
      <c r="NZL367" s="37"/>
      <c r="NZM367" s="37"/>
      <c r="NZN367" s="37"/>
      <c r="NZO367" s="37"/>
      <c r="NZP367" s="37"/>
      <c r="NZQ367" s="37"/>
      <c r="NZR367" s="37"/>
      <c r="NZS367" s="37"/>
      <c r="NZT367" s="37"/>
      <c r="NZU367" s="37"/>
      <c r="NZV367" s="37"/>
      <c r="NZW367" s="37"/>
      <c r="NZX367" s="37"/>
      <c r="NZY367" s="37"/>
      <c r="NZZ367" s="37"/>
      <c r="OAA367" s="37"/>
      <c r="OAB367" s="37"/>
      <c r="OAC367" s="37"/>
      <c r="OAD367" s="37"/>
      <c r="OAE367" s="37"/>
      <c r="OAF367" s="37"/>
      <c r="OAG367" s="37"/>
      <c r="OAH367" s="37"/>
      <c r="OAI367" s="37"/>
      <c r="OAJ367" s="37"/>
      <c r="OAK367" s="37"/>
      <c r="OAL367" s="37"/>
      <c r="OAM367" s="37"/>
      <c r="OAN367" s="37"/>
      <c r="OAO367" s="37"/>
      <c r="OAP367" s="37"/>
      <c r="OAQ367" s="37"/>
      <c r="OAR367" s="37"/>
      <c r="OAS367" s="37"/>
      <c r="OAT367" s="37"/>
      <c r="OAU367" s="37"/>
      <c r="OAV367" s="37"/>
      <c r="OAW367" s="37"/>
      <c r="OAX367" s="37"/>
      <c r="OAY367" s="37"/>
      <c r="OAZ367" s="37"/>
      <c r="OBA367" s="37"/>
      <c r="OBB367" s="37"/>
      <c r="OBC367" s="37"/>
      <c r="OBD367" s="37"/>
      <c r="OBE367" s="37"/>
      <c r="OBF367" s="37"/>
      <c r="OBG367" s="37"/>
      <c r="OBH367" s="37"/>
      <c r="OBI367" s="37"/>
      <c r="OBJ367" s="37"/>
      <c r="OBK367" s="37"/>
      <c r="OBL367" s="37"/>
      <c r="OBM367" s="37"/>
      <c r="OBN367" s="37"/>
      <c r="OBO367" s="37"/>
      <c r="OBP367" s="37"/>
      <c r="OBQ367" s="37"/>
      <c r="OBR367" s="37"/>
      <c r="OBS367" s="37"/>
      <c r="OBT367" s="37"/>
      <c r="OBU367" s="37"/>
      <c r="OBV367" s="37"/>
      <c r="OBW367" s="37"/>
      <c r="OBX367" s="37"/>
      <c r="OBY367" s="37"/>
      <c r="OBZ367" s="37"/>
      <c r="OCA367" s="37"/>
      <c r="OCB367" s="37"/>
      <c r="OCC367" s="37"/>
      <c r="OCD367" s="37"/>
      <c r="OCE367" s="37"/>
      <c r="OCF367" s="37"/>
      <c r="OCG367" s="37"/>
      <c r="OCH367" s="37"/>
      <c r="OCI367" s="37"/>
      <c r="OCJ367" s="37"/>
      <c r="OCK367" s="37"/>
      <c r="OCL367" s="37"/>
      <c r="OCM367" s="37"/>
      <c r="OCN367" s="37"/>
      <c r="OCO367" s="37"/>
      <c r="OCP367" s="37"/>
      <c r="OCQ367" s="37"/>
      <c r="OCR367" s="37"/>
      <c r="OCS367" s="37"/>
      <c r="OCT367" s="37"/>
      <c r="OCU367" s="37"/>
      <c r="OCV367" s="37"/>
      <c r="OCW367" s="37"/>
      <c r="OCX367" s="37"/>
      <c r="OCY367" s="37"/>
      <c r="OCZ367" s="37"/>
      <c r="ODA367" s="37"/>
      <c r="ODB367" s="37"/>
      <c r="ODC367" s="37"/>
      <c r="ODD367" s="37"/>
      <c r="ODE367" s="37"/>
      <c r="ODF367" s="37"/>
      <c r="ODG367" s="37"/>
      <c r="ODH367" s="37"/>
      <c r="ODI367" s="37"/>
      <c r="ODJ367" s="37"/>
      <c r="ODK367" s="37"/>
      <c r="ODL367" s="37"/>
      <c r="ODM367" s="37"/>
      <c r="ODN367" s="37"/>
      <c r="ODO367" s="37"/>
      <c r="ODP367" s="37"/>
      <c r="ODQ367" s="37"/>
      <c r="ODR367" s="37"/>
      <c r="ODS367" s="37"/>
      <c r="ODT367" s="37"/>
      <c r="ODU367" s="37"/>
      <c r="ODV367" s="37"/>
      <c r="ODW367" s="37"/>
      <c r="ODX367" s="37"/>
      <c r="ODY367" s="37"/>
      <c r="ODZ367" s="37"/>
      <c r="OEA367" s="37"/>
      <c r="OEB367" s="37"/>
      <c r="OEC367" s="37"/>
      <c r="OED367" s="37"/>
      <c r="OEE367" s="37"/>
      <c r="OEF367" s="37"/>
      <c r="OEG367" s="37"/>
      <c r="OEH367" s="37"/>
      <c r="OEI367" s="37"/>
      <c r="OEJ367" s="37"/>
      <c r="OEK367" s="37"/>
      <c r="OEL367" s="37"/>
      <c r="OEM367" s="37"/>
      <c r="OEN367" s="37"/>
      <c r="OEO367" s="37"/>
      <c r="OEP367" s="37"/>
      <c r="OEQ367" s="37"/>
      <c r="OER367" s="37"/>
      <c r="OES367" s="37"/>
      <c r="OET367" s="37"/>
      <c r="OEU367" s="37"/>
      <c r="OEV367" s="37"/>
      <c r="OEW367" s="37"/>
      <c r="OEX367" s="37"/>
      <c r="OEY367" s="37"/>
      <c r="OEZ367" s="37"/>
      <c r="OFA367" s="37"/>
      <c r="OFB367" s="37"/>
      <c r="OFC367" s="37"/>
      <c r="OFD367" s="37"/>
      <c r="OFE367" s="37"/>
      <c r="OFF367" s="37"/>
      <c r="OFG367" s="37"/>
      <c r="OFH367" s="37"/>
      <c r="OFI367" s="37"/>
      <c r="OFJ367" s="37"/>
      <c r="OFK367" s="37"/>
      <c r="OFL367" s="37"/>
      <c r="OFM367" s="37"/>
      <c r="OFN367" s="37"/>
      <c r="OFO367" s="37"/>
      <c r="OFP367" s="37"/>
      <c r="OFQ367" s="37"/>
      <c r="OFR367" s="37"/>
      <c r="OFS367" s="37"/>
      <c r="OFT367" s="37"/>
      <c r="OFU367" s="37"/>
      <c r="OFV367" s="37"/>
      <c r="OFW367" s="37"/>
      <c r="OFX367" s="37"/>
      <c r="OFY367" s="37"/>
      <c r="OFZ367" s="37"/>
      <c r="OGA367" s="37"/>
      <c r="OGB367" s="37"/>
      <c r="OGC367" s="37"/>
      <c r="OGD367" s="37"/>
      <c r="OGE367" s="37"/>
      <c r="OGF367" s="37"/>
      <c r="OGG367" s="37"/>
      <c r="OGH367" s="37"/>
      <c r="OGI367" s="37"/>
      <c r="OGJ367" s="37"/>
      <c r="OGK367" s="37"/>
      <c r="OGL367" s="37"/>
      <c r="OGM367" s="37"/>
      <c r="OGN367" s="37"/>
      <c r="OGO367" s="37"/>
      <c r="OGP367" s="37"/>
      <c r="OGQ367" s="37"/>
      <c r="OGR367" s="37"/>
      <c r="OGS367" s="37"/>
      <c r="OGT367" s="37"/>
      <c r="OGU367" s="37"/>
      <c r="OGV367" s="37"/>
      <c r="OGW367" s="37"/>
      <c r="OGX367" s="37"/>
      <c r="OGY367" s="37"/>
      <c r="OGZ367" s="37"/>
      <c r="OHA367" s="37"/>
      <c r="OHB367" s="37"/>
      <c r="OHC367" s="37"/>
      <c r="OHD367" s="37"/>
      <c r="OHE367" s="37"/>
      <c r="OHF367" s="37"/>
      <c r="OHG367" s="37"/>
      <c r="OHH367" s="37"/>
      <c r="OHI367" s="37"/>
      <c r="OHJ367" s="37"/>
      <c r="OHK367" s="37"/>
      <c r="OHL367" s="37"/>
      <c r="OHM367" s="37"/>
      <c r="OHN367" s="37"/>
      <c r="OHO367" s="37"/>
      <c r="OHP367" s="37"/>
      <c r="OHQ367" s="37"/>
      <c r="OHR367" s="37"/>
      <c r="OHS367" s="37"/>
      <c r="OHT367" s="37"/>
      <c r="OHU367" s="37"/>
      <c r="OHV367" s="37"/>
      <c r="OHW367" s="37"/>
      <c r="OHX367" s="37"/>
      <c r="OHY367" s="37"/>
      <c r="OHZ367" s="37"/>
      <c r="OIA367" s="37"/>
      <c r="OIB367" s="37"/>
      <c r="OIC367" s="37"/>
      <c r="OID367" s="37"/>
      <c r="OIE367" s="37"/>
      <c r="OIF367" s="37"/>
      <c r="OIG367" s="37"/>
      <c r="OIH367" s="37"/>
      <c r="OII367" s="37"/>
      <c r="OIJ367" s="37"/>
      <c r="OIK367" s="37"/>
      <c r="OIL367" s="37"/>
      <c r="OIM367" s="37"/>
      <c r="OIN367" s="37"/>
      <c r="OIO367" s="37"/>
      <c r="OIP367" s="37"/>
      <c r="OIQ367" s="37"/>
      <c r="OIR367" s="37"/>
      <c r="OIS367" s="37"/>
      <c r="OIT367" s="37"/>
      <c r="OIU367" s="37"/>
      <c r="OIV367" s="37"/>
      <c r="OIW367" s="37"/>
      <c r="OIX367" s="37"/>
      <c r="OIY367" s="37"/>
      <c r="OIZ367" s="37"/>
      <c r="OJA367" s="37"/>
      <c r="OJB367" s="37"/>
      <c r="OJC367" s="37"/>
      <c r="OJD367" s="37"/>
      <c r="OJE367" s="37"/>
      <c r="OJF367" s="37"/>
      <c r="OJG367" s="37"/>
      <c r="OJH367" s="37"/>
      <c r="OJI367" s="37"/>
      <c r="OJJ367" s="37"/>
      <c r="OJK367" s="37"/>
      <c r="OJL367" s="37"/>
      <c r="OJM367" s="37"/>
      <c r="OJN367" s="37"/>
      <c r="OJO367" s="37"/>
      <c r="OJP367" s="37"/>
      <c r="OJQ367" s="37"/>
      <c r="OJR367" s="37"/>
      <c r="OJS367" s="37"/>
      <c r="OJT367" s="37"/>
      <c r="OJU367" s="37"/>
      <c r="OJV367" s="37"/>
      <c r="OJW367" s="37"/>
      <c r="OJX367" s="37"/>
      <c r="OJY367" s="37"/>
      <c r="OJZ367" s="37"/>
      <c r="OKA367" s="37"/>
      <c r="OKB367" s="37"/>
      <c r="OKC367" s="37"/>
      <c r="OKD367" s="37"/>
      <c r="OKE367" s="37"/>
      <c r="OKF367" s="37"/>
      <c r="OKG367" s="37"/>
      <c r="OKH367" s="37"/>
      <c r="OKI367" s="37"/>
      <c r="OKJ367" s="37"/>
      <c r="OKK367" s="37"/>
      <c r="OKL367" s="37"/>
      <c r="OKM367" s="37"/>
      <c r="OKN367" s="37"/>
      <c r="OKO367" s="37"/>
      <c r="OKP367" s="37"/>
      <c r="OKQ367" s="37"/>
      <c r="OKR367" s="37"/>
      <c r="OKS367" s="37"/>
      <c r="OKT367" s="37"/>
      <c r="OKU367" s="37"/>
      <c r="OKV367" s="37"/>
      <c r="OKW367" s="37"/>
      <c r="OKX367" s="37"/>
      <c r="OKY367" s="37"/>
      <c r="OKZ367" s="37"/>
      <c r="OLA367" s="37"/>
      <c r="OLB367" s="37"/>
      <c r="OLC367" s="37"/>
      <c r="OLD367" s="37"/>
      <c r="OLE367" s="37"/>
      <c r="OLF367" s="37"/>
      <c r="OLG367" s="37"/>
      <c r="OLH367" s="37"/>
      <c r="OLI367" s="37"/>
      <c r="OLJ367" s="37"/>
      <c r="OLK367" s="37"/>
      <c r="OLL367" s="37"/>
      <c r="OLM367" s="37"/>
      <c r="OLN367" s="37"/>
      <c r="OLO367" s="37"/>
      <c r="OLP367" s="37"/>
      <c r="OLQ367" s="37"/>
      <c r="OLR367" s="37"/>
      <c r="OLS367" s="37"/>
      <c r="OLT367" s="37"/>
      <c r="OLU367" s="37"/>
      <c r="OLV367" s="37"/>
      <c r="OLW367" s="37"/>
      <c r="OLX367" s="37"/>
      <c r="OLY367" s="37"/>
      <c r="OLZ367" s="37"/>
      <c r="OMA367" s="37"/>
      <c r="OMB367" s="37"/>
      <c r="OMC367" s="37"/>
      <c r="OMD367" s="37"/>
      <c r="OME367" s="37"/>
      <c r="OMF367" s="37"/>
      <c r="OMG367" s="37"/>
      <c r="OMH367" s="37"/>
      <c r="OMI367" s="37"/>
      <c r="OMJ367" s="37"/>
      <c r="OMK367" s="37"/>
      <c r="OML367" s="37"/>
      <c r="OMM367" s="37"/>
      <c r="OMN367" s="37"/>
      <c r="OMO367" s="37"/>
      <c r="OMP367" s="37"/>
      <c r="OMQ367" s="37"/>
      <c r="OMR367" s="37"/>
      <c r="OMS367" s="37"/>
      <c r="OMT367" s="37"/>
      <c r="OMU367" s="37"/>
      <c r="OMV367" s="37"/>
      <c r="OMW367" s="37"/>
      <c r="OMX367" s="37"/>
      <c r="OMY367" s="37"/>
      <c r="OMZ367" s="37"/>
      <c r="ONA367" s="37"/>
      <c r="ONB367" s="37"/>
      <c r="ONC367" s="37"/>
      <c r="OND367" s="37"/>
      <c r="ONE367" s="37"/>
      <c r="ONF367" s="37"/>
      <c r="ONG367" s="37"/>
      <c r="ONH367" s="37"/>
      <c r="ONI367" s="37"/>
      <c r="ONJ367" s="37"/>
      <c r="ONK367" s="37"/>
      <c r="ONL367" s="37"/>
      <c r="ONM367" s="37"/>
      <c r="ONN367" s="37"/>
      <c r="ONO367" s="37"/>
      <c r="ONP367" s="37"/>
      <c r="ONQ367" s="37"/>
      <c r="ONR367" s="37"/>
      <c r="ONS367" s="37"/>
      <c r="ONT367" s="37"/>
      <c r="ONU367" s="37"/>
      <c r="ONV367" s="37"/>
      <c r="ONW367" s="37"/>
      <c r="ONX367" s="37"/>
      <c r="ONY367" s="37"/>
      <c r="ONZ367" s="37"/>
      <c r="OOA367" s="37"/>
      <c r="OOB367" s="37"/>
      <c r="OOC367" s="37"/>
      <c r="OOD367" s="37"/>
      <c r="OOE367" s="37"/>
      <c r="OOF367" s="37"/>
      <c r="OOG367" s="37"/>
      <c r="OOH367" s="37"/>
      <c r="OOI367" s="37"/>
      <c r="OOJ367" s="37"/>
      <c r="OOK367" s="37"/>
      <c r="OOL367" s="37"/>
      <c r="OOM367" s="37"/>
      <c r="OON367" s="37"/>
      <c r="OOO367" s="37"/>
      <c r="OOP367" s="37"/>
      <c r="OOQ367" s="37"/>
      <c r="OOR367" s="37"/>
      <c r="OOS367" s="37"/>
      <c r="OOT367" s="37"/>
      <c r="OOU367" s="37"/>
      <c r="OOV367" s="37"/>
      <c r="OOW367" s="37"/>
      <c r="OOX367" s="37"/>
      <c r="OOY367" s="37"/>
      <c r="OOZ367" s="37"/>
      <c r="OPA367" s="37"/>
      <c r="OPB367" s="37"/>
      <c r="OPC367" s="37"/>
      <c r="OPD367" s="37"/>
      <c r="OPE367" s="37"/>
      <c r="OPF367" s="37"/>
      <c r="OPG367" s="37"/>
      <c r="OPH367" s="37"/>
      <c r="OPI367" s="37"/>
      <c r="OPJ367" s="37"/>
      <c r="OPK367" s="37"/>
      <c r="OPL367" s="37"/>
      <c r="OPM367" s="37"/>
      <c r="OPN367" s="37"/>
      <c r="OPO367" s="37"/>
      <c r="OPP367" s="37"/>
      <c r="OPQ367" s="37"/>
      <c r="OPR367" s="37"/>
      <c r="OPS367" s="37"/>
      <c r="OPT367" s="37"/>
      <c r="OPU367" s="37"/>
      <c r="OPV367" s="37"/>
      <c r="OPW367" s="37"/>
      <c r="OPX367" s="37"/>
      <c r="OPY367" s="37"/>
      <c r="OPZ367" s="37"/>
      <c r="OQA367" s="37"/>
      <c r="OQB367" s="37"/>
      <c r="OQC367" s="37"/>
      <c r="OQD367" s="37"/>
      <c r="OQE367" s="37"/>
      <c r="OQF367" s="37"/>
      <c r="OQG367" s="37"/>
      <c r="OQH367" s="37"/>
      <c r="OQI367" s="37"/>
      <c r="OQJ367" s="37"/>
      <c r="OQK367" s="37"/>
      <c r="OQL367" s="37"/>
      <c r="OQM367" s="37"/>
      <c r="OQN367" s="37"/>
      <c r="OQO367" s="37"/>
      <c r="OQP367" s="37"/>
      <c r="OQQ367" s="37"/>
      <c r="OQR367" s="37"/>
      <c r="OQS367" s="37"/>
      <c r="OQT367" s="37"/>
      <c r="OQU367" s="37"/>
      <c r="OQV367" s="37"/>
      <c r="OQW367" s="37"/>
      <c r="OQX367" s="37"/>
      <c r="OQY367" s="37"/>
      <c r="OQZ367" s="37"/>
      <c r="ORA367" s="37"/>
      <c r="ORB367" s="37"/>
      <c r="ORC367" s="37"/>
      <c r="ORD367" s="37"/>
      <c r="ORE367" s="37"/>
      <c r="ORF367" s="37"/>
      <c r="ORG367" s="37"/>
      <c r="ORH367" s="37"/>
      <c r="ORI367" s="37"/>
      <c r="ORJ367" s="37"/>
      <c r="ORK367" s="37"/>
      <c r="ORL367" s="37"/>
      <c r="ORM367" s="37"/>
      <c r="ORN367" s="37"/>
      <c r="ORO367" s="37"/>
      <c r="ORP367" s="37"/>
      <c r="ORQ367" s="37"/>
      <c r="ORR367" s="37"/>
      <c r="ORS367" s="37"/>
      <c r="ORT367" s="37"/>
      <c r="ORU367" s="37"/>
      <c r="ORV367" s="37"/>
      <c r="ORW367" s="37"/>
      <c r="ORX367" s="37"/>
      <c r="ORY367" s="37"/>
      <c r="ORZ367" s="37"/>
      <c r="OSA367" s="37"/>
      <c r="OSB367" s="37"/>
      <c r="OSC367" s="37"/>
      <c r="OSD367" s="37"/>
      <c r="OSE367" s="37"/>
      <c r="OSF367" s="37"/>
      <c r="OSG367" s="37"/>
      <c r="OSH367" s="37"/>
      <c r="OSI367" s="37"/>
      <c r="OSJ367" s="37"/>
      <c r="OSK367" s="37"/>
      <c r="OSL367" s="37"/>
      <c r="OSM367" s="37"/>
      <c r="OSN367" s="37"/>
      <c r="OSO367" s="37"/>
      <c r="OSP367" s="37"/>
      <c r="OSQ367" s="37"/>
      <c r="OSR367" s="37"/>
      <c r="OSS367" s="37"/>
      <c r="OST367" s="37"/>
      <c r="OSU367" s="37"/>
      <c r="OSV367" s="37"/>
      <c r="OSW367" s="37"/>
      <c r="OSX367" s="37"/>
      <c r="OSY367" s="37"/>
      <c r="OSZ367" s="37"/>
      <c r="OTA367" s="37"/>
      <c r="OTB367" s="37"/>
      <c r="OTC367" s="37"/>
      <c r="OTD367" s="37"/>
      <c r="OTE367" s="37"/>
      <c r="OTF367" s="37"/>
      <c r="OTG367" s="37"/>
      <c r="OTH367" s="37"/>
      <c r="OTI367" s="37"/>
      <c r="OTJ367" s="37"/>
      <c r="OTK367" s="37"/>
      <c r="OTL367" s="37"/>
      <c r="OTM367" s="37"/>
      <c r="OTN367" s="37"/>
      <c r="OTO367" s="37"/>
      <c r="OTP367" s="37"/>
      <c r="OTQ367" s="37"/>
      <c r="OTR367" s="37"/>
      <c r="OTS367" s="37"/>
      <c r="OTT367" s="37"/>
      <c r="OTU367" s="37"/>
      <c r="OTV367" s="37"/>
      <c r="OTW367" s="37"/>
      <c r="OTX367" s="37"/>
      <c r="OTY367" s="37"/>
      <c r="OTZ367" s="37"/>
      <c r="OUA367" s="37"/>
      <c r="OUB367" s="37"/>
      <c r="OUC367" s="37"/>
      <c r="OUD367" s="37"/>
      <c r="OUE367" s="37"/>
      <c r="OUF367" s="37"/>
      <c r="OUG367" s="37"/>
      <c r="OUH367" s="37"/>
      <c r="OUI367" s="37"/>
      <c r="OUJ367" s="37"/>
      <c r="OUK367" s="37"/>
      <c r="OUL367" s="37"/>
      <c r="OUM367" s="37"/>
      <c r="OUN367" s="37"/>
      <c r="OUO367" s="37"/>
      <c r="OUP367" s="37"/>
      <c r="OUQ367" s="37"/>
      <c r="OUR367" s="37"/>
      <c r="OUS367" s="37"/>
      <c r="OUT367" s="37"/>
      <c r="OUU367" s="37"/>
      <c r="OUV367" s="37"/>
      <c r="OUW367" s="37"/>
      <c r="OUX367" s="37"/>
      <c r="OUY367" s="37"/>
      <c r="OUZ367" s="37"/>
      <c r="OVA367" s="37"/>
      <c r="OVB367" s="37"/>
      <c r="OVC367" s="37"/>
      <c r="OVD367" s="37"/>
      <c r="OVE367" s="37"/>
      <c r="OVF367" s="37"/>
      <c r="OVG367" s="37"/>
      <c r="OVH367" s="37"/>
      <c r="OVI367" s="37"/>
      <c r="OVJ367" s="37"/>
      <c r="OVK367" s="37"/>
      <c r="OVL367" s="37"/>
      <c r="OVM367" s="37"/>
      <c r="OVN367" s="37"/>
      <c r="OVO367" s="37"/>
      <c r="OVP367" s="37"/>
      <c r="OVQ367" s="37"/>
      <c r="OVR367" s="37"/>
      <c r="OVS367" s="37"/>
      <c r="OVT367" s="37"/>
      <c r="OVU367" s="37"/>
      <c r="OVV367" s="37"/>
      <c r="OVW367" s="37"/>
      <c r="OVX367" s="37"/>
      <c r="OVY367" s="37"/>
      <c r="OVZ367" s="37"/>
      <c r="OWA367" s="37"/>
      <c r="OWB367" s="37"/>
      <c r="OWC367" s="37"/>
      <c r="OWD367" s="37"/>
      <c r="OWE367" s="37"/>
      <c r="OWF367" s="37"/>
      <c r="OWG367" s="37"/>
      <c r="OWH367" s="37"/>
      <c r="OWI367" s="37"/>
      <c r="OWJ367" s="37"/>
      <c r="OWK367" s="37"/>
      <c r="OWL367" s="37"/>
      <c r="OWM367" s="37"/>
      <c r="OWN367" s="37"/>
      <c r="OWO367" s="37"/>
      <c r="OWP367" s="37"/>
      <c r="OWQ367" s="37"/>
      <c r="OWR367" s="37"/>
      <c r="OWS367" s="37"/>
      <c r="OWT367" s="37"/>
      <c r="OWU367" s="37"/>
      <c r="OWV367" s="37"/>
      <c r="OWW367" s="37"/>
      <c r="OWX367" s="37"/>
      <c r="OWY367" s="37"/>
      <c r="OWZ367" s="37"/>
      <c r="OXA367" s="37"/>
      <c r="OXB367" s="37"/>
      <c r="OXC367" s="37"/>
      <c r="OXD367" s="37"/>
      <c r="OXE367" s="37"/>
      <c r="OXF367" s="37"/>
      <c r="OXG367" s="37"/>
      <c r="OXH367" s="37"/>
      <c r="OXI367" s="37"/>
      <c r="OXJ367" s="37"/>
      <c r="OXK367" s="37"/>
      <c r="OXL367" s="37"/>
      <c r="OXM367" s="37"/>
      <c r="OXN367" s="37"/>
      <c r="OXO367" s="37"/>
      <c r="OXP367" s="37"/>
      <c r="OXQ367" s="37"/>
      <c r="OXR367" s="37"/>
      <c r="OXS367" s="37"/>
      <c r="OXT367" s="37"/>
      <c r="OXU367" s="37"/>
      <c r="OXV367" s="37"/>
      <c r="OXW367" s="37"/>
      <c r="OXX367" s="37"/>
      <c r="OXY367" s="37"/>
      <c r="OXZ367" s="37"/>
      <c r="OYA367" s="37"/>
      <c r="OYB367" s="37"/>
      <c r="OYC367" s="37"/>
      <c r="OYD367" s="37"/>
      <c r="OYE367" s="37"/>
      <c r="OYF367" s="37"/>
      <c r="OYG367" s="37"/>
      <c r="OYH367" s="37"/>
      <c r="OYI367" s="37"/>
      <c r="OYJ367" s="37"/>
      <c r="OYK367" s="37"/>
      <c r="OYL367" s="37"/>
      <c r="OYM367" s="37"/>
      <c r="OYN367" s="37"/>
      <c r="OYO367" s="37"/>
      <c r="OYP367" s="37"/>
      <c r="OYQ367" s="37"/>
      <c r="OYR367" s="37"/>
      <c r="OYS367" s="37"/>
      <c r="OYT367" s="37"/>
      <c r="OYU367" s="37"/>
      <c r="OYV367" s="37"/>
      <c r="OYW367" s="37"/>
      <c r="OYX367" s="37"/>
      <c r="OYY367" s="37"/>
      <c r="OYZ367" s="37"/>
      <c r="OZA367" s="37"/>
      <c r="OZB367" s="37"/>
      <c r="OZC367" s="37"/>
      <c r="OZD367" s="37"/>
      <c r="OZE367" s="37"/>
      <c r="OZF367" s="37"/>
      <c r="OZG367" s="37"/>
      <c r="OZH367" s="37"/>
      <c r="OZI367" s="37"/>
      <c r="OZJ367" s="37"/>
      <c r="OZK367" s="37"/>
      <c r="OZL367" s="37"/>
      <c r="OZM367" s="37"/>
      <c r="OZN367" s="37"/>
      <c r="OZO367" s="37"/>
      <c r="OZP367" s="37"/>
      <c r="OZQ367" s="37"/>
      <c r="OZR367" s="37"/>
      <c r="OZS367" s="37"/>
      <c r="OZT367" s="37"/>
      <c r="OZU367" s="37"/>
      <c r="OZV367" s="37"/>
      <c r="OZW367" s="37"/>
      <c r="OZX367" s="37"/>
      <c r="OZY367" s="37"/>
      <c r="OZZ367" s="37"/>
      <c r="PAA367" s="37"/>
      <c r="PAB367" s="37"/>
      <c r="PAC367" s="37"/>
      <c r="PAD367" s="37"/>
      <c r="PAE367" s="37"/>
      <c r="PAF367" s="37"/>
      <c r="PAG367" s="37"/>
      <c r="PAH367" s="37"/>
      <c r="PAI367" s="37"/>
      <c r="PAJ367" s="37"/>
      <c r="PAK367" s="37"/>
      <c r="PAL367" s="37"/>
      <c r="PAM367" s="37"/>
      <c r="PAN367" s="37"/>
      <c r="PAO367" s="37"/>
      <c r="PAP367" s="37"/>
      <c r="PAQ367" s="37"/>
      <c r="PAR367" s="37"/>
      <c r="PAS367" s="37"/>
      <c r="PAT367" s="37"/>
      <c r="PAU367" s="37"/>
      <c r="PAV367" s="37"/>
      <c r="PAW367" s="37"/>
      <c r="PAX367" s="37"/>
      <c r="PAY367" s="37"/>
      <c r="PAZ367" s="37"/>
      <c r="PBA367" s="37"/>
      <c r="PBB367" s="37"/>
      <c r="PBC367" s="37"/>
      <c r="PBD367" s="37"/>
      <c r="PBE367" s="37"/>
      <c r="PBF367" s="37"/>
      <c r="PBG367" s="37"/>
      <c r="PBH367" s="37"/>
      <c r="PBI367" s="37"/>
      <c r="PBJ367" s="37"/>
      <c r="PBK367" s="37"/>
      <c r="PBL367" s="37"/>
      <c r="PBM367" s="37"/>
      <c r="PBN367" s="37"/>
      <c r="PBO367" s="37"/>
      <c r="PBP367" s="37"/>
      <c r="PBQ367" s="37"/>
      <c r="PBR367" s="37"/>
      <c r="PBS367" s="37"/>
      <c r="PBT367" s="37"/>
      <c r="PBU367" s="37"/>
      <c r="PBV367" s="37"/>
      <c r="PBW367" s="37"/>
      <c r="PBX367" s="37"/>
      <c r="PBY367" s="37"/>
      <c r="PBZ367" s="37"/>
      <c r="PCA367" s="37"/>
      <c r="PCB367" s="37"/>
      <c r="PCC367" s="37"/>
      <c r="PCD367" s="37"/>
      <c r="PCE367" s="37"/>
      <c r="PCF367" s="37"/>
      <c r="PCG367" s="37"/>
      <c r="PCH367" s="37"/>
      <c r="PCI367" s="37"/>
      <c r="PCJ367" s="37"/>
      <c r="PCK367" s="37"/>
      <c r="PCL367" s="37"/>
      <c r="PCM367" s="37"/>
      <c r="PCN367" s="37"/>
      <c r="PCO367" s="37"/>
      <c r="PCP367" s="37"/>
      <c r="PCQ367" s="37"/>
      <c r="PCR367" s="37"/>
      <c r="PCS367" s="37"/>
      <c r="PCT367" s="37"/>
      <c r="PCU367" s="37"/>
      <c r="PCV367" s="37"/>
      <c r="PCW367" s="37"/>
      <c r="PCX367" s="37"/>
      <c r="PCY367" s="37"/>
      <c r="PCZ367" s="37"/>
      <c r="PDA367" s="37"/>
      <c r="PDB367" s="37"/>
      <c r="PDC367" s="37"/>
      <c r="PDD367" s="37"/>
      <c r="PDE367" s="37"/>
      <c r="PDF367" s="37"/>
      <c r="PDG367" s="37"/>
      <c r="PDH367" s="37"/>
      <c r="PDI367" s="37"/>
      <c r="PDJ367" s="37"/>
      <c r="PDK367" s="37"/>
      <c r="PDL367" s="37"/>
      <c r="PDM367" s="37"/>
      <c r="PDN367" s="37"/>
      <c r="PDO367" s="37"/>
      <c r="PDP367" s="37"/>
      <c r="PDQ367" s="37"/>
      <c r="PDR367" s="37"/>
      <c r="PDS367" s="37"/>
      <c r="PDT367" s="37"/>
      <c r="PDU367" s="37"/>
      <c r="PDV367" s="37"/>
      <c r="PDW367" s="37"/>
      <c r="PDX367" s="37"/>
      <c r="PDY367" s="37"/>
      <c r="PDZ367" s="37"/>
      <c r="PEA367" s="37"/>
      <c r="PEB367" s="37"/>
      <c r="PEC367" s="37"/>
      <c r="PED367" s="37"/>
      <c r="PEE367" s="37"/>
      <c r="PEF367" s="37"/>
      <c r="PEG367" s="37"/>
      <c r="PEH367" s="37"/>
      <c r="PEI367" s="37"/>
      <c r="PEJ367" s="37"/>
      <c r="PEK367" s="37"/>
      <c r="PEL367" s="37"/>
      <c r="PEM367" s="37"/>
      <c r="PEN367" s="37"/>
      <c r="PEO367" s="37"/>
      <c r="PEP367" s="37"/>
      <c r="PEQ367" s="37"/>
      <c r="PER367" s="37"/>
      <c r="PES367" s="37"/>
      <c r="PET367" s="37"/>
      <c r="PEU367" s="37"/>
      <c r="PEV367" s="37"/>
      <c r="PEW367" s="37"/>
      <c r="PEX367" s="37"/>
      <c r="PEY367" s="37"/>
      <c r="PEZ367" s="37"/>
      <c r="PFA367" s="37"/>
      <c r="PFB367" s="37"/>
      <c r="PFC367" s="37"/>
      <c r="PFD367" s="37"/>
      <c r="PFE367" s="37"/>
      <c r="PFF367" s="37"/>
      <c r="PFG367" s="37"/>
      <c r="PFH367" s="37"/>
      <c r="PFI367" s="37"/>
      <c r="PFJ367" s="37"/>
      <c r="PFK367" s="37"/>
      <c r="PFL367" s="37"/>
      <c r="PFM367" s="37"/>
      <c r="PFN367" s="37"/>
      <c r="PFO367" s="37"/>
      <c r="PFP367" s="37"/>
      <c r="PFQ367" s="37"/>
      <c r="PFR367" s="37"/>
      <c r="PFS367" s="37"/>
      <c r="PFT367" s="37"/>
      <c r="PFU367" s="37"/>
      <c r="PFV367" s="37"/>
      <c r="PFW367" s="37"/>
      <c r="PFX367" s="37"/>
      <c r="PFY367" s="37"/>
      <c r="PFZ367" s="37"/>
      <c r="PGA367" s="37"/>
      <c r="PGB367" s="37"/>
      <c r="PGC367" s="37"/>
      <c r="PGD367" s="37"/>
      <c r="PGE367" s="37"/>
      <c r="PGF367" s="37"/>
      <c r="PGG367" s="37"/>
      <c r="PGH367" s="37"/>
      <c r="PGI367" s="37"/>
      <c r="PGJ367" s="37"/>
      <c r="PGK367" s="37"/>
      <c r="PGL367" s="37"/>
      <c r="PGM367" s="37"/>
      <c r="PGN367" s="37"/>
      <c r="PGO367" s="37"/>
      <c r="PGP367" s="37"/>
      <c r="PGQ367" s="37"/>
      <c r="PGR367" s="37"/>
      <c r="PGS367" s="37"/>
      <c r="PGT367" s="37"/>
      <c r="PGU367" s="37"/>
      <c r="PGV367" s="37"/>
      <c r="PGW367" s="37"/>
      <c r="PGX367" s="37"/>
      <c r="PGY367" s="37"/>
      <c r="PGZ367" s="37"/>
      <c r="PHA367" s="37"/>
      <c r="PHB367" s="37"/>
      <c r="PHC367" s="37"/>
      <c r="PHD367" s="37"/>
      <c r="PHE367" s="37"/>
      <c r="PHF367" s="37"/>
      <c r="PHG367" s="37"/>
      <c r="PHH367" s="37"/>
      <c r="PHI367" s="37"/>
      <c r="PHJ367" s="37"/>
      <c r="PHK367" s="37"/>
      <c r="PHL367" s="37"/>
      <c r="PHM367" s="37"/>
      <c r="PHN367" s="37"/>
      <c r="PHO367" s="37"/>
      <c r="PHP367" s="37"/>
      <c r="PHQ367" s="37"/>
      <c r="PHR367" s="37"/>
      <c r="PHS367" s="37"/>
      <c r="PHT367" s="37"/>
      <c r="PHU367" s="37"/>
      <c r="PHV367" s="37"/>
      <c r="PHW367" s="37"/>
      <c r="PHX367" s="37"/>
      <c r="PHY367" s="37"/>
      <c r="PHZ367" s="37"/>
      <c r="PIA367" s="37"/>
      <c r="PIB367" s="37"/>
      <c r="PIC367" s="37"/>
      <c r="PID367" s="37"/>
      <c r="PIE367" s="37"/>
      <c r="PIF367" s="37"/>
      <c r="PIG367" s="37"/>
      <c r="PIH367" s="37"/>
      <c r="PII367" s="37"/>
      <c r="PIJ367" s="37"/>
      <c r="PIK367" s="37"/>
      <c r="PIL367" s="37"/>
      <c r="PIM367" s="37"/>
      <c r="PIN367" s="37"/>
      <c r="PIO367" s="37"/>
      <c r="PIP367" s="37"/>
      <c r="PIQ367" s="37"/>
      <c r="PIR367" s="37"/>
      <c r="PIS367" s="37"/>
      <c r="PIT367" s="37"/>
      <c r="PIU367" s="37"/>
      <c r="PIV367" s="37"/>
      <c r="PIW367" s="37"/>
      <c r="PIX367" s="37"/>
      <c r="PIY367" s="37"/>
      <c r="PIZ367" s="37"/>
      <c r="PJA367" s="37"/>
      <c r="PJB367" s="37"/>
      <c r="PJC367" s="37"/>
      <c r="PJD367" s="37"/>
      <c r="PJE367" s="37"/>
      <c r="PJF367" s="37"/>
      <c r="PJG367" s="37"/>
      <c r="PJH367" s="37"/>
      <c r="PJI367" s="37"/>
      <c r="PJJ367" s="37"/>
      <c r="PJK367" s="37"/>
      <c r="PJL367" s="37"/>
      <c r="PJM367" s="37"/>
      <c r="PJN367" s="37"/>
      <c r="PJO367" s="37"/>
      <c r="PJP367" s="37"/>
      <c r="PJQ367" s="37"/>
      <c r="PJR367" s="37"/>
      <c r="PJS367" s="37"/>
      <c r="PJT367" s="37"/>
      <c r="PJU367" s="37"/>
      <c r="PJV367" s="37"/>
      <c r="PJW367" s="37"/>
      <c r="PJX367" s="37"/>
      <c r="PJY367" s="37"/>
      <c r="PJZ367" s="37"/>
      <c r="PKA367" s="37"/>
      <c r="PKB367" s="37"/>
      <c r="PKC367" s="37"/>
      <c r="PKD367" s="37"/>
      <c r="PKE367" s="37"/>
      <c r="PKF367" s="37"/>
      <c r="PKG367" s="37"/>
      <c r="PKH367" s="37"/>
      <c r="PKI367" s="37"/>
      <c r="PKJ367" s="37"/>
      <c r="PKK367" s="37"/>
      <c r="PKL367" s="37"/>
      <c r="PKM367" s="37"/>
      <c r="PKN367" s="37"/>
      <c r="PKO367" s="37"/>
      <c r="PKP367" s="37"/>
      <c r="PKQ367" s="37"/>
      <c r="PKR367" s="37"/>
      <c r="PKS367" s="37"/>
      <c r="PKT367" s="37"/>
      <c r="PKU367" s="37"/>
      <c r="PKV367" s="37"/>
      <c r="PKW367" s="37"/>
      <c r="PKX367" s="37"/>
      <c r="PKY367" s="37"/>
      <c r="PKZ367" s="37"/>
      <c r="PLA367" s="37"/>
      <c r="PLB367" s="37"/>
      <c r="PLC367" s="37"/>
      <c r="PLD367" s="37"/>
      <c r="PLE367" s="37"/>
      <c r="PLF367" s="37"/>
      <c r="PLG367" s="37"/>
      <c r="PLH367" s="37"/>
      <c r="PLI367" s="37"/>
      <c r="PLJ367" s="37"/>
      <c r="PLK367" s="37"/>
      <c r="PLL367" s="37"/>
      <c r="PLM367" s="37"/>
      <c r="PLN367" s="37"/>
      <c r="PLO367" s="37"/>
      <c r="PLP367" s="37"/>
      <c r="PLQ367" s="37"/>
      <c r="PLR367" s="37"/>
      <c r="PLS367" s="37"/>
      <c r="PLT367" s="37"/>
      <c r="PLU367" s="37"/>
      <c r="PLV367" s="37"/>
      <c r="PLW367" s="37"/>
      <c r="PLX367" s="37"/>
      <c r="PLY367" s="37"/>
      <c r="PLZ367" s="37"/>
      <c r="PMA367" s="37"/>
      <c r="PMB367" s="37"/>
      <c r="PMC367" s="37"/>
      <c r="PMD367" s="37"/>
      <c r="PME367" s="37"/>
      <c r="PMF367" s="37"/>
      <c r="PMG367" s="37"/>
      <c r="PMH367" s="37"/>
      <c r="PMI367" s="37"/>
      <c r="PMJ367" s="37"/>
      <c r="PMK367" s="37"/>
      <c r="PML367" s="37"/>
      <c r="PMM367" s="37"/>
      <c r="PMN367" s="37"/>
      <c r="PMO367" s="37"/>
      <c r="PMP367" s="37"/>
      <c r="PMQ367" s="37"/>
      <c r="PMR367" s="37"/>
      <c r="PMS367" s="37"/>
      <c r="PMT367" s="37"/>
      <c r="PMU367" s="37"/>
      <c r="PMV367" s="37"/>
      <c r="PMW367" s="37"/>
      <c r="PMX367" s="37"/>
      <c r="PMY367" s="37"/>
      <c r="PMZ367" s="37"/>
      <c r="PNA367" s="37"/>
      <c r="PNB367" s="37"/>
      <c r="PNC367" s="37"/>
      <c r="PND367" s="37"/>
      <c r="PNE367" s="37"/>
      <c r="PNF367" s="37"/>
      <c r="PNG367" s="37"/>
      <c r="PNH367" s="37"/>
      <c r="PNI367" s="37"/>
      <c r="PNJ367" s="37"/>
      <c r="PNK367" s="37"/>
      <c r="PNL367" s="37"/>
      <c r="PNM367" s="37"/>
      <c r="PNN367" s="37"/>
      <c r="PNO367" s="37"/>
      <c r="PNP367" s="37"/>
      <c r="PNQ367" s="37"/>
      <c r="PNR367" s="37"/>
      <c r="PNS367" s="37"/>
      <c r="PNT367" s="37"/>
      <c r="PNU367" s="37"/>
      <c r="PNV367" s="37"/>
      <c r="PNW367" s="37"/>
      <c r="PNX367" s="37"/>
      <c r="PNY367" s="37"/>
      <c r="PNZ367" s="37"/>
      <c r="POA367" s="37"/>
      <c r="POB367" s="37"/>
      <c r="POC367" s="37"/>
      <c r="POD367" s="37"/>
      <c r="POE367" s="37"/>
      <c r="POF367" s="37"/>
      <c r="POG367" s="37"/>
      <c r="POH367" s="37"/>
      <c r="POI367" s="37"/>
      <c r="POJ367" s="37"/>
      <c r="POK367" s="37"/>
      <c r="POL367" s="37"/>
      <c r="POM367" s="37"/>
      <c r="PON367" s="37"/>
      <c r="POO367" s="37"/>
      <c r="POP367" s="37"/>
      <c r="POQ367" s="37"/>
      <c r="POR367" s="37"/>
      <c r="POS367" s="37"/>
      <c r="POT367" s="37"/>
      <c r="POU367" s="37"/>
      <c r="POV367" s="37"/>
      <c r="POW367" s="37"/>
      <c r="POX367" s="37"/>
      <c r="POY367" s="37"/>
      <c r="POZ367" s="37"/>
      <c r="PPA367" s="37"/>
      <c r="PPB367" s="37"/>
      <c r="PPC367" s="37"/>
      <c r="PPD367" s="37"/>
      <c r="PPE367" s="37"/>
      <c r="PPF367" s="37"/>
      <c r="PPG367" s="37"/>
      <c r="PPH367" s="37"/>
      <c r="PPI367" s="37"/>
      <c r="PPJ367" s="37"/>
      <c r="PPK367" s="37"/>
      <c r="PPL367" s="37"/>
      <c r="PPM367" s="37"/>
      <c r="PPN367" s="37"/>
      <c r="PPO367" s="37"/>
      <c r="PPP367" s="37"/>
      <c r="PPQ367" s="37"/>
      <c r="PPR367" s="37"/>
      <c r="PPS367" s="37"/>
      <c r="PPT367" s="37"/>
      <c r="PPU367" s="37"/>
      <c r="PPV367" s="37"/>
      <c r="PPW367" s="37"/>
      <c r="PPX367" s="37"/>
      <c r="PPY367" s="37"/>
      <c r="PPZ367" s="37"/>
      <c r="PQA367" s="37"/>
      <c r="PQB367" s="37"/>
      <c r="PQC367" s="37"/>
      <c r="PQD367" s="37"/>
      <c r="PQE367" s="37"/>
      <c r="PQF367" s="37"/>
      <c r="PQG367" s="37"/>
      <c r="PQH367" s="37"/>
      <c r="PQI367" s="37"/>
      <c r="PQJ367" s="37"/>
      <c r="PQK367" s="37"/>
      <c r="PQL367" s="37"/>
      <c r="PQM367" s="37"/>
      <c r="PQN367" s="37"/>
      <c r="PQO367" s="37"/>
      <c r="PQP367" s="37"/>
      <c r="PQQ367" s="37"/>
      <c r="PQR367" s="37"/>
      <c r="PQS367" s="37"/>
      <c r="PQT367" s="37"/>
      <c r="PQU367" s="37"/>
      <c r="PQV367" s="37"/>
      <c r="PQW367" s="37"/>
      <c r="PQX367" s="37"/>
      <c r="PQY367" s="37"/>
      <c r="PQZ367" s="37"/>
      <c r="PRA367" s="37"/>
      <c r="PRB367" s="37"/>
      <c r="PRC367" s="37"/>
      <c r="PRD367" s="37"/>
      <c r="PRE367" s="37"/>
      <c r="PRF367" s="37"/>
      <c r="PRG367" s="37"/>
      <c r="PRH367" s="37"/>
      <c r="PRI367" s="37"/>
      <c r="PRJ367" s="37"/>
      <c r="PRK367" s="37"/>
      <c r="PRL367" s="37"/>
      <c r="PRM367" s="37"/>
      <c r="PRN367" s="37"/>
      <c r="PRO367" s="37"/>
      <c r="PRP367" s="37"/>
      <c r="PRQ367" s="37"/>
      <c r="PRR367" s="37"/>
      <c r="PRS367" s="37"/>
      <c r="PRT367" s="37"/>
      <c r="PRU367" s="37"/>
      <c r="PRV367" s="37"/>
      <c r="PRW367" s="37"/>
      <c r="PRX367" s="37"/>
      <c r="PRY367" s="37"/>
      <c r="PRZ367" s="37"/>
      <c r="PSA367" s="37"/>
      <c r="PSB367" s="37"/>
      <c r="PSC367" s="37"/>
      <c r="PSD367" s="37"/>
      <c r="PSE367" s="37"/>
      <c r="PSF367" s="37"/>
      <c r="PSG367" s="37"/>
      <c r="PSH367" s="37"/>
      <c r="PSI367" s="37"/>
      <c r="PSJ367" s="37"/>
      <c r="PSK367" s="37"/>
      <c r="PSL367" s="37"/>
      <c r="PSM367" s="37"/>
      <c r="PSN367" s="37"/>
      <c r="PSO367" s="37"/>
      <c r="PSP367" s="37"/>
      <c r="PSQ367" s="37"/>
      <c r="PSR367" s="37"/>
      <c r="PSS367" s="37"/>
      <c r="PST367" s="37"/>
      <c r="PSU367" s="37"/>
      <c r="PSV367" s="37"/>
      <c r="PSW367" s="37"/>
      <c r="PSX367" s="37"/>
      <c r="PSY367" s="37"/>
      <c r="PSZ367" s="37"/>
      <c r="PTA367" s="37"/>
      <c r="PTB367" s="37"/>
      <c r="PTC367" s="37"/>
      <c r="PTD367" s="37"/>
      <c r="PTE367" s="37"/>
      <c r="PTF367" s="37"/>
      <c r="PTG367" s="37"/>
      <c r="PTH367" s="37"/>
      <c r="PTI367" s="37"/>
      <c r="PTJ367" s="37"/>
      <c r="PTK367" s="37"/>
      <c r="PTL367" s="37"/>
      <c r="PTM367" s="37"/>
      <c r="PTN367" s="37"/>
      <c r="PTO367" s="37"/>
      <c r="PTP367" s="37"/>
      <c r="PTQ367" s="37"/>
      <c r="PTR367" s="37"/>
      <c r="PTS367" s="37"/>
      <c r="PTT367" s="37"/>
      <c r="PTU367" s="37"/>
      <c r="PTV367" s="37"/>
      <c r="PTW367" s="37"/>
      <c r="PTX367" s="37"/>
      <c r="PTY367" s="37"/>
      <c r="PTZ367" s="37"/>
      <c r="PUA367" s="37"/>
      <c r="PUB367" s="37"/>
      <c r="PUC367" s="37"/>
      <c r="PUD367" s="37"/>
      <c r="PUE367" s="37"/>
      <c r="PUF367" s="37"/>
      <c r="PUG367" s="37"/>
      <c r="PUH367" s="37"/>
      <c r="PUI367" s="37"/>
      <c r="PUJ367" s="37"/>
      <c r="PUK367" s="37"/>
      <c r="PUL367" s="37"/>
      <c r="PUM367" s="37"/>
      <c r="PUN367" s="37"/>
      <c r="PUO367" s="37"/>
      <c r="PUP367" s="37"/>
      <c r="PUQ367" s="37"/>
      <c r="PUR367" s="37"/>
      <c r="PUS367" s="37"/>
      <c r="PUT367" s="37"/>
      <c r="PUU367" s="37"/>
      <c r="PUV367" s="37"/>
      <c r="PUW367" s="37"/>
      <c r="PUX367" s="37"/>
      <c r="PUY367" s="37"/>
      <c r="PUZ367" s="37"/>
      <c r="PVA367" s="37"/>
      <c r="PVB367" s="37"/>
      <c r="PVC367" s="37"/>
      <c r="PVD367" s="37"/>
      <c r="PVE367" s="37"/>
      <c r="PVF367" s="37"/>
      <c r="PVG367" s="37"/>
      <c r="PVH367" s="37"/>
      <c r="PVI367" s="37"/>
      <c r="PVJ367" s="37"/>
      <c r="PVK367" s="37"/>
      <c r="PVL367" s="37"/>
      <c r="PVM367" s="37"/>
      <c r="PVN367" s="37"/>
      <c r="PVO367" s="37"/>
      <c r="PVP367" s="37"/>
      <c r="PVQ367" s="37"/>
      <c r="PVR367" s="37"/>
      <c r="PVS367" s="37"/>
      <c r="PVT367" s="37"/>
      <c r="PVU367" s="37"/>
      <c r="PVV367" s="37"/>
      <c r="PVW367" s="37"/>
      <c r="PVX367" s="37"/>
      <c r="PVY367" s="37"/>
      <c r="PVZ367" s="37"/>
      <c r="PWA367" s="37"/>
      <c r="PWB367" s="37"/>
      <c r="PWC367" s="37"/>
      <c r="PWD367" s="37"/>
      <c r="PWE367" s="37"/>
      <c r="PWF367" s="37"/>
      <c r="PWG367" s="37"/>
      <c r="PWH367" s="37"/>
      <c r="PWI367" s="37"/>
      <c r="PWJ367" s="37"/>
      <c r="PWK367" s="37"/>
      <c r="PWL367" s="37"/>
      <c r="PWM367" s="37"/>
      <c r="PWN367" s="37"/>
      <c r="PWO367" s="37"/>
      <c r="PWP367" s="37"/>
      <c r="PWQ367" s="37"/>
      <c r="PWR367" s="37"/>
      <c r="PWS367" s="37"/>
      <c r="PWT367" s="37"/>
      <c r="PWU367" s="37"/>
      <c r="PWV367" s="37"/>
      <c r="PWW367" s="37"/>
      <c r="PWX367" s="37"/>
      <c r="PWY367" s="37"/>
      <c r="PWZ367" s="37"/>
      <c r="PXA367" s="37"/>
      <c r="PXB367" s="37"/>
      <c r="PXC367" s="37"/>
      <c r="PXD367" s="37"/>
      <c r="PXE367" s="37"/>
      <c r="PXF367" s="37"/>
      <c r="PXG367" s="37"/>
      <c r="PXH367" s="37"/>
      <c r="PXI367" s="37"/>
      <c r="PXJ367" s="37"/>
      <c r="PXK367" s="37"/>
      <c r="PXL367" s="37"/>
      <c r="PXM367" s="37"/>
      <c r="PXN367" s="37"/>
      <c r="PXO367" s="37"/>
      <c r="PXP367" s="37"/>
      <c r="PXQ367" s="37"/>
      <c r="PXR367" s="37"/>
      <c r="PXS367" s="37"/>
      <c r="PXT367" s="37"/>
      <c r="PXU367" s="37"/>
      <c r="PXV367" s="37"/>
      <c r="PXW367" s="37"/>
      <c r="PXX367" s="37"/>
      <c r="PXY367" s="37"/>
      <c r="PXZ367" s="37"/>
      <c r="PYA367" s="37"/>
      <c r="PYB367" s="37"/>
      <c r="PYC367" s="37"/>
      <c r="PYD367" s="37"/>
      <c r="PYE367" s="37"/>
      <c r="PYF367" s="37"/>
      <c r="PYG367" s="37"/>
      <c r="PYH367" s="37"/>
      <c r="PYI367" s="37"/>
      <c r="PYJ367" s="37"/>
      <c r="PYK367" s="37"/>
      <c r="PYL367" s="37"/>
      <c r="PYM367" s="37"/>
      <c r="PYN367" s="37"/>
      <c r="PYO367" s="37"/>
      <c r="PYP367" s="37"/>
      <c r="PYQ367" s="37"/>
      <c r="PYR367" s="37"/>
      <c r="PYS367" s="37"/>
      <c r="PYT367" s="37"/>
      <c r="PYU367" s="37"/>
      <c r="PYV367" s="37"/>
      <c r="PYW367" s="37"/>
      <c r="PYX367" s="37"/>
      <c r="PYY367" s="37"/>
      <c r="PYZ367" s="37"/>
      <c r="PZA367" s="37"/>
      <c r="PZB367" s="37"/>
      <c r="PZC367" s="37"/>
      <c r="PZD367" s="37"/>
      <c r="PZE367" s="37"/>
      <c r="PZF367" s="37"/>
      <c r="PZG367" s="37"/>
      <c r="PZH367" s="37"/>
      <c r="PZI367" s="37"/>
      <c r="PZJ367" s="37"/>
      <c r="PZK367" s="37"/>
      <c r="PZL367" s="37"/>
      <c r="PZM367" s="37"/>
      <c r="PZN367" s="37"/>
      <c r="PZO367" s="37"/>
      <c r="PZP367" s="37"/>
      <c r="PZQ367" s="37"/>
      <c r="PZR367" s="37"/>
      <c r="PZS367" s="37"/>
      <c r="PZT367" s="37"/>
      <c r="PZU367" s="37"/>
      <c r="PZV367" s="37"/>
      <c r="PZW367" s="37"/>
      <c r="PZX367" s="37"/>
      <c r="PZY367" s="37"/>
      <c r="PZZ367" s="37"/>
      <c r="QAA367" s="37"/>
      <c r="QAB367" s="37"/>
      <c r="QAC367" s="37"/>
      <c r="QAD367" s="37"/>
      <c r="QAE367" s="37"/>
      <c r="QAF367" s="37"/>
      <c r="QAG367" s="37"/>
      <c r="QAH367" s="37"/>
      <c r="QAI367" s="37"/>
      <c r="QAJ367" s="37"/>
      <c r="QAK367" s="37"/>
      <c r="QAL367" s="37"/>
      <c r="QAM367" s="37"/>
      <c r="QAN367" s="37"/>
      <c r="QAO367" s="37"/>
      <c r="QAP367" s="37"/>
      <c r="QAQ367" s="37"/>
      <c r="QAR367" s="37"/>
      <c r="QAS367" s="37"/>
      <c r="QAT367" s="37"/>
      <c r="QAU367" s="37"/>
      <c r="QAV367" s="37"/>
      <c r="QAW367" s="37"/>
      <c r="QAX367" s="37"/>
      <c r="QAY367" s="37"/>
      <c r="QAZ367" s="37"/>
      <c r="QBA367" s="37"/>
      <c r="QBB367" s="37"/>
      <c r="QBC367" s="37"/>
      <c r="QBD367" s="37"/>
      <c r="QBE367" s="37"/>
      <c r="QBF367" s="37"/>
      <c r="QBG367" s="37"/>
      <c r="QBH367" s="37"/>
      <c r="QBI367" s="37"/>
      <c r="QBJ367" s="37"/>
      <c r="QBK367" s="37"/>
      <c r="QBL367" s="37"/>
      <c r="QBM367" s="37"/>
      <c r="QBN367" s="37"/>
      <c r="QBO367" s="37"/>
      <c r="QBP367" s="37"/>
      <c r="QBQ367" s="37"/>
      <c r="QBR367" s="37"/>
      <c r="QBS367" s="37"/>
      <c r="QBT367" s="37"/>
      <c r="QBU367" s="37"/>
      <c r="QBV367" s="37"/>
      <c r="QBW367" s="37"/>
      <c r="QBX367" s="37"/>
      <c r="QBY367" s="37"/>
      <c r="QBZ367" s="37"/>
      <c r="QCA367" s="37"/>
      <c r="QCB367" s="37"/>
      <c r="QCC367" s="37"/>
      <c r="QCD367" s="37"/>
      <c r="QCE367" s="37"/>
      <c r="QCF367" s="37"/>
      <c r="QCG367" s="37"/>
      <c r="QCH367" s="37"/>
      <c r="QCI367" s="37"/>
      <c r="QCJ367" s="37"/>
      <c r="QCK367" s="37"/>
      <c r="QCL367" s="37"/>
      <c r="QCM367" s="37"/>
      <c r="QCN367" s="37"/>
      <c r="QCO367" s="37"/>
      <c r="QCP367" s="37"/>
      <c r="QCQ367" s="37"/>
      <c r="QCR367" s="37"/>
      <c r="QCS367" s="37"/>
      <c r="QCT367" s="37"/>
      <c r="QCU367" s="37"/>
      <c r="QCV367" s="37"/>
      <c r="QCW367" s="37"/>
      <c r="QCX367" s="37"/>
      <c r="QCY367" s="37"/>
      <c r="QCZ367" s="37"/>
      <c r="QDA367" s="37"/>
      <c r="QDB367" s="37"/>
      <c r="QDC367" s="37"/>
      <c r="QDD367" s="37"/>
      <c r="QDE367" s="37"/>
      <c r="QDF367" s="37"/>
      <c r="QDG367" s="37"/>
      <c r="QDH367" s="37"/>
      <c r="QDI367" s="37"/>
      <c r="QDJ367" s="37"/>
      <c r="QDK367" s="37"/>
      <c r="QDL367" s="37"/>
      <c r="QDM367" s="37"/>
      <c r="QDN367" s="37"/>
      <c r="QDO367" s="37"/>
      <c r="QDP367" s="37"/>
      <c r="QDQ367" s="37"/>
      <c r="QDR367" s="37"/>
      <c r="QDS367" s="37"/>
      <c r="QDT367" s="37"/>
      <c r="QDU367" s="37"/>
      <c r="QDV367" s="37"/>
      <c r="QDW367" s="37"/>
      <c r="QDX367" s="37"/>
      <c r="QDY367" s="37"/>
      <c r="QDZ367" s="37"/>
      <c r="QEA367" s="37"/>
      <c r="QEB367" s="37"/>
      <c r="QEC367" s="37"/>
      <c r="QED367" s="37"/>
      <c r="QEE367" s="37"/>
      <c r="QEF367" s="37"/>
      <c r="QEG367" s="37"/>
      <c r="QEH367" s="37"/>
      <c r="QEI367" s="37"/>
      <c r="QEJ367" s="37"/>
      <c r="QEK367" s="37"/>
      <c r="QEL367" s="37"/>
      <c r="QEM367" s="37"/>
      <c r="QEN367" s="37"/>
      <c r="QEO367" s="37"/>
      <c r="QEP367" s="37"/>
      <c r="QEQ367" s="37"/>
      <c r="QER367" s="37"/>
      <c r="QES367" s="37"/>
      <c r="QET367" s="37"/>
      <c r="QEU367" s="37"/>
      <c r="QEV367" s="37"/>
      <c r="QEW367" s="37"/>
      <c r="QEX367" s="37"/>
      <c r="QEY367" s="37"/>
      <c r="QEZ367" s="37"/>
      <c r="QFA367" s="37"/>
      <c r="QFB367" s="37"/>
      <c r="QFC367" s="37"/>
      <c r="QFD367" s="37"/>
      <c r="QFE367" s="37"/>
      <c r="QFF367" s="37"/>
      <c r="QFG367" s="37"/>
      <c r="QFH367" s="37"/>
      <c r="QFI367" s="37"/>
      <c r="QFJ367" s="37"/>
      <c r="QFK367" s="37"/>
      <c r="QFL367" s="37"/>
      <c r="QFM367" s="37"/>
      <c r="QFN367" s="37"/>
      <c r="QFO367" s="37"/>
      <c r="QFP367" s="37"/>
      <c r="QFQ367" s="37"/>
      <c r="QFR367" s="37"/>
      <c r="QFS367" s="37"/>
      <c r="QFT367" s="37"/>
      <c r="QFU367" s="37"/>
      <c r="QFV367" s="37"/>
      <c r="QFW367" s="37"/>
      <c r="QFX367" s="37"/>
      <c r="QFY367" s="37"/>
      <c r="QFZ367" s="37"/>
      <c r="QGA367" s="37"/>
      <c r="QGB367" s="37"/>
      <c r="QGC367" s="37"/>
      <c r="QGD367" s="37"/>
      <c r="QGE367" s="37"/>
      <c r="QGF367" s="37"/>
      <c r="QGG367" s="37"/>
      <c r="QGH367" s="37"/>
      <c r="QGI367" s="37"/>
      <c r="QGJ367" s="37"/>
      <c r="QGK367" s="37"/>
      <c r="QGL367" s="37"/>
      <c r="QGM367" s="37"/>
      <c r="QGN367" s="37"/>
      <c r="QGO367" s="37"/>
      <c r="QGP367" s="37"/>
      <c r="QGQ367" s="37"/>
      <c r="QGR367" s="37"/>
      <c r="QGS367" s="37"/>
      <c r="QGT367" s="37"/>
      <c r="QGU367" s="37"/>
      <c r="QGV367" s="37"/>
      <c r="QGW367" s="37"/>
      <c r="QGX367" s="37"/>
      <c r="QGY367" s="37"/>
      <c r="QGZ367" s="37"/>
      <c r="QHA367" s="37"/>
      <c r="QHB367" s="37"/>
      <c r="QHC367" s="37"/>
      <c r="QHD367" s="37"/>
      <c r="QHE367" s="37"/>
      <c r="QHF367" s="37"/>
      <c r="QHG367" s="37"/>
      <c r="QHH367" s="37"/>
      <c r="QHI367" s="37"/>
      <c r="QHJ367" s="37"/>
      <c r="QHK367" s="37"/>
      <c r="QHL367" s="37"/>
      <c r="QHM367" s="37"/>
      <c r="QHN367" s="37"/>
      <c r="QHO367" s="37"/>
      <c r="QHP367" s="37"/>
      <c r="QHQ367" s="37"/>
      <c r="QHR367" s="37"/>
      <c r="QHS367" s="37"/>
      <c r="QHT367" s="37"/>
      <c r="QHU367" s="37"/>
      <c r="QHV367" s="37"/>
      <c r="QHW367" s="37"/>
      <c r="QHX367" s="37"/>
      <c r="QHY367" s="37"/>
      <c r="QHZ367" s="37"/>
      <c r="QIA367" s="37"/>
      <c r="QIB367" s="37"/>
      <c r="QIC367" s="37"/>
      <c r="QID367" s="37"/>
      <c r="QIE367" s="37"/>
      <c r="QIF367" s="37"/>
      <c r="QIG367" s="37"/>
      <c r="QIH367" s="37"/>
      <c r="QII367" s="37"/>
      <c r="QIJ367" s="37"/>
      <c r="QIK367" s="37"/>
      <c r="QIL367" s="37"/>
      <c r="QIM367" s="37"/>
      <c r="QIN367" s="37"/>
      <c r="QIO367" s="37"/>
      <c r="QIP367" s="37"/>
      <c r="QIQ367" s="37"/>
      <c r="QIR367" s="37"/>
      <c r="QIS367" s="37"/>
      <c r="QIT367" s="37"/>
      <c r="QIU367" s="37"/>
      <c r="QIV367" s="37"/>
      <c r="QIW367" s="37"/>
      <c r="QIX367" s="37"/>
      <c r="QIY367" s="37"/>
      <c r="QIZ367" s="37"/>
      <c r="QJA367" s="37"/>
      <c r="QJB367" s="37"/>
      <c r="QJC367" s="37"/>
      <c r="QJD367" s="37"/>
      <c r="QJE367" s="37"/>
      <c r="QJF367" s="37"/>
      <c r="QJG367" s="37"/>
      <c r="QJH367" s="37"/>
      <c r="QJI367" s="37"/>
      <c r="QJJ367" s="37"/>
      <c r="QJK367" s="37"/>
      <c r="QJL367" s="37"/>
      <c r="QJM367" s="37"/>
      <c r="QJN367" s="37"/>
      <c r="QJO367" s="37"/>
      <c r="QJP367" s="37"/>
      <c r="QJQ367" s="37"/>
      <c r="QJR367" s="37"/>
      <c r="QJS367" s="37"/>
      <c r="QJT367" s="37"/>
      <c r="QJU367" s="37"/>
      <c r="QJV367" s="37"/>
      <c r="QJW367" s="37"/>
      <c r="QJX367" s="37"/>
      <c r="QJY367" s="37"/>
      <c r="QJZ367" s="37"/>
      <c r="QKA367" s="37"/>
      <c r="QKB367" s="37"/>
      <c r="QKC367" s="37"/>
      <c r="QKD367" s="37"/>
      <c r="QKE367" s="37"/>
      <c r="QKF367" s="37"/>
      <c r="QKG367" s="37"/>
      <c r="QKH367" s="37"/>
      <c r="QKI367" s="37"/>
      <c r="QKJ367" s="37"/>
      <c r="QKK367" s="37"/>
      <c r="QKL367" s="37"/>
      <c r="QKM367" s="37"/>
      <c r="QKN367" s="37"/>
      <c r="QKO367" s="37"/>
      <c r="QKP367" s="37"/>
      <c r="QKQ367" s="37"/>
      <c r="QKR367" s="37"/>
      <c r="QKS367" s="37"/>
      <c r="QKT367" s="37"/>
      <c r="QKU367" s="37"/>
      <c r="QKV367" s="37"/>
      <c r="QKW367" s="37"/>
      <c r="QKX367" s="37"/>
      <c r="QKY367" s="37"/>
      <c r="QKZ367" s="37"/>
      <c r="QLA367" s="37"/>
      <c r="QLB367" s="37"/>
      <c r="QLC367" s="37"/>
      <c r="QLD367" s="37"/>
      <c r="QLE367" s="37"/>
      <c r="QLF367" s="37"/>
      <c r="QLG367" s="37"/>
      <c r="QLH367" s="37"/>
      <c r="QLI367" s="37"/>
      <c r="QLJ367" s="37"/>
      <c r="QLK367" s="37"/>
      <c r="QLL367" s="37"/>
      <c r="QLM367" s="37"/>
      <c r="QLN367" s="37"/>
      <c r="QLO367" s="37"/>
      <c r="QLP367" s="37"/>
      <c r="QLQ367" s="37"/>
      <c r="QLR367" s="37"/>
      <c r="QLS367" s="37"/>
      <c r="QLT367" s="37"/>
      <c r="QLU367" s="37"/>
      <c r="QLV367" s="37"/>
      <c r="QLW367" s="37"/>
      <c r="QLX367" s="37"/>
      <c r="QLY367" s="37"/>
      <c r="QLZ367" s="37"/>
      <c r="QMA367" s="37"/>
      <c r="QMB367" s="37"/>
      <c r="QMC367" s="37"/>
      <c r="QMD367" s="37"/>
      <c r="QME367" s="37"/>
      <c r="QMF367" s="37"/>
      <c r="QMG367" s="37"/>
      <c r="QMH367" s="37"/>
      <c r="QMI367" s="37"/>
      <c r="QMJ367" s="37"/>
      <c r="QMK367" s="37"/>
      <c r="QML367" s="37"/>
      <c r="QMM367" s="37"/>
      <c r="QMN367" s="37"/>
      <c r="QMO367" s="37"/>
      <c r="QMP367" s="37"/>
      <c r="QMQ367" s="37"/>
      <c r="QMR367" s="37"/>
      <c r="QMS367" s="37"/>
      <c r="QMT367" s="37"/>
      <c r="QMU367" s="37"/>
      <c r="QMV367" s="37"/>
      <c r="QMW367" s="37"/>
      <c r="QMX367" s="37"/>
      <c r="QMY367" s="37"/>
      <c r="QMZ367" s="37"/>
      <c r="QNA367" s="37"/>
      <c r="QNB367" s="37"/>
      <c r="QNC367" s="37"/>
      <c r="QND367" s="37"/>
      <c r="QNE367" s="37"/>
      <c r="QNF367" s="37"/>
      <c r="QNG367" s="37"/>
      <c r="QNH367" s="37"/>
      <c r="QNI367" s="37"/>
      <c r="QNJ367" s="37"/>
      <c r="QNK367" s="37"/>
      <c r="QNL367" s="37"/>
      <c r="QNM367" s="37"/>
      <c r="QNN367" s="37"/>
      <c r="QNO367" s="37"/>
      <c r="QNP367" s="37"/>
      <c r="QNQ367" s="37"/>
      <c r="QNR367" s="37"/>
      <c r="QNS367" s="37"/>
      <c r="QNT367" s="37"/>
      <c r="QNU367" s="37"/>
      <c r="QNV367" s="37"/>
      <c r="QNW367" s="37"/>
      <c r="QNX367" s="37"/>
      <c r="QNY367" s="37"/>
      <c r="QNZ367" s="37"/>
      <c r="QOA367" s="37"/>
      <c r="QOB367" s="37"/>
      <c r="QOC367" s="37"/>
      <c r="QOD367" s="37"/>
      <c r="QOE367" s="37"/>
      <c r="QOF367" s="37"/>
      <c r="QOG367" s="37"/>
      <c r="QOH367" s="37"/>
      <c r="QOI367" s="37"/>
      <c r="QOJ367" s="37"/>
      <c r="QOK367" s="37"/>
      <c r="QOL367" s="37"/>
      <c r="QOM367" s="37"/>
      <c r="QON367" s="37"/>
      <c r="QOO367" s="37"/>
      <c r="QOP367" s="37"/>
      <c r="QOQ367" s="37"/>
      <c r="QOR367" s="37"/>
      <c r="QOS367" s="37"/>
      <c r="QOT367" s="37"/>
      <c r="QOU367" s="37"/>
      <c r="QOV367" s="37"/>
      <c r="QOW367" s="37"/>
      <c r="QOX367" s="37"/>
      <c r="QOY367" s="37"/>
      <c r="QOZ367" s="37"/>
      <c r="QPA367" s="37"/>
      <c r="QPB367" s="37"/>
      <c r="QPC367" s="37"/>
      <c r="QPD367" s="37"/>
      <c r="QPE367" s="37"/>
      <c r="QPF367" s="37"/>
      <c r="QPG367" s="37"/>
      <c r="QPH367" s="37"/>
      <c r="QPI367" s="37"/>
      <c r="QPJ367" s="37"/>
      <c r="QPK367" s="37"/>
      <c r="QPL367" s="37"/>
      <c r="QPM367" s="37"/>
      <c r="QPN367" s="37"/>
      <c r="QPO367" s="37"/>
      <c r="QPP367" s="37"/>
      <c r="QPQ367" s="37"/>
      <c r="QPR367" s="37"/>
      <c r="QPS367" s="37"/>
      <c r="QPT367" s="37"/>
      <c r="QPU367" s="37"/>
      <c r="QPV367" s="37"/>
      <c r="QPW367" s="37"/>
      <c r="QPX367" s="37"/>
      <c r="QPY367" s="37"/>
      <c r="QPZ367" s="37"/>
      <c r="QQA367" s="37"/>
      <c r="QQB367" s="37"/>
      <c r="QQC367" s="37"/>
      <c r="QQD367" s="37"/>
      <c r="QQE367" s="37"/>
      <c r="QQF367" s="37"/>
      <c r="QQG367" s="37"/>
      <c r="QQH367" s="37"/>
      <c r="QQI367" s="37"/>
      <c r="QQJ367" s="37"/>
      <c r="QQK367" s="37"/>
      <c r="QQL367" s="37"/>
      <c r="QQM367" s="37"/>
      <c r="QQN367" s="37"/>
      <c r="QQO367" s="37"/>
      <c r="QQP367" s="37"/>
      <c r="QQQ367" s="37"/>
      <c r="QQR367" s="37"/>
      <c r="QQS367" s="37"/>
      <c r="QQT367" s="37"/>
      <c r="QQU367" s="37"/>
      <c r="QQV367" s="37"/>
      <c r="QQW367" s="37"/>
      <c r="QQX367" s="37"/>
      <c r="QQY367" s="37"/>
      <c r="QQZ367" s="37"/>
      <c r="QRA367" s="37"/>
      <c r="QRB367" s="37"/>
      <c r="QRC367" s="37"/>
      <c r="QRD367" s="37"/>
      <c r="QRE367" s="37"/>
      <c r="QRF367" s="37"/>
      <c r="QRG367" s="37"/>
      <c r="QRH367" s="37"/>
      <c r="QRI367" s="37"/>
      <c r="QRJ367" s="37"/>
      <c r="QRK367" s="37"/>
      <c r="QRL367" s="37"/>
      <c r="QRM367" s="37"/>
      <c r="QRN367" s="37"/>
      <c r="QRO367" s="37"/>
      <c r="QRP367" s="37"/>
      <c r="QRQ367" s="37"/>
      <c r="QRR367" s="37"/>
      <c r="QRS367" s="37"/>
      <c r="QRT367" s="37"/>
      <c r="QRU367" s="37"/>
      <c r="QRV367" s="37"/>
      <c r="QRW367" s="37"/>
      <c r="QRX367" s="37"/>
      <c r="QRY367" s="37"/>
      <c r="QRZ367" s="37"/>
      <c r="QSA367" s="37"/>
      <c r="QSB367" s="37"/>
      <c r="QSC367" s="37"/>
      <c r="QSD367" s="37"/>
      <c r="QSE367" s="37"/>
      <c r="QSF367" s="37"/>
      <c r="QSG367" s="37"/>
      <c r="QSH367" s="37"/>
      <c r="QSI367" s="37"/>
      <c r="QSJ367" s="37"/>
      <c r="QSK367" s="37"/>
      <c r="QSL367" s="37"/>
      <c r="QSM367" s="37"/>
      <c r="QSN367" s="37"/>
      <c r="QSO367" s="37"/>
      <c r="QSP367" s="37"/>
      <c r="QSQ367" s="37"/>
      <c r="QSR367" s="37"/>
      <c r="QSS367" s="37"/>
      <c r="QST367" s="37"/>
      <c r="QSU367" s="37"/>
      <c r="QSV367" s="37"/>
      <c r="QSW367" s="37"/>
      <c r="QSX367" s="37"/>
      <c r="QSY367" s="37"/>
      <c r="QSZ367" s="37"/>
      <c r="QTA367" s="37"/>
      <c r="QTB367" s="37"/>
      <c r="QTC367" s="37"/>
      <c r="QTD367" s="37"/>
      <c r="QTE367" s="37"/>
      <c r="QTF367" s="37"/>
      <c r="QTG367" s="37"/>
      <c r="QTH367" s="37"/>
      <c r="QTI367" s="37"/>
      <c r="QTJ367" s="37"/>
      <c r="QTK367" s="37"/>
      <c r="QTL367" s="37"/>
      <c r="QTM367" s="37"/>
      <c r="QTN367" s="37"/>
      <c r="QTO367" s="37"/>
      <c r="QTP367" s="37"/>
      <c r="QTQ367" s="37"/>
      <c r="QTR367" s="37"/>
      <c r="QTS367" s="37"/>
      <c r="QTT367" s="37"/>
      <c r="QTU367" s="37"/>
      <c r="QTV367" s="37"/>
      <c r="QTW367" s="37"/>
      <c r="QTX367" s="37"/>
      <c r="QTY367" s="37"/>
      <c r="QTZ367" s="37"/>
      <c r="QUA367" s="37"/>
      <c r="QUB367" s="37"/>
      <c r="QUC367" s="37"/>
      <c r="QUD367" s="37"/>
      <c r="QUE367" s="37"/>
      <c r="QUF367" s="37"/>
      <c r="QUG367" s="37"/>
      <c r="QUH367" s="37"/>
      <c r="QUI367" s="37"/>
      <c r="QUJ367" s="37"/>
      <c r="QUK367" s="37"/>
      <c r="QUL367" s="37"/>
      <c r="QUM367" s="37"/>
      <c r="QUN367" s="37"/>
      <c r="QUO367" s="37"/>
      <c r="QUP367" s="37"/>
      <c r="QUQ367" s="37"/>
      <c r="QUR367" s="37"/>
      <c r="QUS367" s="37"/>
      <c r="QUT367" s="37"/>
      <c r="QUU367" s="37"/>
      <c r="QUV367" s="37"/>
      <c r="QUW367" s="37"/>
      <c r="QUX367" s="37"/>
      <c r="QUY367" s="37"/>
      <c r="QUZ367" s="37"/>
      <c r="QVA367" s="37"/>
      <c r="QVB367" s="37"/>
      <c r="QVC367" s="37"/>
      <c r="QVD367" s="37"/>
      <c r="QVE367" s="37"/>
      <c r="QVF367" s="37"/>
      <c r="QVG367" s="37"/>
      <c r="QVH367" s="37"/>
      <c r="QVI367" s="37"/>
      <c r="QVJ367" s="37"/>
      <c r="QVK367" s="37"/>
      <c r="QVL367" s="37"/>
      <c r="QVM367" s="37"/>
      <c r="QVN367" s="37"/>
      <c r="QVO367" s="37"/>
      <c r="QVP367" s="37"/>
      <c r="QVQ367" s="37"/>
      <c r="QVR367" s="37"/>
      <c r="QVS367" s="37"/>
      <c r="QVT367" s="37"/>
      <c r="QVU367" s="37"/>
      <c r="QVV367" s="37"/>
      <c r="QVW367" s="37"/>
      <c r="QVX367" s="37"/>
      <c r="QVY367" s="37"/>
      <c r="QVZ367" s="37"/>
      <c r="QWA367" s="37"/>
      <c r="QWB367" s="37"/>
      <c r="QWC367" s="37"/>
      <c r="QWD367" s="37"/>
      <c r="QWE367" s="37"/>
      <c r="QWF367" s="37"/>
      <c r="QWG367" s="37"/>
      <c r="QWH367" s="37"/>
      <c r="QWI367" s="37"/>
      <c r="QWJ367" s="37"/>
      <c r="QWK367" s="37"/>
      <c r="QWL367" s="37"/>
      <c r="QWM367" s="37"/>
      <c r="QWN367" s="37"/>
      <c r="QWO367" s="37"/>
      <c r="QWP367" s="37"/>
      <c r="QWQ367" s="37"/>
      <c r="QWR367" s="37"/>
      <c r="QWS367" s="37"/>
      <c r="QWT367" s="37"/>
      <c r="QWU367" s="37"/>
      <c r="QWV367" s="37"/>
      <c r="QWW367" s="37"/>
      <c r="QWX367" s="37"/>
      <c r="QWY367" s="37"/>
      <c r="QWZ367" s="37"/>
      <c r="QXA367" s="37"/>
      <c r="QXB367" s="37"/>
      <c r="QXC367" s="37"/>
      <c r="QXD367" s="37"/>
      <c r="QXE367" s="37"/>
      <c r="QXF367" s="37"/>
      <c r="QXG367" s="37"/>
      <c r="QXH367" s="37"/>
      <c r="QXI367" s="37"/>
      <c r="QXJ367" s="37"/>
      <c r="QXK367" s="37"/>
      <c r="QXL367" s="37"/>
      <c r="QXM367" s="37"/>
      <c r="QXN367" s="37"/>
      <c r="QXO367" s="37"/>
      <c r="QXP367" s="37"/>
      <c r="QXQ367" s="37"/>
      <c r="QXR367" s="37"/>
      <c r="QXS367" s="37"/>
      <c r="QXT367" s="37"/>
      <c r="QXU367" s="37"/>
      <c r="QXV367" s="37"/>
      <c r="QXW367" s="37"/>
      <c r="QXX367" s="37"/>
      <c r="QXY367" s="37"/>
      <c r="QXZ367" s="37"/>
      <c r="QYA367" s="37"/>
      <c r="QYB367" s="37"/>
      <c r="QYC367" s="37"/>
      <c r="QYD367" s="37"/>
      <c r="QYE367" s="37"/>
      <c r="QYF367" s="37"/>
      <c r="QYG367" s="37"/>
      <c r="QYH367" s="37"/>
      <c r="QYI367" s="37"/>
      <c r="QYJ367" s="37"/>
      <c r="QYK367" s="37"/>
      <c r="QYL367" s="37"/>
      <c r="QYM367" s="37"/>
      <c r="QYN367" s="37"/>
      <c r="QYO367" s="37"/>
      <c r="QYP367" s="37"/>
      <c r="QYQ367" s="37"/>
      <c r="QYR367" s="37"/>
      <c r="QYS367" s="37"/>
      <c r="QYT367" s="37"/>
      <c r="QYU367" s="37"/>
      <c r="QYV367" s="37"/>
      <c r="QYW367" s="37"/>
      <c r="QYX367" s="37"/>
      <c r="QYY367" s="37"/>
      <c r="QYZ367" s="37"/>
      <c r="QZA367" s="37"/>
      <c r="QZB367" s="37"/>
      <c r="QZC367" s="37"/>
      <c r="QZD367" s="37"/>
      <c r="QZE367" s="37"/>
      <c r="QZF367" s="37"/>
      <c r="QZG367" s="37"/>
      <c r="QZH367" s="37"/>
      <c r="QZI367" s="37"/>
      <c r="QZJ367" s="37"/>
      <c r="QZK367" s="37"/>
      <c r="QZL367" s="37"/>
      <c r="QZM367" s="37"/>
      <c r="QZN367" s="37"/>
      <c r="QZO367" s="37"/>
      <c r="QZP367" s="37"/>
      <c r="QZQ367" s="37"/>
      <c r="QZR367" s="37"/>
      <c r="QZS367" s="37"/>
      <c r="QZT367" s="37"/>
      <c r="QZU367" s="37"/>
      <c r="QZV367" s="37"/>
      <c r="QZW367" s="37"/>
      <c r="QZX367" s="37"/>
      <c r="QZY367" s="37"/>
      <c r="QZZ367" s="37"/>
      <c r="RAA367" s="37"/>
      <c r="RAB367" s="37"/>
      <c r="RAC367" s="37"/>
      <c r="RAD367" s="37"/>
      <c r="RAE367" s="37"/>
      <c r="RAF367" s="37"/>
      <c r="RAG367" s="37"/>
      <c r="RAH367" s="37"/>
      <c r="RAI367" s="37"/>
      <c r="RAJ367" s="37"/>
      <c r="RAK367" s="37"/>
      <c r="RAL367" s="37"/>
      <c r="RAM367" s="37"/>
      <c r="RAN367" s="37"/>
      <c r="RAO367" s="37"/>
      <c r="RAP367" s="37"/>
      <c r="RAQ367" s="37"/>
      <c r="RAR367" s="37"/>
      <c r="RAS367" s="37"/>
      <c r="RAT367" s="37"/>
      <c r="RAU367" s="37"/>
      <c r="RAV367" s="37"/>
      <c r="RAW367" s="37"/>
      <c r="RAX367" s="37"/>
      <c r="RAY367" s="37"/>
      <c r="RAZ367" s="37"/>
      <c r="RBA367" s="37"/>
      <c r="RBB367" s="37"/>
      <c r="RBC367" s="37"/>
      <c r="RBD367" s="37"/>
      <c r="RBE367" s="37"/>
      <c r="RBF367" s="37"/>
      <c r="RBG367" s="37"/>
      <c r="RBH367" s="37"/>
      <c r="RBI367" s="37"/>
      <c r="RBJ367" s="37"/>
      <c r="RBK367" s="37"/>
      <c r="RBL367" s="37"/>
      <c r="RBM367" s="37"/>
      <c r="RBN367" s="37"/>
      <c r="RBO367" s="37"/>
      <c r="RBP367" s="37"/>
      <c r="RBQ367" s="37"/>
      <c r="RBR367" s="37"/>
      <c r="RBS367" s="37"/>
      <c r="RBT367" s="37"/>
      <c r="RBU367" s="37"/>
      <c r="RBV367" s="37"/>
      <c r="RBW367" s="37"/>
      <c r="RBX367" s="37"/>
      <c r="RBY367" s="37"/>
      <c r="RBZ367" s="37"/>
      <c r="RCA367" s="37"/>
      <c r="RCB367" s="37"/>
      <c r="RCC367" s="37"/>
      <c r="RCD367" s="37"/>
      <c r="RCE367" s="37"/>
      <c r="RCF367" s="37"/>
      <c r="RCG367" s="37"/>
      <c r="RCH367" s="37"/>
      <c r="RCI367" s="37"/>
      <c r="RCJ367" s="37"/>
      <c r="RCK367" s="37"/>
      <c r="RCL367" s="37"/>
      <c r="RCM367" s="37"/>
      <c r="RCN367" s="37"/>
      <c r="RCO367" s="37"/>
      <c r="RCP367" s="37"/>
      <c r="RCQ367" s="37"/>
      <c r="RCR367" s="37"/>
      <c r="RCS367" s="37"/>
      <c r="RCT367" s="37"/>
      <c r="RCU367" s="37"/>
      <c r="RCV367" s="37"/>
      <c r="RCW367" s="37"/>
      <c r="RCX367" s="37"/>
      <c r="RCY367" s="37"/>
      <c r="RCZ367" s="37"/>
      <c r="RDA367" s="37"/>
      <c r="RDB367" s="37"/>
      <c r="RDC367" s="37"/>
      <c r="RDD367" s="37"/>
      <c r="RDE367" s="37"/>
      <c r="RDF367" s="37"/>
      <c r="RDG367" s="37"/>
      <c r="RDH367" s="37"/>
      <c r="RDI367" s="37"/>
      <c r="RDJ367" s="37"/>
      <c r="RDK367" s="37"/>
      <c r="RDL367" s="37"/>
      <c r="RDM367" s="37"/>
      <c r="RDN367" s="37"/>
      <c r="RDO367" s="37"/>
      <c r="RDP367" s="37"/>
      <c r="RDQ367" s="37"/>
      <c r="RDR367" s="37"/>
      <c r="RDS367" s="37"/>
      <c r="RDT367" s="37"/>
      <c r="RDU367" s="37"/>
      <c r="RDV367" s="37"/>
      <c r="RDW367" s="37"/>
      <c r="RDX367" s="37"/>
      <c r="RDY367" s="37"/>
      <c r="RDZ367" s="37"/>
      <c r="REA367" s="37"/>
      <c r="REB367" s="37"/>
      <c r="REC367" s="37"/>
      <c r="RED367" s="37"/>
      <c r="REE367" s="37"/>
      <c r="REF367" s="37"/>
      <c r="REG367" s="37"/>
      <c r="REH367" s="37"/>
      <c r="REI367" s="37"/>
      <c r="REJ367" s="37"/>
      <c r="REK367" s="37"/>
      <c r="REL367" s="37"/>
      <c r="REM367" s="37"/>
      <c r="REN367" s="37"/>
      <c r="REO367" s="37"/>
      <c r="REP367" s="37"/>
      <c r="REQ367" s="37"/>
      <c r="RER367" s="37"/>
      <c r="RES367" s="37"/>
      <c r="RET367" s="37"/>
      <c r="REU367" s="37"/>
      <c r="REV367" s="37"/>
      <c r="REW367" s="37"/>
      <c r="REX367" s="37"/>
      <c r="REY367" s="37"/>
      <c r="REZ367" s="37"/>
      <c r="RFA367" s="37"/>
      <c r="RFB367" s="37"/>
      <c r="RFC367" s="37"/>
      <c r="RFD367" s="37"/>
      <c r="RFE367" s="37"/>
      <c r="RFF367" s="37"/>
      <c r="RFG367" s="37"/>
      <c r="RFH367" s="37"/>
      <c r="RFI367" s="37"/>
      <c r="RFJ367" s="37"/>
      <c r="RFK367" s="37"/>
      <c r="RFL367" s="37"/>
      <c r="RFM367" s="37"/>
      <c r="RFN367" s="37"/>
      <c r="RFO367" s="37"/>
      <c r="RFP367" s="37"/>
      <c r="RFQ367" s="37"/>
      <c r="RFR367" s="37"/>
      <c r="RFS367" s="37"/>
      <c r="RFT367" s="37"/>
      <c r="RFU367" s="37"/>
      <c r="RFV367" s="37"/>
      <c r="RFW367" s="37"/>
      <c r="RFX367" s="37"/>
      <c r="RFY367" s="37"/>
      <c r="RFZ367" s="37"/>
      <c r="RGA367" s="37"/>
      <c r="RGB367" s="37"/>
      <c r="RGC367" s="37"/>
      <c r="RGD367" s="37"/>
      <c r="RGE367" s="37"/>
      <c r="RGF367" s="37"/>
      <c r="RGG367" s="37"/>
      <c r="RGH367" s="37"/>
      <c r="RGI367" s="37"/>
      <c r="RGJ367" s="37"/>
      <c r="RGK367" s="37"/>
      <c r="RGL367" s="37"/>
      <c r="RGM367" s="37"/>
      <c r="RGN367" s="37"/>
      <c r="RGO367" s="37"/>
      <c r="RGP367" s="37"/>
      <c r="RGQ367" s="37"/>
      <c r="RGR367" s="37"/>
      <c r="RGS367" s="37"/>
      <c r="RGT367" s="37"/>
      <c r="RGU367" s="37"/>
      <c r="RGV367" s="37"/>
      <c r="RGW367" s="37"/>
      <c r="RGX367" s="37"/>
      <c r="RGY367" s="37"/>
      <c r="RGZ367" s="37"/>
      <c r="RHA367" s="37"/>
      <c r="RHB367" s="37"/>
      <c r="RHC367" s="37"/>
      <c r="RHD367" s="37"/>
      <c r="RHE367" s="37"/>
      <c r="RHF367" s="37"/>
      <c r="RHG367" s="37"/>
      <c r="RHH367" s="37"/>
      <c r="RHI367" s="37"/>
      <c r="RHJ367" s="37"/>
      <c r="RHK367" s="37"/>
      <c r="RHL367" s="37"/>
      <c r="RHM367" s="37"/>
      <c r="RHN367" s="37"/>
      <c r="RHO367" s="37"/>
      <c r="RHP367" s="37"/>
      <c r="RHQ367" s="37"/>
      <c r="RHR367" s="37"/>
      <c r="RHS367" s="37"/>
      <c r="RHT367" s="37"/>
      <c r="RHU367" s="37"/>
      <c r="RHV367" s="37"/>
      <c r="RHW367" s="37"/>
      <c r="RHX367" s="37"/>
      <c r="RHY367" s="37"/>
      <c r="RHZ367" s="37"/>
      <c r="RIA367" s="37"/>
      <c r="RIB367" s="37"/>
      <c r="RIC367" s="37"/>
      <c r="RID367" s="37"/>
      <c r="RIE367" s="37"/>
      <c r="RIF367" s="37"/>
      <c r="RIG367" s="37"/>
      <c r="RIH367" s="37"/>
      <c r="RII367" s="37"/>
      <c r="RIJ367" s="37"/>
      <c r="RIK367" s="37"/>
      <c r="RIL367" s="37"/>
      <c r="RIM367" s="37"/>
      <c r="RIN367" s="37"/>
      <c r="RIO367" s="37"/>
      <c r="RIP367" s="37"/>
      <c r="RIQ367" s="37"/>
      <c r="RIR367" s="37"/>
      <c r="RIS367" s="37"/>
      <c r="RIT367" s="37"/>
      <c r="RIU367" s="37"/>
      <c r="RIV367" s="37"/>
      <c r="RIW367" s="37"/>
      <c r="RIX367" s="37"/>
      <c r="RIY367" s="37"/>
      <c r="RIZ367" s="37"/>
      <c r="RJA367" s="37"/>
      <c r="RJB367" s="37"/>
      <c r="RJC367" s="37"/>
      <c r="RJD367" s="37"/>
      <c r="RJE367" s="37"/>
      <c r="RJF367" s="37"/>
      <c r="RJG367" s="37"/>
      <c r="RJH367" s="37"/>
      <c r="RJI367" s="37"/>
      <c r="RJJ367" s="37"/>
      <c r="RJK367" s="37"/>
      <c r="RJL367" s="37"/>
      <c r="RJM367" s="37"/>
      <c r="RJN367" s="37"/>
      <c r="RJO367" s="37"/>
      <c r="RJP367" s="37"/>
      <c r="RJQ367" s="37"/>
      <c r="RJR367" s="37"/>
      <c r="RJS367" s="37"/>
      <c r="RJT367" s="37"/>
      <c r="RJU367" s="37"/>
      <c r="RJV367" s="37"/>
      <c r="RJW367" s="37"/>
      <c r="RJX367" s="37"/>
      <c r="RJY367" s="37"/>
      <c r="RJZ367" s="37"/>
      <c r="RKA367" s="37"/>
      <c r="RKB367" s="37"/>
      <c r="RKC367" s="37"/>
      <c r="RKD367" s="37"/>
      <c r="RKE367" s="37"/>
      <c r="RKF367" s="37"/>
      <c r="RKG367" s="37"/>
      <c r="RKH367" s="37"/>
      <c r="RKI367" s="37"/>
      <c r="RKJ367" s="37"/>
      <c r="RKK367" s="37"/>
      <c r="RKL367" s="37"/>
      <c r="RKM367" s="37"/>
      <c r="RKN367" s="37"/>
      <c r="RKO367" s="37"/>
      <c r="RKP367" s="37"/>
      <c r="RKQ367" s="37"/>
      <c r="RKR367" s="37"/>
      <c r="RKS367" s="37"/>
      <c r="RKT367" s="37"/>
      <c r="RKU367" s="37"/>
      <c r="RKV367" s="37"/>
      <c r="RKW367" s="37"/>
      <c r="RKX367" s="37"/>
      <c r="RKY367" s="37"/>
      <c r="RKZ367" s="37"/>
      <c r="RLA367" s="37"/>
      <c r="RLB367" s="37"/>
      <c r="RLC367" s="37"/>
      <c r="RLD367" s="37"/>
      <c r="RLE367" s="37"/>
      <c r="RLF367" s="37"/>
      <c r="RLG367" s="37"/>
      <c r="RLH367" s="37"/>
      <c r="RLI367" s="37"/>
      <c r="RLJ367" s="37"/>
      <c r="RLK367" s="37"/>
      <c r="RLL367" s="37"/>
      <c r="RLM367" s="37"/>
      <c r="RLN367" s="37"/>
      <c r="RLO367" s="37"/>
      <c r="RLP367" s="37"/>
      <c r="RLQ367" s="37"/>
      <c r="RLR367" s="37"/>
      <c r="RLS367" s="37"/>
      <c r="RLT367" s="37"/>
      <c r="RLU367" s="37"/>
      <c r="RLV367" s="37"/>
      <c r="RLW367" s="37"/>
      <c r="RLX367" s="37"/>
      <c r="RLY367" s="37"/>
      <c r="RLZ367" s="37"/>
      <c r="RMA367" s="37"/>
      <c r="RMB367" s="37"/>
      <c r="RMC367" s="37"/>
      <c r="RMD367" s="37"/>
      <c r="RME367" s="37"/>
      <c r="RMF367" s="37"/>
      <c r="RMG367" s="37"/>
      <c r="RMH367" s="37"/>
      <c r="RMI367" s="37"/>
      <c r="RMJ367" s="37"/>
      <c r="RMK367" s="37"/>
      <c r="RML367" s="37"/>
      <c r="RMM367" s="37"/>
      <c r="RMN367" s="37"/>
      <c r="RMO367" s="37"/>
      <c r="RMP367" s="37"/>
      <c r="RMQ367" s="37"/>
      <c r="RMR367" s="37"/>
      <c r="RMS367" s="37"/>
      <c r="RMT367" s="37"/>
      <c r="RMU367" s="37"/>
      <c r="RMV367" s="37"/>
      <c r="RMW367" s="37"/>
      <c r="RMX367" s="37"/>
      <c r="RMY367" s="37"/>
      <c r="RMZ367" s="37"/>
      <c r="RNA367" s="37"/>
      <c r="RNB367" s="37"/>
      <c r="RNC367" s="37"/>
      <c r="RND367" s="37"/>
      <c r="RNE367" s="37"/>
      <c r="RNF367" s="37"/>
      <c r="RNG367" s="37"/>
      <c r="RNH367" s="37"/>
      <c r="RNI367" s="37"/>
      <c r="RNJ367" s="37"/>
      <c r="RNK367" s="37"/>
      <c r="RNL367" s="37"/>
      <c r="RNM367" s="37"/>
      <c r="RNN367" s="37"/>
      <c r="RNO367" s="37"/>
      <c r="RNP367" s="37"/>
      <c r="RNQ367" s="37"/>
      <c r="RNR367" s="37"/>
      <c r="RNS367" s="37"/>
      <c r="RNT367" s="37"/>
      <c r="RNU367" s="37"/>
      <c r="RNV367" s="37"/>
      <c r="RNW367" s="37"/>
      <c r="RNX367" s="37"/>
      <c r="RNY367" s="37"/>
      <c r="RNZ367" s="37"/>
      <c r="ROA367" s="37"/>
      <c r="ROB367" s="37"/>
      <c r="ROC367" s="37"/>
      <c r="ROD367" s="37"/>
      <c r="ROE367" s="37"/>
      <c r="ROF367" s="37"/>
      <c r="ROG367" s="37"/>
      <c r="ROH367" s="37"/>
      <c r="ROI367" s="37"/>
      <c r="ROJ367" s="37"/>
      <c r="ROK367" s="37"/>
      <c r="ROL367" s="37"/>
      <c r="ROM367" s="37"/>
      <c r="RON367" s="37"/>
      <c r="ROO367" s="37"/>
      <c r="ROP367" s="37"/>
      <c r="ROQ367" s="37"/>
      <c r="ROR367" s="37"/>
      <c r="ROS367" s="37"/>
      <c r="ROT367" s="37"/>
      <c r="ROU367" s="37"/>
      <c r="ROV367" s="37"/>
      <c r="ROW367" s="37"/>
      <c r="ROX367" s="37"/>
      <c r="ROY367" s="37"/>
      <c r="ROZ367" s="37"/>
      <c r="RPA367" s="37"/>
      <c r="RPB367" s="37"/>
      <c r="RPC367" s="37"/>
      <c r="RPD367" s="37"/>
      <c r="RPE367" s="37"/>
      <c r="RPF367" s="37"/>
      <c r="RPG367" s="37"/>
      <c r="RPH367" s="37"/>
      <c r="RPI367" s="37"/>
      <c r="RPJ367" s="37"/>
      <c r="RPK367" s="37"/>
      <c r="RPL367" s="37"/>
      <c r="RPM367" s="37"/>
      <c r="RPN367" s="37"/>
      <c r="RPO367" s="37"/>
      <c r="RPP367" s="37"/>
      <c r="RPQ367" s="37"/>
      <c r="RPR367" s="37"/>
      <c r="RPS367" s="37"/>
      <c r="RPT367" s="37"/>
      <c r="RPU367" s="37"/>
      <c r="RPV367" s="37"/>
      <c r="RPW367" s="37"/>
      <c r="RPX367" s="37"/>
      <c r="RPY367" s="37"/>
      <c r="RPZ367" s="37"/>
      <c r="RQA367" s="37"/>
      <c r="RQB367" s="37"/>
      <c r="RQC367" s="37"/>
      <c r="RQD367" s="37"/>
      <c r="RQE367" s="37"/>
      <c r="RQF367" s="37"/>
      <c r="RQG367" s="37"/>
      <c r="RQH367" s="37"/>
      <c r="RQI367" s="37"/>
      <c r="RQJ367" s="37"/>
      <c r="RQK367" s="37"/>
      <c r="RQL367" s="37"/>
      <c r="RQM367" s="37"/>
      <c r="RQN367" s="37"/>
      <c r="RQO367" s="37"/>
      <c r="RQP367" s="37"/>
      <c r="RQQ367" s="37"/>
      <c r="RQR367" s="37"/>
      <c r="RQS367" s="37"/>
      <c r="RQT367" s="37"/>
      <c r="RQU367" s="37"/>
      <c r="RQV367" s="37"/>
      <c r="RQW367" s="37"/>
      <c r="RQX367" s="37"/>
      <c r="RQY367" s="37"/>
      <c r="RQZ367" s="37"/>
      <c r="RRA367" s="37"/>
      <c r="RRB367" s="37"/>
      <c r="RRC367" s="37"/>
      <c r="RRD367" s="37"/>
      <c r="RRE367" s="37"/>
      <c r="RRF367" s="37"/>
      <c r="RRG367" s="37"/>
      <c r="RRH367" s="37"/>
      <c r="RRI367" s="37"/>
      <c r="RRJ367" s="37"/>
      <c r="RRK367" s="37"/>
      <c r="RRL367" s="37"/>
      <c r="RRM367" s="37"/>
      <c r="RRN367" s="37"/>
      <c r="RRO367" s="37"/>
      <c r="RRP367" s="37"/>
      <c r="RRQ367" s="37"/>
      <c r="RRR367" s="37"/>
      <c r="RRS367" s="37"/>
      <c r="RRT367" s="37"/>
      <c r="RRU367" s="37"/>
      <c r="RRV367" s="37"/>
      <c r="RRW367" s="37"/>
      <c r="RRX367" s="37"/>
      <c r="RRY367" s="37"/>
      <c r="RRZ367" s="37"/>
      <c r="RSA367" s="37"/>
      <c r="RSB367" s="37"/>
      <c r="RSC367" s="37"/>
      <c r="RSD367" s="37"/>
      <c r="RSE367" s="37"/>
      <c r="RSF367" s="37"/>
      <c r="RSG367" s="37"/>
      <c r="RSH367" s="37"/>
      <c r="RSI367" s="37"/>
      <c r="RSJ367" s="37"/>
      <c r="RSK367" s="37"/>
      <c r="RSL367" s="37"/>
      <c r="RSM367" s="37"/>
      <c r="RSN367" s="37"/>
      <c r="RSO367" s="37"/>
      <c r="RSP367" s="37"/>
      <c r="RSQ367" s="37"/>
      <c r="RSR367" s="37"/>
      <c r="RSS367" s="37"/>
      <c r="RST367" s="37"/>
      <c r="RSU367" s="37"/>
      <c r="RSV367" s="37"/>
      <c r="RSW367" s="37"/>
      <c r="RSX367" s="37"/>
      <c r="RSY367" s="37"/>
      <c r="RSZ367" s="37"/>
      <c r="RTA367" s="37"/>
      <c r="RTB367" s="37"/>
      <c r="RTC367" s="37"/>
      <c r="RTD367" s="37"/>
      <c r="RTE367" s="37"/>
      <c r="RTF367" s="37"/>
      <c r="RTG367" s="37"/>
      <c r="RTH367" s="37"/>
      <c r="RTI367" s="37"/>
      <c r="RTJ367" s="37"/>
      <c r="RTK367" s="37"/>
      <c r="RTL367" s="37"/>
      <c r="RTM367" s="37"/>
      <c r="RTN367" s="37"/>
      <c r="RTO367" s="37"/>
      <c r="RTP367" s="37"/>
      <c r="RTQ367" s="37"/>
      <c r="RTR367" s="37"/>
      <c r="RTS367" s="37"/>
      <c r="RTT367" s="37"/>
      <c r="RTU367" s="37"/>
      <c r="RTV367" s="37"/>
      <c r="RTW367" s="37"/>
      <c r="RTX367" s="37"/>
      <c r="RTY367" s="37"/>
      <c r="RTZ367" s="37"/>
      <c r="RUA367" s="37"/>
      <c r="RUB367" s="37"/>
      <c r="RUC367" s="37"/>
      <c r="RUD367" s="37"/>
      <c r="RUE367" s="37"/>
      <c r="RUF367" s="37"/>
      <c r="RUG367" s="37"/>
      <c r="RUH367" s="37"/>
      <c r="RUI367" s="37"/>
      <c r="RUJ367" s="37"/>
      <c r="RUK367" s="37"/>
      <c r="RUL367" s="37"/>
      <c r="RUM367" s="37"/>
      <c r="RUN367" s="37"/>
      <c r="RUO367" s="37"/>
      <c r="RUP367" s="37"/>
      <c r="RUQ367" s="37"/>
      <c r="RUR367" s="37"/>
      <c r="RUS367" s="37"/>
      <c r="RUT367" s="37"/>
      <c r="RUU367" s="37"/>
      <c r="RUV367" s="37"/>
      <c r="RUW367" s="37"/>
      <c r="RUX367" s="37"/>
      <c r="RUY367" s="37"/>
      <c r="RUZ367" s="37"/>
      <c r="RVA367" s="37"/>
      <c r="RVB367" s="37"/>
      <c r="RVC367" s="37"/>
      <c r="RVD367" s="37"/>
      <c r="RVE367" s="37"/>
      <c r="RVF367" s="37"/>
      <c r="RVG367" s="37"/>
      <c r="RVH367" s="37"/>
      <c r="RVI367" s="37"/>
      <c r="RVJ367" s="37"/>
      <c r="RVK367" s="37"/>
      <c r="RVL367" s="37"/>
      <c r="RVM367" s="37"/>
      <c r="RVN367" s="37"/>
      <c r="RVO367" s="37"/>
      <c r="RVP367" s="37"/>
      <c r="RVQ367" s="37"/>
      <c r="RVR367" s="37"/>
      <c r="RVS367" s="37"/>
      <c r="RVT367" s="37"/>
      <c r="RVU367" s="37"/>
      <c r="RVV367" s="37"/>
      <c r="RVW367" s="37"/>
      <c r="RVX367" s="37"/>
      <c r="RVY367" s="37"/>
      <c r="RVZ367" s="37"/>
      <c r="RWA367" s="37"/>
      <c r="RWB367" s="37"/>
      <c r="RWC367" s="37"/>
      <c r="RWD367" s="37"/>
      <c r="RWE367" s="37"/>
      <c r="RWF367" s="37"/>
      <c r="RWG367" s="37"/>
      <c r="RWH367" s="37"/>
      <c r="RWI367" s="37"/>
      <c r="RWJ367" s="37"/>
      <c r="RWK367" s="37"/>
      <c r="RWL367" s="37"/>
      <c r="RWM367" s="37"/>
      <c r="RWN367" s="37"/>
      <c r="RWO367" s="37"/>
      <c r="RWP367" s="37"/>
      <c r="RWQ367" s="37"/>
      <c r="RWR367" s="37"/>
      <c r="RWS367" s="37"/>
      <c r="RWT367" s="37"/>
      <c r="RWU367" s="37"/>
      <c r="RWV367" s="37"/>
      <c r="RWW367" s="37"/>
      <c r="RWX367" s="37"/>
      <c r="RWY367" s="37"/>
      <c r="RWZ367" s="37"/>
      <c r="RXA367" s="37"/>
      <c r="RXB367" s="37"/>
      <c r="RXC367" s="37"/>
      <c r="RXD367" s="37"/>
      <c r="RXE367" s="37"/>
      <c r="RXF367" s="37"/>
      <c r="RXG367" s="37"/>
      <c r="RXH367" s="37"/>
      <c r="RXI367" s="37"/>
      <c r="RXJ367" s="37"/>
      <c r="RXK367" s="37"/>
      <c r="RXL367" s="37"/>
      <c r="RXM367" s="37"/>
      <c r="RXN367" s="37"/>
      <c r="RXO367" s="37"/>
      <c r="RXP367" s="37"/>
      <c r="RXQ367" s="37"/>
      <c r="RXR367" s="37"/>
      <c r="RXS367" s="37"/>
      <c r="RXT367" s="37"/>
      <c r="RXU367" s="37"/>
      <c r="RXV367" s="37"/>
      <c r="RXW367" s="37"/>
      <c r="RXX367" s="37"/>
      <c r="RXY367" s="37"/>
      <c r="RXZ367" s="37"/>
      <c r="RYA367" s="37"/>
      <c r="RYB367" s="37"/>
      <c r="RYC367" s="37"/>
      <c r="RYD367" s="37"/>
      <c r="RYE367" s="37"/>
      <c r="RYF367" s="37"/>
      <c r="RYG367" s="37"/>
      <c r="RYH367" s="37"/>
      <c r="RYI367" s="37"/>
      <c r="RYJ367" s="37"/>
      <c r="RYK367" s="37"/>
      <c r="RYL367" s="37"/>
      <c r="RYM367" s="37"/>
      <c r="RYN367" s="37"/>
      <c r="RYO367" s="37"/>
      <c r="RYP367" s="37"/>
      <c r="RYQ367" s="37"/>
      <c r="RYR367" s="37"/>
      <c r="RYS367" s="37"/>
      <c r="RYT367" s="37"/>
      <c r="RYU367" s="37"/>
      <c r="RYV367" s="37"/>
      <c r="RYW367" s="37"/>
      <c r="RYX367" s="37"/>
      <c r="RYY367" s="37"/>
      <c r="RYZ367" s="37"/>
      <c r="RZA367" s="37"/>
      <c r="RZB367" s="37"/>
      <c r="RZC367" s="37"/>
      <c r="RZD367" s="37"/>
      <c r="RZE367" s="37"/>
      <c r="RZF367" s="37"/>
      <c r="RZG367" s="37"/>
      <c r="RZH367" s="37"/>
      <c r="RZI367" s="37"/>
      <c r="RZJ367" s="37"/>
      <c r="RZK367" s="37"/>
      <c r="RZL367" s="37"/>
      <c r="RZM367" s="37"/>
      <c r="RZN367" s="37"/>
      <c r="RZO367" s="37"/>
      <c r="RZP367" s="37"/>
      <c r="RZQ367" s="37"/>
      <c r="RZR367" s="37"/>
      <c r="RZS367" s="37"/>
      <c r="RZT367" s="37"/>
      <c r="RZU367" s="37"/>
      <c r="RZV367" s="37"/>
      <c r="RZW367" s="37"/>
      <c r="RZX367" s="37"/>
      <c r="RZY367" s="37"/>
      <c r="RZZ367" s="37"/>
      <c r="SAA367" s="37"/>
      <c r="SAB367" s="37"/>
      <c r="SAC367" s="37"/>
      <c r="SAD367" s="37"/>
      <c r="SAE367" s="37"/>
      <c r="SAF367" s="37"/>
      <c r="SAG367" s="37"/>
      <c r="SAH367" s="37"/>
      <c r="SAI367" s="37"/>
      <c r="SAJ367" s="37"/>
      <c r="SAK367" s="37"/>
      <c r="SAL367" s="37"/>
      <c r="SAM367" s="37"/>
      <c r="SAN367" s="37"/>
      <c r="SAO367" s="37"/>
      <c r="SAP367" s="37"/>
      <c r="SAQ367" s="37"/>
      <c r="SAR367" s="37"/>
      <c r="SAS367" s="37"/>
      <c r="SAT367" s="37"/>
      <c r="SAU367" s="37"/>
      <c r="SAV367" s="37"/>
      <c r="SAW367" s="37"/>
      <c r="SAX367" s="37"/>
      <c r="SAY367" s="37"/>
      <c r="SAZ367" s="37"/>
      <c r="SBA367" s="37"/>
      <c r="SBB367" s="37"/>
      <c r="SBC367" s="37"/>
      <c r="SBD367" s="37"/>
      <c r="SBE367" s="37"/>
      <c r="SBF367" s="37"/>
      <c r="SBG367" s="37"/>
      <c r="SBH367" s="37"/>
      <c r="SBI367" s="37"/>
      <c r="SBJ367" s="37"/>
      <c r="SBK367" s="37"/>
      <c r="SBL367" s="37"/>
      <c r="SBM367" s="37"/>
      <c r="SBN367" s="37"/>
      <c r="SBO367" s="37"/>
      <c r="SBP367" s="37"/>
      <c r="SBQ367" s="37"/>
      <c r="SBR367" s="37"/>
      <c r="SBS367" s="37"/>
      <c r="SBT367" s="37"/>
      <c r="SBU367" s="37"/>
      <c r="SBV367" s="37"/>
      <c r="SBW367" s="37"/>
      <c r="SBX367" s="37"/>
      <c r="SBY367" s="37"/>
      <c r="SBZ367" s="37"/>
      <c r="SCA367" s="37"/>
      <c r="SCB367" s="37"/>
      <c r="SCC367" s="37"/>
      <c r="SCD367" s="37"/>
      <c r="SCE367" s="37"/>
      <c r="SCF367" s="37"/>
      <c r="SCG367" s="37"/>
      <c r="SCH367" s="37"/>
      <c r="SCI367" s="37"/>
      <c r="SCJ367" s="37"/>
      <c r="SCK367" s="37"/>
      <c r="SCL367" s="37"/>
      <c r="SCM367" s="37"/>
      <c r="SCN367" s="37"/>
      <c r="SCO367" s="37"/>
      <c r="SCP367" s="37"/>
      <c r="SCQ367" s="37"/>
      <c r="SCR367" s="37"/>
      <c r="SCS367" s="37"/>
      <c r="SCT367" s="37"/>
      <c r="SCU367" s="37"/>
      <c r="SCV367" s="37"/>
      <c r="SCW367" s="37"/>
      <c r="SCX367" s="37"/>
      <c r="SCY367" s="37"/>
      <c r="SCZ367" s="37"/>
      <c r="SDA367" s="37"/>
      <c r="SDB367" s="37"/>
      <c r="SDC367" s="37"/>
      <c r="SDD367" s="37"/>
      <c r="SDE367" s="37"/>
      <c r="SDF367" s="37"/>
      <c r="SDG367" s="37"/>
      <c r="SDH367" s="37"/>
      <c r="SDI367" s="37"/>
      <c r="SDJ367" s="37"/>
      <c r="SDK367" s="37"/>
      <c r="SDL367" s="37"/>
      <c r="SDM367" s="37"/>
      <c r="SDN367" s="37"/>
      <c r="SDO367" s="37"/>
      <c r="SDP367" s="37"/>
      <c r="SDQ367" s="37"/>
      <c r="SDR367" s="37"/>
      <c r="SDS367" s="37"/>
      <c r="SDT367" s="37"/>
      <c r="SDU367" s="37"/>
      <c r="SDV367" s="37"/>
      <c r="SDW367" s="37"/>
      <c r="SDX367" s="37"/>
      <c r="SDY367" s="37"/>
      <c r="SDZ367" s="37"/>
      <c r="SEA367" s="37"/>
      <c r="SEB367" s="37"/>
      <c r="SEC367" s="37"/>
      <c r="SED367" s="37"/>
      <c r="SEE367" s="37"/>
      <c r="SEF367" s="37"/>
      <c r="SEG367" s="37"/>
      <c r="SEH367" s="37"/>
      <c r="SEI367" s="37"/>
      <c r="SEJ367" s="37"/>
      <c r="SEK367" s="37"/>
      <c r="SEL367" s="37"/>
      <c r="SEM367" s="37"/>
      <c r="SEN367" s="37"/>
      <c r="SEO367" s="37"/>
      <c r="SEP367" s="37"/>
      <c r="SEQ367" s="37"/>
      <c r="SER367" s="37"/>
      <c r="SES367" s="37"/>
      <c r="SET367" s="37"/>
      <c r="SEU367" s="37"/>
      <c r="SEV367" s="37"/>
      <c r="SEW367" s="37"/>
      <c r="SEX367" s="37"/>
      <c r="SEY367" s="37"/>
      <c r="SEZ367" s="37"/>
      <c r="SFA367" s="37"/>
      <c r="SFB367" s="37"/>
      <c r="SFC367" s="37"/>
      <c r="SFD367" s="37"/>
      <c r="SFE367" s="37"/>
      <c r="SFF367" s="37"/>
      <c r="SFG367" s="37"/>
      <c r="SFH367" s="37"/>
      <c r="SFI367" s="37"/>
      <c r="SFJ367" s="37"/>
      <c r="SFK367" s="37"/>
      <c r="SFL367" s="37"/>
      <c r="SFM367" s="37"/>
      <c r="SFN367" s="37"/>
      <c r="SFO367" s="37"/>
      <c r="SFP367" s="37"/>
      <c r="SFQ367" s="37"/>
      <c r="SFR367" s="37"/>
      <c r="SFS367" s="37"/>
      <c r="SFT367" s="37"/>
      <c r="SFU367" s="37"/>
      <c r="SFV367" s="37"/>
      <c r="SFW367" s="37"/>
      <c r="SFX367" s="37"/>
      <c r="SFY367" s="37"/>
      <c r="SFZ367" s="37"/>
      <c r="SGA367" s="37"/>
      <c r="SGB367" s="37"/>
      <c r="SGC367" s="37"/>
      <c r="SGD367" s="37"/>
      <c r="SGE367" s="37"/>
      <c r="SGF367" s="37"/>
      <c r="SGG367" s="37"/>
      <c r="SGH367" s="37"/>
      <c r="SGI367" s="37"/>
      <c r="SGJ367" s="37"/>
      <c r="SGK367" s="37"/>
      <c r="SGL367" s="37"/>
      <c r="SGM367" s="37"/>
      <c r="SGN367" s="37"/>
      <c r="SGO367" s="37"/>
      <c r="SGP367" s="37"/>
      <c r="SGQ367" s="37"/>
      <c r="SGR367" s="37"/>
      <c r="SGS367" s="37"/>
      <c r="SGT367" s="37"/>
      <c r="SGU367" s="37"/>
      <c r="SGV367" s="37"/>
      <c r="SGW367" s="37"/>
      <c r="SGX367" s="37"/>
      <c r="SGY367" s="37"/>
      <c r="SGZ367" s="37"/>
      <c r="SHA367" s="37"/>
      <c r="SHB367" s="37"/>
      <c r="SHC367" s="37"/>
      <c r="SHD367" s="37"/>
      <c r="SHE367" s="37"/>
      <c r="SHF367" s="37"/>
      <c r="SHG367" s="37"/>
      <c r="SHH367" s="37"/>
      <c r="SHI367" s="37"/>
      <c r="SHJ367" s="37"/>
      <c r="SHK367" s="37"/>
      <c r="SHL367" s="37"/>
      <c r="SHM367" s="37"/>
      <c r="SHN367" s="37"/>
      <c r="SHO367" s="37"/>
      <c r="SHP367" s="37"/>
      <c r="SHQ367" s="37"/>
      <c r="SHR367" s="37"/>
      <c r="SHS367" s="37"/>
      <c r="SHT367" s="37"/>
      <c r="SHU367" s="37"/>
      <c r="SHV367" s="37"/>
      <c r="SHW367" s="37"/>
      <c r="SHX367" s="37"/>
      <c r="SHY367" s="37"/>
      <c r="SHZ367" s="37"/>
      <c r="SIA367" s="37"/>
      <c r="SIB367" s="37"/>
      <c r="SIC367" s="37"/>
      <c r="SID367" s="37"/>
      <c r="SIE367" s="37"/>
      <c r="SIF367" s="37"/>
      <c r="SIG367" s="37"/>
      <c r="SIH367" s="37"/>
      <c r="SII367" s="37"/>
      <c r="SIJ367" s="37"/>
      <c r="SIK367" s="37"/>
      <c r="SIL367" s="37"/>
      <c r="SIM367" s="37"/>
      <c r="SIN367" s="37"/>
      <c r="SIO367" s="37"/>
      <c r="SIP367" s="37"/>
      <c r="SIQ367" s="37"/>
      <c r="SIR367" s="37"/>
      <c r="SIS367" s="37"/>
      <c r="SIT367" s="37"/>
      <c r="SIU367" s="37"/>
      <c r="SIV367" s="37"/>
      <c r="SIW367" s="37"/>
      <c r="SIX367" s="37"/>
      <c r="SIY367" s="37"/>
      <c r="SIZ367" s="37"/>
      <c r="SJA367" s="37"/>
      <c r="SJB367" s="37"/>
      <c r="SJC367" s="37"/>
      <c r="SJD367" s="37"/>
      <c r="SJE367" s="37"/>
      <c r="SJF367" s="37"/>
      <c r="SJG367" s="37"/>
      <c r="SJH367" s="37"/>
      <c r="SJI367" s="37"/>
      <c r="SJJ367" s="37"/>
      <c r="SJK367" s="37"/>
      <c r="SJL367" s="37"/>
      <c r="SJM367" s="37"/>
      <c r="SJN367" s="37"/>
      <c r="SJO367" s="37"/>
      <c r="SJP367" s="37"/>
      <c r="SJQ367" s="37"/>
      <c r="SJR367" s="37"/>
      <c r="SJS367" s="37"/>
      <c r="SJT367" s="37"/>
      <c r="SJU367" s="37"/>
      <c r="SJV367" s="37"/>
      <c r="SJW367" s="37"/>
      <c r="SJX367" s="37"/>
      <c r="SJY367" s="37"/>
      <c r="SJZ367" s="37"/>
      <c r="SKA367" s="37"/>
      <c r="SKB367" s="37"/>
      <c r="SKC367" s="37"/>
      <c r="SKD367" s="37"/>
      <c r="SKE367" s="37"/>
      <c r="SKF367" s="37"/>
      <c r="SKG367" s="37"/>
      <c r="SKH367" s="37"/>
      <c r="SKI367" s="37"/>
      <c r="SKJ367" s="37"/>
      <c r="SKK367" s="37"/>
      <c r="SKL367" s="37"/>
      <c r="SKM367" s="37"/>
      <c r="SKN367" s="37"/>
      <c r="SKO367" s="37"/>
      <c r="SKP367" s="37"/>
      <c r="SKQ367" s="37"/>
      <c r="SKR367" s="37"/>
      <c r="SKS367" s="37"/>
      <c r="SKT367" s="37"/>
      <c r="SKU367" s="37"/>
      <c r="SKV367" s="37"/>
      <c r="SKW367" s="37"/>
      <c r="SKX367" s="37"/>
      <c r="SKY367" s="37"/>
      <c r="SKZ367" s="37"/>
      <c r="SLA367" s="37"/>
      <c r="SLB367" s="37"/>
      <c r="SLC367" s="37"/>
      <c r="SLD367" s="37"/>
      <c r="SLE367" s="37"/>
      <c r="SLF367" s="37"/>
      <c r="SLG367" s="37"/>
      <c r="SLH367" s="37"/>
      <c r="SLI367" s="37"/>
      <c r="SLJ367" s="37"/>
      <c r="SLK367" s="37"/>
      <c r="SLL367" s="37"/>
      <c r="SLM367" s="37"/>
      <c r="SLN367" s="37"/>
      <c r="SLO367" s="37"/>
      <c r="SLP367" s="37"/>
      <c r="SLQ367" s="37"/>
      <c r="SLR367" s="37"/>
      <c r="SLS367" s="37"/>
      <c r="SLT367" s="37"/>
      <c r="SLU367" s="37"/>
      <c r="SLV367" s="37"/>
      <c r="SLW367" s="37"/>
      <c r="SLX367" s="37"/>
      <c r="SLY367" s="37"/>
      <c r="SLZ367" s="37"/>
      <c r="SMA367" s="37"/>
      <c r="SMB367" s="37"/>
      <c r="SMC367" s="37"/>
      <c r="SMD367" s="37"/>
      <c r="SME367" s="37"/>
      <c r="SMF367" s="37"/>
      <c r="SMG367" s="37"/>
      <c r="SMH367" s="37"/>
      <c r="SMI367" s="37"/>
      <c r="SMJ367" s="37"/>
      <c r="SMK367" s="37"/>
      <c r="SML367" s="37"/>
      <c r="SMM367" s="37"/>
      <c r="SMN367" s="37"/>
      <c r="SMO367" s="37"/>
      <c r="SMP367" s="37"/>
      <c r="SMQ367" s="37"/>
      <c r="SMR367" s="37"/>
      <c r="SMS367" s="37"/>
      <c r="SMT367" s="37"/>
      <c r="SMU367" s="37"/>
      <c r="SMV367" s="37"/>
      <c r="SMW367" s="37"/>
      <c r="SMX367" s="37"/>
      <c r="SMY367" s="37"/>
      <c r="SMZ367" s="37"/>
      <c r="SNA367" s="37"/>
      <c r="SNB367" s="37"/>
      <c r="SNC367" s="37"/>
      <c r="SND367" s="37"/>
      <c r="SNE367" s="37"/>
      <c r="SNF367" s="37"/>
      <c r="SNG367" s="37"/>
      <c r="SNH367" s="37"/>
      <c r="SNI367" s="37"/>
      <c r="SNJ367" s="37"/>
      <c r="SNK367" s="37"/>
      <c r="SNL367" s="37"/>
      <c r="SNM367" s="37"/>
      <c r="SNN367" s="37"/>
      <c r="SNO367" s="37"/>
      <c r="SNP367" s="37"/>
      <c r="SNQ367" s="37"/>
      <c r="SNR367" s="37"/>
      <c r="SNS367" s="37"/>
      <c r="SNT367" s="37"/>
      <c r="SNU367" s="37"/>
      <c r="SNV367" s="37"/>
      <c r="SNW367" s="37"/>
      <c r="SNX367" s="37"/>
      <c r="SNY367" s="37"/>
      <c r="SNZ367" s="37"/>
      <c r="SOA367" s="37"/>
      <c r="SOB367" s="37"/>
      <c r="SOC367" s="37"/>
      <c r="SOD367" s="37"/>
      <c r="SOE367" s="37"/>
      <c r="SOF367" s="37"/>
      <c r="SOG367" s="37"/>
      <c r="SOH367" s="37"/>
      <c r="SOI367" s="37"/>
      <c r="SOJ367" s="37"/>
      <c r="SOK367" s="37"/>
      <c r="SOL367" s="37"/>
      <c r="SOM367" s="37"/>
      <c r="SON367" s="37"/>
      <c r="SOO367" s="37"/>
      <c r="SOP367" s="37"/>
      <c r="SOQ367" s="37"/>
      <c r="SOR367" s="37"/>
      <c r="SOS367" s="37"/>
      <c r="SOT367" s="37"/>
      <c r="SOU367" s="37"/>
      <c r="SOV367" s="37"/>
      <c r="SOW367" s="37"/>
      <c r="SOX367" s="37"/>
      <c r="SOY367" s="37"/>
      <c r="SOZ367" s="37"/>
      <c r="SPA367" s="37"/>
      <c r="SPB367" s="37"/>
      <c r="SPC367" s="37"/>
      <c r="SPD367" s="37"/>
      <c r="SPE367" s="37"/>
      <c r="SPF367" s="37"/>
      <c r="SPG367" s="37"/>
      <c r="SPH367" s="37"/>
      <c r="SPI367" s="37"/>
      <c r="SPJ367" s="37"/>
      <c r="SPK367" s="37"/>
      <c r="SPL367" s="37"/>
      <c r="SPM367" s="37"/>
      <c r="SPN367" s="37"/>
      <c r="SPO367" s="37"/>
      <c r="SPP367" s="37"/>
      <c r="SPQ367" s="37"/>
      <c r="SPR367" s="37"/>
      <c r="SPS367" s="37"/>
      <c r="SPT367" s="37"/>
      <c r="SPU367" s="37"/>
      <c r="SPV367" s="37"/>
      <c r="SPW367" s="37"/>
      <c r="SPX367" s="37"/>
      <c r="SPY367" s="37"/>
      <c r="SPZ367" s="37"/>
      <c r="SQA367" s="37"/>
      <c r="SQB367" s="37"/>
      <c r="SQC367" s="37"/>
      <c r="SQD367" s="37"/>
      <c r="SQE367" s="37"/>
      <c r="SQF367" s="37"/>
      <c r="SQG367" s="37"/>
      <c r="SQH367" s="37"/>
      <c r="SQI367" s="37"/>
      <c r="SQJ367" s="37"/>
      <c r="SQK367" s="37"/>
      <c r="SQL367" s="37"/>
      <c r="SQM367" s="37"/>
      <c r="SQN367" s="37"/>
      <c r="SQO367" s="37"/>
      <c r="SQP367" s="37"/>
      <c r="SQQ367" s="37"/>
      <c r="SQR367" s="37"/>
      <c r="SQS367" s="37"/>
      <c r="SQT367" s="37"/>
      <c r="SQU367" s="37"/>
      <c r="SQV367" s="37"/>
      <c r="SQW367" s="37"/>
      <c r="SQX367" s="37"/>
      <c r="SQY367" s="37"/>
      <c r="SQZ367" s="37"/>
      <c r="SRA367" s="37"/>
      <c r="SRB367" s="37"/>
      <c r="SRC367" s="37"/>
      <c r="SRD367" s="37"/>
      <c r="SRE367" s="37"/>
      <c r="SRF367" s="37"/>
      <c r="SRG367" s="37"/>
      <c r="SRH367" s="37"/>
      <c r="SRI367" s="37"/>
      <c r="SRJ367" s="37"/>
      <c r="SRK367" s="37"/>
      <c r="SRL367" s="37"/>
      <c r="SRM367" s="37"/>
      <c r="SRN367" s="37"/>
      <c r="SRO367" s="37"/>
      <c r="SRP367" s="37"/>
      <c r="SRQ367" s="37"/>
      <c r="SRR367" s="37"/>
      <c r="SRS367" s="37"/>
      <c r="SRT367" s="37"/>
      <c r="SRU367" s="37"/>
      <c r="SRV367" s="37"/>
      <c r="SRW367" s="37"/>
      <c r="SRX367" s="37"/>
      <c r="SRY367" s="37"/>
      <c r="SRZ367" s="37"/>
      <c r="SSA367" s="37"/>
      <c r="SSB367" s="37"/>
      <c r="SSC367" s="37"/>
      <c r="SSD367" s="37"/>
      <c r="SSE367" s="37"/>
      <c r="SSF367" s="37"/>
      <c r="SSG367" s="37"/>
      <c r="SSH367" s="37"/>
      <c r="SSI367" s="37"/>
      <c r="SSJ367" s="37"/>
      <c r="SSK367" s="37"/>
      <c r="SSL367" s="37"/>
      <c r="SSM367" s="37"/>
      <c r="SSN367" s="37"/>
      <c r="SSO367" s="37"/>
      <c r="SSP367" s="37"/>
      <c r="SSQ367" s="37"/>
      <c r="SSR367" s="37"/>
      <c r="SSS367" s="37"/>
      <c r="SST367" s="37"/>
      <c r="SSU367" s="37"/>
      <c r="SSV367" s="37"/>
      <c r="SSW367" s="37"/>
      <c r="SSX367" s="37"/>
      <c r="SSY367" s="37"/>
      <c r="SSZ367" s="37"/>
      <c r="STA367" s="37"/>
      <c r="STB367" s="37"/>
      <c r="STC367" s="37"/>
      <c r="STD367" s="37"/>
      <c r="STE367" s="37"/>
      <c r="STF367" s="37"/>
      <c r="STG367" s="37"/>
      <c r="STH367" s="37"/>
      <c r="STI367" s="37"/>
      <c r="STJ367" s="37"/>
      <c r="STK367" s="37"/>
      <c r="STL367" s="37"/>
      <c r="STM367" s="37"/>
      <c r="STN367" s="37"/>
      <c r="STO367" s="37"/>
      <c r="STP367" s="37"/>
      <c r="STQ367" s="37"/>
      <c r="STR367" s="37"/>
      <c r="STS367" s="37"/>
      <c r="STT367" s="37"/>
      <c r="STU367" s="37"/>
      <c r="STV367" s="37"/>
      <c r="STW367" s="37"/>
      <c r="STX367" s="37"/>
      <c r="STY367" s="37"/>
      <c r="STZ367" s="37"/>
      <c r="SUA367" s="37"/>
      <c r="SUB367" s="37"/>
      <c r="SUC367" s="37"/>
      <c r="SUD367" s="37"/>
      <c r="SUE367" s="37"/>
      <c r="SUF367" s="37"/>
      <c r="SUG367" s="37"/>
      <c r="SUH367" s="37"/>
      <c r="SUI367" s="37"/>
      <c r="SUJ367" s="37"/>
      <c r="SUK367" s="37"/>
      <c r="SUL367" s="37"/>
      <c r="SUM367" s="37"/>
      <c r="SUN367" s="37"/>
      <c r="SUO367" s="37"/>
      <c r="SUP367" s="37"/>
      <c r="SUQ367" s="37"/>
      <c r="SUR367" s="37"/>
      <c r="SUS367" s="37"/>
      <c r="SUT367" s="37"/>
      <c r="SUU367" s="37"/>
      <c r="SUV367" s="37"/>
      <c r="SUW367" s="37"/>
      <c r="SUX367" s="37"/>
      <c r="SUY367" s="37"/>
      <c r="SUZ367" s="37"/>
      <c r="SVA367" s="37"/>
      <c r="SVB367" s="37"/>
      <c r="SVC367" s="37"/>
      <c r="SVD367" s="37"/>
      <c r="SVE367" s="37"/>
      <c r="SVF367" s="37"/>
      <c r="SVG367" s="37"/>
      <c r="SVH367" s="37"/>
      <c r="SVI367" s="37"/>
      <c r="SVJ367" s="37"/>
      <c r="SVK367" s="37"/>
      <c r="SVL367" s="37"/>
      <c r="SVM367" s="37"/>
      <c r="SVN367" s="37"/>
      <c r="SVO367" s="37"/>
      <c r="SVP367" s="37"/>
      <c r="SVQ367" s="37"/>
      <c r="SVR367" s="37"/>
      <c r="SVS367" s="37"/>
      <c r="SVT367" s="37"/>
      <c r="SVU367" s="37"/>
      <c r="SVV367" s="37"/>
      <c r="SVW367" s="37"/>
      <c r="SVX367" s="37"/>
      <c r="SVY367" s="37"/>
      <c r="SVZ367" s="37"/>
      <c r="SWA367" s="37"/>
      <c r="SWB367" s="37"/>
      <c r="SWC367" s="37"/>
      <c r="SWD367" s="37"/>
      <c r="SWE367" s="37"/>
      <c r="SWF367" s="37"/>
      <c r="SWG367" s="37"/>
      <c r="SWH367" s="37"/>
      <c r="SWI367" s="37"/>
      <c r="SWJ367" s="37"/>
      <c r="SWK367" s="37"/>
      <c r="SWL367" s="37"/>
      <c r="SWM367" s="37"/>
      <c r="SWN367" s="37"/>
      <c r="SWO367" s="37"/>
      <c r="SWP367" s="37"/>
      <c r="SWQ367" s="37"/>
      <c r="SWR367" s="37"/>
      <c r="SWS367" s="37"/>
      <c r="SWT367" s="37"/>
      <c r="SWU367" s="37"/>
      <c r="SWV367" s="37"/>
      <c r="SWW367" s="37"/>
      <c r="SWX367" s="37"/>
      <c r="SWY367" s="37"/>
      <c r="SWZ367" s="37"/>
      <c r="SXA367" s="37"/>
      <c r="SXB367" s="37"/>
      <c r="SXC367" s="37"/>
      <c r="SXD367" s="37"/>
      <c r="SXE367" s="37"/>
      <c r="SXF367" s="37"/>
      <c r="SXG367" s="37"/>
      <c r="SXH367" s="37"/>
      <c r="SXI367" s="37"/>
      <c r="SXJ367" s="37"/>
      <c r="SXK367" s="37"/>
      <c r="SXL367" s="37"/>
      <c r="SXM367" s="37"/>
      <c r="SXN367" s="37"/>
      <c r="SXO367" s="37"/>
      <c r="SXP367" s="37"/>
      <c r="SXQ367" s="37"/>
      <c r="SXR367" s="37"/>
      <c r="SXS367" s="37"/>
      <c r="SXT367" s="37"/>
      <c r="SXU367" s="37"/>
      <c r="SXV367" s="37"/>
      <c r="SXW367" s="37"/>
      <c r="SXX367" s="37"/>
      <c r="SXY367" s="37"/>
      <c r="SXZ367" s="37"/>
      <c r="SYA367" s="37"/>
      <c r="SYB367" s="37"/>
      <c r="SYC367" s="37"/>
      <c r="SYD367" s="37"/>
      <c r="SYE367" s="37"/>
      <c r="SYF367" s="37"/>
      <c r="SYG367" s="37"/>
      <c r="SYH367" s="37"/>
      <c r="SYI367" s="37"/>
      <c r="SYJ367" s="37"/>
      <c r="SYK367" s="37"/>
      <c r="SYL367" s="37"/>
      <c r="SYM367" s="37"/>
      <c r="SYN367" s="37"/>
      <c r="SYO367" s="37"/>
      <c r="SYP367" s="37"/>
      <c r="SYQ367" s="37"/>
      <c r="SYR367" s="37"/>
      <c r="SYS367" s="37"/>
      <c r="SYT367" s="37"/>
      <c r="SYU367" s="37"/>
      <c r="SYV367" s="37"/>
      <c r="SYW367" s="37"/>
      <c r="SYX367" s="37"/>
      <c r="SYY367" s="37"/>
      <c r="SYZ367" s="37"/>
      <c r="SZA367" s="37"/>
      <c r="SZB367" s="37"/>
      <c r="SZC367" s="37"/>
      <c r="SZD367" s="37"/>
      <c r="SZE367" s="37"/>
      <c r="SZF367" s="37"/>
      <c r="SZG367" s="37"/>
      <c r="SZH367" s="37"/>
      <c r="SZI367" s="37"/>
      <c r="SZJ367" s="37"/>
      <c r="SZK367" s="37"/>
      <c r="SZL367" s="37"/>
      <c r="SZM367" s="37"/>
      <c r="SZN367" s="37"/>
      <c r="SZO367" s="37"/>
      <c r="SZP367" s="37"/>
      <c r="SZQ367" s="37"/>
      <c r="SZR367" s="37"/>
      <c r="SZS367" s="37"/>
      <c r="SZT367" s="37"/>
      <c r="SZU367" s="37"/>
      <c r="SZV367" s="37"/>
      <c r="SZW367" s="37"/>
      <c r="SZX367" s="37"/>
      <c r="SZY367" s="37"/>
      <c r="SZZ367" s="37"/>
      <c r="TAA367" s="37"/>
      <c r="TAB367" s="37"/>
      <c r="TAC367" s="37"/>
      <c r="TAD367" s="37"/>
      <c r="TAE367" s="37"/>
      <c r="TAF367" s="37"/>
      <c r="TAG367" s="37"/>
      <c r="TAH367" s="37"/>
      <c r="TAI367" s="37"/>
      <c r="TAJ367" s="37"/>
      <c r="TAK367" s="37"/>
      <c r="TAL367" s="37"/>
      <c r="TAM367" s="37"/>
      <c r="TAN367" s="37"/>
      <c r="TAO367" s="37"/>
      <c r="TAP367" s="37"/>
      <c r="TAQ367" s="37"/>
      <c r="TAR367" s="37"/>
      <c r="TAS367" s="37"/>
      <c r="TAT367" s="37"/>
      <c r="TAU367" s="37"/>
      <c r="TAV367" s="37"/>
      <c r="TAW367" s="37"/>
      <c r="TAX367" s="37"/>
      <c r="TAY367" s="37"/>
      <c r="TAZ367" s="37"/>
      <c r="TBA367" s="37"/>
      <c r="TBB367" s="37"/>
      <c r="TBC367" s="37"/>
      <c r="TBD367" s="37"/>
      <c r="TBE367" s="37"/>
      <c r="TBF367" s="37"/>
      <c r="TBG367" s="37"/>
      <c r="TBH367" s="37"/>
      <c r="TBI367" s="37"/>
      <c r="TBJ367" s="37"/>
      <c r="TBK367" s="37"/>
      <c r="TBL367" s="37"/>
      <c r="TBM367" s="37"/>
      <c r="TBN367" s="37"/>
      <c r="TBO367" s="37"/>
      <c r="TBP367" s="37"/>
      <c r="TBQ367" s="37"/>
      <c r="TBR367" s="37"/>
      <c r="TBS367" s="37"/>
      <c r="TBT367" s="37"/>
      <c r="TBU367" s="37"/>
      <c r="TBV367" s="37"/>
      <c r="TBW367" s="37"/>
      <c r="TBX367" s="37"/>
      <c r="TBY367" s="37"/>
      <c r="TBZ367" s="37"/>
      <c r="TCA367" s="37"/>
      <c r="TCB367" s="37"/>
      <c r="TCC367" s="37"/>
      <c r="TCD367" s="37"/>
      <c r="TCE367" s="37"/>
      <c r="TCF367" s="37"/>
      <c r="TCG367" s="37"/>
      <c r="TCH367" s="37"/>
      <c r="TCI367" s="37"/>
      <c r="TCJ367" s="37"/>
      <c r="TCK367" s="37"/>
      <c r="TCL367" s="37"/>
      <c r="TCM367" s="37"/>
      <c r="TCN367" s="37"/>
      <c r="TCO367" s="37"/>
      <c r="TCP367" s="37"/>
      <c r="TCQ367" s="37"/>
      <c r="TCR367" s="37"/>
      <c r="TCS367" s="37"/>
      <c r="TCT367" s="37"/>
      <c r="TCU367" s="37"/>
      <c r="TCV367" s="37"/>
      <c r="TCW367" s="37"/>
      <c r="TCX367" s="37"/>
      <c r="TCY367" s="37"/>
      <c r="TCZ367" s="37"/>
      <c r="TDA367" s="37"/>
      <c r="TDB367" s="37"/>
      <c r="TDC367" s="37"/>
      <c r="TDD367" s="37"/>
      <c r="TDE367" s="37"/>
      <c r="TDF367" s="37"/>
      <c r="TDG367" s="37"/>
      <c r="TDH367" s="37"/>
      <c r="TDI367" s="37"/>
      <c r="TDJ367" s="37"/>
      <c r="TDK367" s="37"/>
      <c r="TDL367" s="37"/>
      <c r="TDM367" s="37"/>
      <c r="TDN367" s="37"/>
      <c r="TDO367" s="37"/>
      <c r="TDP367" s="37"/>
      <c r="TDQ367" s="37"/>
      <c r="TDR367" s="37"/>
      <c r="TDS367" s="37"/>
      <c r="TDT367" s="37"/>
      <c r="TDU367" s="37"/>
      <c r="TDV367" s="37"/>
      <c r="TDW367" s="37"/>
      <c r="TDX367" s="37"/>
      <c r="TDY367" s="37"/>
      <c r="TDZ367" s="37"/>
      <c r="TEA367" s="37"/>
      <c r="TEB367" s="37"/>
      <c r="TEC367" s="37"/>
      <c r="TED367" s="37"/>
      <c r="TEE367" s="37"/>
      <c r="TEF367" s="37"/>
      <c r="TEG367" s="37"/>
      <c r="TEH367" s="37"/>
      <c r="TEI367" s="37"/>
      <c r="TEJ367" s="37"/>
      <c r="TEK367" s="37"/>
      <c r="TEL367" s="37"/>
      <c r="TEM367" s="37"/>
      <c r="TEN367" s="37"/>
      <c r="TEO367" s="37"/>
      <c r="TEP367" s="37"/>
      <c r="TEQ367" s="37"/>
      <c r="TER367" s="37"/>
      <c r="TES367" s="37"/>
      <c r="TET367" s="37"/>
      <c r="TEU367" s="37"/>
      <c r="TEV367" s="37"/>
      <c r="TEW367" s="37"/>
      <c r="TEX367" s="37"/>
      <c r="TEY367" s="37"/>
      <c r="TEZ367" s="37"/>
      <c r="TFA367" s="37"/>
      <c r="TFB367" s="37"/>
      <c r="TFC367" s="37"/>
      <c r="TFD367" s="37"/>
      <c r="TFE367" s="37"/>
      <c r="TFF367" s="37"/>
      <c r="TFG367" s="37"/>
      <c r="TFH367" s="37"/>
      <c r="TFI367" s="37"/>
      <c r="TFJ367" s="37"/>
      <c r="TFK367" s="37"/>
      <c r="TFL367" s="37"/>
      <c r="TFM367" s="37"/>
      <c r="TFN367" s="37"/>
      <c r="TFO367" s="37"/>
      <c r="TFP367" s="37"/>
      <c r="TFQ367" s="37"/>
      <c r="TFR367" s="37"/>
      <c r="TFS367" s="37"/>
      <c r="TFT367" s="37"/>
      <c r="TFU367" s="37"/>
      <c r="TFV367" s="37"/>
      <c r="TFW367" s="37"/>
      <c r="TFX367" s="37"/>
      <c r="TFY367" s="37"/>
      <c r="TFZ367" s="37"/>
      <c r="TGA367" s="37"/>
      <c r="TGB367" s="37"/>
      <c r="TGC367" s="37"/>
      <c r="TGD367" s="37"/>
      <c r="TGE367" s="37"/>
      <c r="TGF367" s="37"/>
      <c r="TGG367" s="37"/>
      <c r="TGH367" s="37"/>
      <c r="TGI367" s="37"/>
      <c r="TGJ367" s="37"/>
      <c r="TGK367" s="37"/>
      <c r="TGL367" s="37"/>
      <c r="TGM367" s="37"/>
      <c r="TGN367" s="37"/>
      <c r="TGO367" s="37"/>
      <c r="TGP367" s="37"/>
      <c r="TGQ367" s="37"/>
      <c r="TGR367" s="37"/>
      <c r="TGS367" s="37"/>
      <c r="TGT367" s="37"/>
      <c r="TGU367" s="37"/>
      <c r="TGV367" s="37"/>
      <c r="TGW367" s="37"/>
      <c r="TGX367" s="37"/>
      <c r="TGY367" s="37"/>
      <c r="TGZ367" s="37"/>
      <c r="THA367" s="37"/>
      <c r="THB367" s="37"/>
      <c r="THC367" s="37"/>
      <c r="THD367" s="37"/>
      <c r="THE367" s="37"/>
      <c r="THF367" s="37"/>
      <c r="THG367" s="37"/>
      <c r="THH367" s="37"/>
      <c r="THI367" s="37"/>
      <c r="THJ367" s="37"/>
      <c r="THK367" s="37"/>
      <c r="THL367" s="37"/>
      <c r="THM367" s="37"/>
      <c r="THN367" s="37"/>
      <c r="THO367" s="37"/>
      <c r="THP367" s="37"/>
      <c r="THQ367" s="37"/>
      <c r="THR367" s="37"/>
      <c r="THS367" s="37"/>
      <c r="THT367" s="37"/>
      <c r="THU367" s="37"/>
      <c r="THV367" s="37"/>
      <c r="THW367" s="37"/>
      <c r="THX367" s="37"/>
      <c r="THY367" s="37"/>
      <c r="THZ367" s="37"/>
      <c r="TIA367" s="37"/>
      <c r="TIB367" s="37"/>
      <c r="TIC367" s="37"/>
      <c r="TID367" s="37"/>
      <c r="TIE367" s="37"/>
      <c r="TIF367" s="37"/>
      <c r="TIG367" s="37"/>
      <c r="TIH367" s="37"/>
      <c r="TII367" s="37"/>
      <c r="TIJ367" s="37"/>
      <c r="TIK367" s="37"/>
      <c r="TIL367" s="37"/>
      <c r="TIM367" s="37"/>
      <c r="TIN367" s="37"/>
      <c r="TIO367" s="37"/>
      <c r="TIP367" s="37"/>
      <c r="TIQ367" s="37"/>
      <c r="TIR367" s="37"/>
      <c r="TIS367" s="37"/>
      <c r="TIT367" s="37"/>
      <c r="TIU367" s="37"/>
      <c r="TIV367" s="37"/>
      <c r="TIW367" s="37"/>
      <c r="TIX367" s="37"/>
      <c r="TIY367" s="37"/>
      <c r="TIZ367" s="37"/>
      <c r="TJA367" s="37"/>
      <c r="TJB367" s="37"/>
      <c r="TJC367" s="37"/>
      <c r="TJD367" s="37"/>
      <c r="TJE367" s="37"/>
      <c r="TJF367" s="37"/>
      <c r="TJG367" s="37"/>
      <c r="TJH367" s="37"/>
      <c r="TJI367" s="37"/>
      <c r="TJJ367" s="37"/>
      <c r="TJK367" s="37"/>
      <c r="TJL367" s="37"/>
      <c r="TJM367" s="37"/>
      <c r="TJN367" s="37"/>
      <c r="TJO367" s="37"/>
      <c r="TJP367" s="37"/>
      <c r="TJQ367" s="37"/>
      <c r="TJR367" s="37"/>
      <c r="TJS367" s="37"/>
      <c r="TJT367" s="37"/>
      <c r="TJU367" s="37"/>
      <c r="TJV367" s="37"/>
      <c r="TJW367" s="37"/>
      <c r="TJX367" s="37"/>
      <c r="TJY367" s="37"/>
      <c r="TJZ367" s="37"/>
      <c r="TKA367" s="37"/>
      <c r="TKB367" s="37"/>
      <c r="TKC367" s="37"/>
      <c r="TKD367" s="37"/>
      <c r="TKE367" s="37"/>
      <c r="TKF367" s="37"/>
      <c r="TKG367" s="37"/>
      <c r="TKH367" s="37"/>
      <c r="TKI367" s="37"/>
      <c r="TKJ367" s="37"/>
      <c r="TKK367" s="37"/>
      <c r="TKL367" s="37"/>
      <c r="TKM367" s="37"/>
      <c r="TKN367" s="37"/>
      <c r="TKO367" s="37"/>
      <c r="TKP367" s="37"/>
      <c r="TKQ367" s="37"/>
      <c r="TKR367" s="37"/>
      <c r="TKS367" s="37"/>
      <c r="TKT367" s="37"/>
      <c r="TKU367" s="37"/>
      <c r="TKV367" s="37"/>
      <c r="TKW367" s="37"/>
      <c r="TKX367" s="37"/>
      <c r="TKY367" s="37"/>
      <c r="TKZ367" s="37"/>
      <c r="TLA367" s="37"/>
      <c r="TLB367" s="37"/>
      <c r="TLC367" s="37"/>
      <c r="TLD367" s="37"/>
      <c r="TLE367" s="37"/>
      <c r="TLF367" s="37"/>
      <c r="TLG367" s="37"/>
      <c r="TLH367" s="37"/>
      <c r="TLI367" s="37"/>
      <c r="TLJ367" s="37"/>
      <c r="TLK367" s="37"/>
      <c r="TLL367" s="37"/>
      <c r="TLM367" s="37"/>
      <c r="TLN367" s="37"/>
      <c r="TLO367" s="37"/>
      <c r="TLP367" s="37"/>
      <c r="TLQ367" s="37"/>
      <c r="TLR367" s="37"/>
      <c r="TLS367" s="37"/>
      <c r="TLT367" s="37"/>
      <c r="TLU367" s="37"/>
      <c r="TLV367" s="37"/>
      <c r="TLW367" s="37"/>
      <c r="TLX367" s="37"/>
      <c r="TLY367" s="37"/>
      <c r="TLZ367" s="37"/>
      <c r="TMA367" s="37"/>
      <c r="TMB367" s="37"/>
      <c r="TMC367" s="37"/>
      <c r="TMD367" s="37"/>
      <c r="TME367" s="37"/>
      <c r="TMF367" s="37"/>
      <c r="TMG367" s="37"/>
      <c r="TMH367" s="37"/>
      <c r="TMI367" s="37"/>
      <c r="TMJ367" s="37"/>
      <c r="TMK367" s="37"/>
      <c r="TML367" s="37"/>
      <c r="TMM367" s="37"/>
      <c r="TMN367" s="37"/>
      <c r="TMO367" s="37"/>
      <c r="TMP367" s="37"/>
      <c r="TMQ367" s="37"/>
      <c r="TMR367" s="37"/>
      <c r="TMS367" s="37"/>
      <c r="TMT367" s="37"/>
      <c r="TMU367" s="37"/>
      <c r="TMV367" s="37"/>
      <c r="TMW367" s="37"/>
      <c r="TMX367" s="37"/>
      <c r="TMY367" s="37"/>
      <c r="TMZ367" s="37"/>
      <c r="TNA367" s="37"/>
      <c r="TNB367" s="37"/>
      <c r="TNC367" s="37"/>
      <c r="TND367" s="37"/>
      <c r="TNE367" s="37"/>
      <c r="TNF367" s="37"/>
      <c r="TNG367" s="37"/>
      <c r="TNH367" s="37"/>
      <c r="TNI367" s="37"/>
      <c r="TNJ367" s="37"/>
      <c r="TNK367" s="37"/>
      <c r="TNL367" s="37"/>
      <c r="TNM367" s="37"/>
      <c r="TNN367" s="37"/>
      <c r="TNO367" s="37"/>
      <c r="TNP367" s="37"/>
      <c r="TNQ367" s="37"/>
      <c r="TNR367" s="37"/>
      <c r="TNS367" s="37"/>
      <c r="TNT367" s="37"/>
      <c r="TNU367" s="37"/>
      <c r="TNV367" s="37"/>
      <c r="TNW367" s="37"/>
      <c r="TNX367" s="37"/>
      <c r="TNY367" s="37"/>
      <c r="TNZ367" s="37"/>
      <c r="TOA367" s="37"/>
      <c r="TOB367" s="37"/>
      <c r="TOC367" s="37"/>
      <c r="TOD367" s="37"/>
      <c r="TOE367" s="37"/>
      <c r="TOF367" s="37"/>
      <c r="TOG367" s="37"/>
      <c r="TOH367" s="37"/>
      <c r="TOI367" s="37"/>
      <c r="TOJ367" s="37"/>
      <c r="TOK367" s="37"/>
      <c r="TOL367" s="37"/>
      <c r="TOM367" s="37"/>
      <c r="TON367" s="37"/>
      <c r="TOO367" s="37"/>
      <c r="TOP367" s="37"/>
      <c r="TOQ367" s="37"/>
      <c r="TOR367" s="37"/>
      <c r="TOS367" s="37"/>
      <c r="TOT367" s="37"/>
      <c r="TOU367" s="37"/>
      <c r="TOV367" s="37"/>
      <c r="TOW367" s="37"/>
      <c r="TOX367" s="37"/>
      <c r="TOY367" s="37"/>
      <c r="TOZ367" s="37"/>
      <c r="TPA367" s="37"/>
      <c r="TPB367" s="37"/>
      <c r="TPC367" s="37"/>
      <c r="TPD367" s="37"/>
      <c r="TPE367" s="37"/>
      <c r="TPF367" s="37"/>
      <c r="TPG367" s="37"/>
      <c r="TPH367" s="37"/>
      <c r="TPI367" s="37"/>
      <c r="TPJ367" s="37"/>
      <c r="TPK367" s="37"/>
      <c r="TPL367" s="37"/>
      <c r="TPM367" s="37"/>
      <c r="TPN367" s="37"/>
      <c r="TPO367" s="37"/>
      <c r="TPP367" s="37"/>
      <c r="TPQ367" s="37"/>
      <c r="TPR367" s="37"/>
      <c r="TPS367" s="37"/>
      <c r="TPT367" s="37"/>
      <c r="TPU367" s="37"/>
      <c r="TPV367" s="37"/>
      <c r="TPW367" s="37"/>
      <c r="TPX367" s="37"/>
      <c r="TPY367" s="37"/>
      <c r="TPZ367" s="37"/>
      <c r="TQA367" s="37"/>
      <c r="TQB367" s="37"/>
      <c r="TQC367" s="37"/>
      <c r="TQD367" s="37"/>
      <c r="TQE367" s="37"/>
      <c r="TQF367" s="37"/>
      <c r="TQG367" s="37"/>
      <c r="TQH367" s="37"/>
      <c r="TQI367" s="37"/>
      <c r="TQJ367" s="37"/>
      <c r="TQK367" s="37"/>
      <c r="TQL367" s="37"/>
      <c r="TQM367" s="37"/>
      <c r="TQN367" s="37"/>
      <c r="TQO367" s="37"/>
      <c r="TQP367" s="37"/>
      <c r="TQQ367" s="37"/>
      <c r="TQR367" s="37"/>
      <c r="TQS367" s="37"/>
      <c r="TQT367" s="37"/>
      <c r="TQU367" s="37"/>
      <c r="TQV367" s="37"/>
      <c r="TQW367" s="37"/>
      <c r="TQX367" s="37"/>
      <c r="TQY367" s="37"/>
      <c r="TQZ367" s="37"/>
      <c r="TRA367" s="37"/>
      <c r="TRB367" s="37"/>
      <c r="TRC367" s="37"/>
      <c r="TRD367" s="37"/>
      <c r="TRE367" s="37"/>
      <c r="TRF367" s="37"/>
      <c r="TRG367" s="37"/>
      <c r="TRH367" s="37"/>
      <c r="TRI367" s="37"/>
      <c r="TRJ367" s="37"/>
      <c r="TRK367" s="37"/>
      <c r="TRL367" s="37"/>
      <c r="TRM367" s="37"/>
      <c r="TRN367" s="37"/>
      <c r="TRO367" s="37"/>
      <c r="TRP367" s="37"/>
      <c r="TRQ367" s="37"/>
      <c r="TRR367" s="37"/>
      <c r="TRS367" s="37"/>
      <c r="TRT367" s="37"/>
      <c r="TRU367" s="37"/>
      <c r="TRV367" s="37"/>
      <c r="TRW367" s="37"/>
      <c r="TRX367" s="37"/>
      <c r="TRY367" s="37"/>
      <c r="TRZ367" s="37"/>
      <c r="TSA367" s="37"/>
      <c r="TSB367" s="37"/>
      <c r="TSC367" s="37"/>
      <c r="TSD367" s="37"/>
      <c r="TSE367" s="37"/>
      <c r="TSF367" s="37"/>
      <c r="TSG367" s="37"/>
      <c r="TSH367" s="37"/>
      <c r="TSI367" s="37"/>
      <c r="TSJ367" s="37"/>
      <c r="TSK367" s="37"/>
      <c r="TSL367" s="37"/>
      <c r="TSM367" s="37"/>
      <c r="TSN367" s="37"/>
      <c r="TSO367" s="37"/>
      <c r="TSP367" s="37"/>
      <c r="TSQ367" s="37"/>
      <c r="TSR367" s="37"/>
      <c r="TSS367" s="37"/>
      <c r="TST367" s="37"/>
      <c r="TSU367" s="37"/>
      <c r="TSV367" s="37"/>
      <c r="TSW367" s="37"/>
      <c r="TSX367" s="37"/>
      <c r="TSY367" s="37"/>
      <c r="TSZ367" s="37"/>
      <c r="TTA367" s="37"/>
      <c r="TTB367" s="37"/>
      <c r="TTC367" s="37"/>
      <c r="TTD367" s="37"/>
      <c r="TTE367" s="37"/>
      <c r="TTF367" s="37"/>
      <c r="TTG367" s="37"/>
      <c r="TTH367" s="37"/>
      <c r="TTI367" s="37"/>
      <c r="TTJ367" s="37"/>
      <c r="TTK367" s="37"/>
      <c r="TTL367" s="37"/>
      <c r="TTM367" s="37"/>
      <c r="TTN367" s="37"/>
      <c r="TTO367" s="37"/>
      <c r="TTP367" s="37"/>
      <c r="TTQ367" s="37"/>
      <c r="TTR367" s="37"/>
      <c r="TTS367" s="37"/>
      <c r="TTT367" s="37"/>
      <c r="TTU367" s="37"/>
      <c r="TTV367" s="37"/>
      <c r="TTW367" s="37"/>
      <c r="TTX367" s="37"/>
      <c r="TTY367" s="37"/>
      <c r="TTZ367" s="37"/>
      <c r="TUA367" s="37"/>
      <c r="TUB367" s="37"/>
      <c r="TUC367" s="37"/>
      <c r="TUD367" s="37"/>
      <c r="TUE367" s="37"/>
      <c r="TUF367" s="37"/>
      <c r="TUG367" s="37"/>
      <c r="TUH367" s="37"/>
      <c r="TUI367" s="37"/>
      <c r="TUJ367" s="37"/>
      <c r="TUK367" s="37"/>
      <c r="TUL367" s="37"/>
      <c r="TUM367" s="37"/>
      <c r="TUN367" s="37"/>
      <c r="TUO367" s="37"/>
      <c r="TUP367" s="37"/>
      <c r="TUQ367" s="37"/>
      <c r="TUR367" s="37"/>
      <c r="TUS367" s="37"/>
      <c r="TUT367" s="37"/>
      <c r="TUU367" s="37"/>
      <c r="TUV367" s="37"/>
      <c r="TUW367" s="37"/>
      <c r="TUX367" s="37"/>
      <c r="TUY367" s="37"/>
      <c r="TUZ367" s="37"/>
      <c r="TVA367" s="37"/>
      <c r="TVB367" s="37"/>
      <c r="TVC367" s="37"/>
      <c r="TVD367" s="37"/>
      <c r="TVE367" s="37"/>
      <c r="TVF367" s="37"/>
      <c r="TVG367" s="37"/>
      <c r="TVH367" s="37"/>
      <c r="TVI367" s="37"/>
      <c r="TVJ367" s="37"/>
      <c r="TVK367" s="37"/>
      <c r="TVL367" s="37"/>
      <c r="TVM367" s="37"/>
      <c r="TVN367" s="37"/>
      <c r="TVO367" s="37"/>
      <c r="TVP367" s="37"/>
      <c r="TVQ367" s="37"/>
      <c r="TVR367" s="37"/>
      <c r="TVS367" s="37"/>
      <c r="TVT367" s="37"/>
      <c r="TVU367" s="37"/>
      <c r="TVV367" s="37"/>
      <c r="TVW367" s="37"/>
      <c r="TVX367" s="37"/>
      <c r="TVY367" s="37"/>
      <c r="TVZ367" s="37"/>
      <c r="TWA367" s="37"/>
      <c r="TWB367" s="37"/>
      <c r="TWC367" s="37"/>
      <c r="TWD367" s="37"/>
      <c r="TWE367" s="37"/>
      <c r="TWF367" s="37"/>
      <c r="TWG367" s="37"/>
      <c r="TWH367" s="37"/>
      <c r="TWI367" s="37"/>
      <c r="TWJ367" s="37"/>
      <c r="TWK367" s="37"/>
      <c r="TWL367" s="37"/>
      <c r="TWM367" s="37"/>
      <c r="TWN367" s="37"/>
      <c r="TWO367" s="37"/>
      <c r="TWP367" s="37"/>
      <c r="TWQ367" s="37"/>
      <c r="TWR367" s="37"/>
      <c r="TWS367" s="37"/>
      <c r="TWT367" s="37"/>
      <c r="TWU367" s="37"/>
      <c r="TWV367" s="37"/>
      <c r="TWW367" s="37"/>
      <c r="TWX367" s="37"/>
      <c r="TWY367" s="37"/>
      <c r="TWZ367" s="37"/>
      <c r="TXA367" s="37"/>
      <c r="TXB367" s="37"/>
      <c r="TXC367" s="37"/>
      <c r="TXD367" s="37"/>
      <c r="TXE367" s="37"/>
      <c r="TXF367" s="37"/>
      <c r="TXG367" s="37"/>
      <c r="TXH367" s="37"/>
      <c r="TXI367" s="37"/>
      <c r="TXJ367" s="37"/>
      <c r="TXK367" s="37"/>
      <c r="TXL367" s="37"/>
      <c r="TXM367" s="37"/>
      <c r="TXN367" s="37"/>
      <c r="TXO367" s="37"/>
      <c r="TXP367" s="37"/>
      <c r="TXQ367" s="37"/>
      <c r="TXR367" s="37"/>
      <c r="TXS367" s="37"/>
      <c r="TXT367" s="37"/>
      <c r="TXU367" s="37"/>
      <c r="TXV367" s="37"/>
      <c r="TXW367" s="37"/>
      <c r="TXX367" s="37"/>
      <c r="TXY367" s="37"/>
      <c r="TXZ367" s="37"/>
      <c r="TYA367" s="37"/>
      <c r="TYB367" s="37"/>
      <c r="TYC367" s="37"/>
      <c r="TYD367" s="37"/>
      <c r="TYE367" s="37"/>
      <c r="TYF367" s="37"/>
      <c r="TYG367" s="37"/>
      <c r="TYH367" s="37"/>
      <c r="TYI367" s="37"/>
      <c r="TYJ367" s="37"/>
      <c r="TYK367" s="37"/>
      <c r="TYL367" s="37"/>
      <c r="TYM367" s="37"/>
      <c r="TYN367" s="37"/>
      <c r="TYO367" s="37"/>
      <c r="TYP367" s="37"/>
      <c r="TYQ367" s="37"/>
      <c r="TYR367" s="37"/>
      <c r="TYS367" s="37"/>
      <c r="TYT367" s="37"/>
      <c r="TYU367" s="37"/>
      <c r="TYV367" s="37"/>
      <c r="TYW367" s="37"/>
      <c r="TYX367" s="37"/>
      <c r="TYY367" s="37"/>
      <c r="TYZ367" s="37"/>
      <c r="TZA367" s="37"/>
      <c r="TZB367" s="37"/>
      <c r="TZC367" s="37"/>
      <c r="TZD367" s="37"/>
      <c r="TZE367" s="37"/>
      <c r="TZF367" s="37"/>
      <c r="TZG367" s="37"/>
      <c r="TZH367" s="37"/>
      <c r="TZI367" s="37"/>
      <c r="TZJ367" s="37"/>
      <c r="TZK367" s="37"/>
      <c r="TZL367" s="37"/>
      <c r="TZM367" s="37"/>
      <c r="TZN367" s="37"/>
      <c r="TZO367" s="37"/>
      <c r="TZP367" s="37"/>
      <c r="TZQ367" s="37"/>
      <c r="TZR367" s="37"/>
      <c r="TZS367" s="37"/>
      <c r="TZT367" s="37"/>
      <c r="TZU367" s="37"/>
      <c r="TZV367" s="37"/>
      <c r="TZW367" s="37"/>
      <c r="TZX367" s="37"/>
      <c r="TZY367" s="37"/>
      <c r="TZZ367" s="37"/>
      <c r="UAA367" s="37"/>
      <c r="UAB367" s="37"/>
      <c r="UAC367" s="37"/>
      <c r="UAD367" s="37"/>
      <c r="UAE367" s="37"/>
      <c r="UAF367" s="37"/>
      <c r="UAG367" s="37"/>
      <c r="UAH367" s="37"/>
      <c r="UAI367" s="37"/>
      <c r="UAJ367" s="37"/>
      <c r="UAK367" s="37"/>
      <c r="UAL367" s="37"/>
      <c r="UAM367" s="37"/>
      <c r="UAN367" s="37"/>
      <c r="UAO367" s="37"/>
      <c r="UAP367" s="37"/>
      <c r="UAQ367" s="37"/>
      <c r="UAR367" s="37"/>
      <c r="UAS367" s="37"/>
      <c r="UAT367" s="37"/>
      <c r="UAU367" s="37"/>
      <c r="UAV367" s="37"/>
      <c r="UAW367" s="37"/>
      <c r="UAX367" s="37"/>
      <c r="UAY367" s="37"/>
      <c r="UAZ367" s="37"/>
      <c r="UBA367" s="37"/>
      <c r="UBB367" s="37"/>
      <c r="UBC367" s="37"/>
      <c r="UBD367" s="37"/>
      <c r="UBE367" s="37"/>
      <c r="UBF367" s="37"/>
      <c r="UBG367" s="37"/>
      <c r="UBH367" s="37"/>
      <c r="UBI367" s="37"/>
      <c r="UBJ367" s="37"/>
      <c r="UBK367" s="37"/>
      <c r="UBL367" s="37"/>
      <c r="UBM367" s="37"/>
      <c r="UBN367" s="37"/>
      <c r="UBO367" s="37"/>
      <c r="UBP367" s="37"/>
      <c r="UBQ367" s="37"/>
      <c r="UBR367" s="37"/>
      <c r="UBS367" s="37"/>
      <c r="UBT367" s="37"/>
      <c r="UBU367" s="37"/>
      <c r="UBV367" s="37"/>
      <c r="UBW367" s="37"/>
      <c r="UBX367" s="37"/>
      <c r="UBY367" s="37"/>
      <c r="UBZ367" s="37"/>
      <c r="UCA367" s="37"/>
      <c r="UCB367" s="37"/>
      <c r="UCC367" s="37"/>
      <c r="UCD367" s="37"/>
      <c r="UCE367" s="37"/>
      <c r="UCF367" s="37"/>
      <c r="UCG367" s="37"/>
      <c r="UCH367" s="37"/>
      <c r="UCI367" s="37"/>
      <c r="UCJ367" s="37"/>
      <c r="UCK367" s="37"/>
      <c r="UCL367" s="37"/>
      <c r="UCM367" s="37"/>
      <c r="UCN367" s="37"/>
      <c r="UCO367" s="37"/>
      <c r="UCP367" s="37"/>
      <c r="UCQ367" s="37"/>
      <c r="UCR367" s="37"/>
      <c r="UCS367" s="37"/>
      <c r="UCT367" s="37"/>
      <c r="UCU367" s="37"/>
      <c r="UCV367" s="37"/>
      <c r="UCW367" s="37"/>
      <c r="UCX367" s="37"/>
      <c r="UCY367" s="37"/>
      <c r="UCZ367" s="37"/>
      <c r="UDA367" s="37"/>
      <c r="UDB367" s="37"/>
      <c r="UDC367" s="37"/>
      <c r="UDD367" s="37"/>
      <c r="UDE367" s="37"/>
      <c r="UDF367" s="37"/>
      <c r="UDG367" s="37"/>
      <c r="UDH367" s="37"/>
      <c r="UDI367" s="37"/>
      <c r="UDJ367" s="37"/>
      <c r="UDK367" s="37"/>
      <c r="UDL367" s="37"/>
      <c r="UDM367" s="37"/>
      <c r="UDN367" s="37"/>
      <c r="UDO367" s="37"/>
      <c r="UDP367" s="37"/>
      <c r="UDQ367" s="37"/>
      <c r="UDR367" s="37"/>
      <c r="UDS367" s="37"/>
      <c r="UDT367" s="37"/>
      <c r="UDU367" s="37"/>
      <c r="UDV367" s="37"/>
      <c r="UDW367" s="37"/>
      <c r="UDX367" s="37"/>
      <c r="UDY367" s="37"/>
      <c r="UDZ367" s="37"/>
      <c r="UEA367" s="37"/>
      <c r="UEB367" s="37"/>
      <c r="UEC367" s="37"/>
      <c r="UED367" s="37"/>
      <c r="UEE367" s="37"/>
      <c r="UEF367" s="37"/>
      <c r="UEG367" s="37"/>
      <c r="UEH367" s="37"/>
      <c r="UEI367" s="37"/>
      <c r="UEJ367" s="37"/>
      <c r="UEK367" s="37"/>
      <c r="UEL367" s="37"/>
      <c r="UEM367" s="37"/>
      <c r="UEN367" s="37"/>
      <c r="UEO367" s="37"/>
      <c r="UEP367" s="37"/>
      <c r="UEQ367" s="37"/>
      <c r="UER367" s="37"/>
      <c r="UES367" s="37"/>
      <c r="UET367" s="37"/>
      <c r="UEU367" s="37"/>
      <c r="UEV367" s="37"/>
      <c r="UEW367" s="37"/>
      <c r="UEX367" s="37"/>
      <c r="UEY367" s="37"/>
      <c r="UEZ367" s="37"/>
      <c r="UFA367" s="37"/>
      <c r="UFB367" s="37"/>
      <c r="UFC367" s="37"/>
      <c r="UFD367" s="37"/>
      <c r="UFE367" s="37"/>
      <c r="UFF367" s="37"/>
      <c r="UFG367" s="37"/>
      <c r="UFH367" s="37"/>
      <c r="UFI367" s="37"/>
      <c r="UFJ367" s="37"/>
      <c r="UFK367" s="37"/>
      <c r="UFL367" s="37"/>
      <c r="UFM367" s="37"/>
      <c r="UFN367" s="37"/>
      <c r="UFO367" s="37"/>
      <c r="UFP367" s="37"/>
      <c r="UFQ367" s="37"/>
      <c r="UFR367" s="37"/>
      <c r="UFS367" s="37"/>
      <c r="UFT367" s="37"/>
      <c r="UFU367" s="37"/>
      <c r="UFV367" s="37"/>
      <c r="UFW367" s="37"/>
      <c r="UFX367" s="37"/>
      <c r="UFY367" s="37"/>
      <c r="UFZ367" s="37"/>
      <c r="UGA367" s="37"/>
      <c r="UGB367" s="37"/>
      <c r="UGC367" s="37"/>
      <c r="UGD367" s="37"/>
      <c r="UGE367" s="37"/>
      <c r="UGF367" s="37"/>
      <c r="UGG367" s="37"/>
      <c r="UGH367" s="37"/>
      <c r="UGI367" s="37"/>
      <c r="UGJ367" s="37"/>
      <c r="UGK367" s="37"/>
      <c r="UGL367" s="37"/>
      <c r="UGM367" s="37"/>
      <c r="UGN367" s="37"/>
      <c r="UGO367" s="37"/>
      <c r="UGP367" s="37"/>
      <c r="UGQ367" s="37"/>
      <c r="UGR367" s="37"/>
      <c r="UGS367" s="37"/>
      <c r="UGT367" s="37"/>
      <c r="UGU367" s="37"/>
      <c r="UGV367" s="37"/>
      <c r="UGW367" s="37"/>
      <c r="UGX367" s="37"/>
      <c r="UGY367" s="37"/>
      <c r="UGZ367" s="37"/>
      <c r="UHA367" s="37"/>
      <c r="UHB367" s="37"/>
      <c r="UHC367" s="37"/>
      <c r="UHD367" s="37"/>
      <c r="UHE367" s="37"/>
      <c r="UHF367" s="37"/>
      <c r="UHG367" s="37"/>
      <c r="UHH367" s="37"/>
      <c r="UHI367" s="37"/>
      <c r="UHJ367" s="37"/>
      <c r="UHK367" s="37"/>
      <c r="UHL367" s="37"/>
      <c r="UHM367" s="37"/>
      <c r="UHN367" s="37"/>
      <c r="UHO367" s="37"/>
      <c r="UHP367" s="37"/>
      <c r="UHQ367" s="37"/>
      <c r="UHR367" s="37"/>
      <c r="UHS367" s="37"/>
      <c r="UHT367" s="37"/>
      <c r="UHU367" s="37"/>
      <c r="UHV367" s="37"/>
      <c r="UHW367" s="37"/>
      <c r="UHX367" s="37"/>
      <c r="UHY367" s="37"/>
      <c r="UHZ367" s="37"/>
      <c r="UIA367" s="37"/>
      <c r="UIB367" s="37"/>
      <c r="UIC367" s="37"/>
      <c r="UID367" s="37"/>
      <c r="UIE367" s="37"/>
      <c r="UIF367" s="37"/>
      <c r="UIG367" s="37"/>
      <c r="UIH367" s="37"/>
      <c r="UII367" s="37"/>
      <c r="UIJ367" s="37"/>
      <c r="UIK367" s="37"/>
      <c r="UIL367" s="37"/>
      <c r="UIM367" s="37"/>
      <c r="UIN367" s="37"/>
      <c r="UIO367" s="37"/>
      <c r="UIP367" s="37"/>
      <c r="UIQ367" s="37"/>
      <c r="UIR367" s="37"/>
      <c r="UIS367" s="37"/>
      <c r="UIT367" s="37"/>
      <c r="UIU367" s="37"/>
      <c r="UIV367" s="37"/>
      <c r="UIW367" s="37"/>
      <c r="UIX367" s="37"/>
      <c r="UIY367" s="37"/>
      <c r="UIZ367" s="37"/>
      <c r="UJA367" s="37"/>
      <c r="UJB367" s="37"/>
      <c r="UJC367" s="37"/>
      <c r="UJD367" s="37"/>
      <c r="UJE367" s="37"/>
      <c r="UJF367" s="37"/>
      <c r="UJG367" s="37"/>
      <c r="UJH367" s="37"/>
      <c r="UJI367" s="37"/>
      <c r="UJJ367" s="37"/>
      <c r="UJK367" s="37"/>
      <c r="UJL367" s="37"/>
      <c r="UJM367" s="37"/>
      <c r="UJN367" s="37"/>
      <c r="UJO367" s="37"/>
      <c r="UJP367" s="37"/>
      <c r="UJQ367" s="37"/>
      <c r="UJR367" s="37"/>
      <c r="UJS367" s="37"/>
      <c r="UJT367" s="37"/>
      <c r="UJU367" s="37"/>
      <c r="UJV367" s="37"/>
      <c r="UJW367" s="37"/>
      <c r="UJX367" s="37"/>
      <c r="UJY367" s="37"/>
      <c r="UJZ367" s="37"/>
      <c r="UKA367" s="37"/>
      <c r="UKB367" s="37"/>
      <c r="UKC367" s="37"/>
      <c r="UKD367" s="37"/>
      <c r="UKE367" s="37"/>
      <c r="UKF367" s="37"/>
      <c r="UKG367" s="37"/>
      <c r="UKH367" s="37"/>
      <c r="UKI367" s="37"/>
      <c r="UKJ367" s="37"/>
      <c r="UKK367" s="37"/>
      <c r="UKL367" s="37"/>
      <c r="UKM367" s="37"/>
      <c r="UKN367" s="37"/>
      <c r="UKO367" s="37"/>
      <c r="UKP367" s="37"/>
      <c r="UKQ367" s="37"/>
      <c r="UKR367" s="37"/>
      <c r="UKS367" s="37"/>
      <c r="UKT367" s="37"/>
      <c r="UKU367" s="37"/>
      <c r="UKV367" s="37"/>
      <c r="UKW367" s="37"/>
      <c r="UKX367" s="37"/>
      <c r="UKY367" s="37"/>
      <c r="UKZ367" s="37"/>
      <c r="ULA367" s="37"/>
      <c r="ULB367" s="37"/>
      <c r="ULC367" s="37"/>
      <c r="ULD367" s="37"/>
      <c r="ULE367" s="37"/>
      <c r="ULF367" s="37"/>
      <c r="ULG367" s="37"/>
      <c r="ULH367" s="37"/>
      <c r="ULI367" s="37"/>
      <c r="ULJ367" s="37"/>
      <c r="ULK367" s="37"/>
      <c r="ULL367" s="37"/>
      <c r="ULM367" s="37"/>
      <c r="ULN367" s="37"/>
      <c r="ULO367" s="37"/>
      <c r="ULP367" s="37"/>
      <c r="ULQ367" s="37"/>
      <c r="ULR367" s="37"/>
      <c r="ULS367" s="37"/>
      <c r="ULT367" s="37"/>
      <c r="ULU367" s="37"/>
      <c r="ULV367" s="37"/>
      <c r="ULW367" s="37"/>
      <c r="ULX367" s="37"/>
      <c r="ULY367" s="37"/>
      <c r="ULZ367" s="37"/>
      <c r="UMA367" s="37"/>
      <c r="UMB367" s="37"/>
      <c r="UMC367" s="37"/>
      <c r="UMD367" s="37"/>
      <c r="UME367" s="37"/>
      <c r="UMF367" s="37"/>
      <c r="UMG367" s="37"/>
      <c r="UMH367" s="37"/>
      <c r="UMI367" s="37"/>
      <c r="UMJ367" s="37"/>
      <c r="UMK367" s="37"/>
      <c r="UML367" s="37"/>
      <c r="UMM367" s="37"/>
      <c r="UMN367" s="37"/>
      <c r="UMO367" s="37"/>
      <c r="UMP367" s="37"/>
      <c r="UMQ367" s="37"/>
      <c r="UMR367" s="37"/>
      <c r="UMS367" s="37"/>
      <c r="UMT367" s="37"/>
      <c r="UMU367" s="37"/>
      <c r="UMV367" s="37"/>
      <c r="UMW367" s="37"/>
      <c r="UMX367" s="37"/>
      <c r="UMY367" s="37"/>
      <c r="UMZ367" s="37"/>
      <c r="UNA367" s="37"/>
      <c r="UNB367" s="37"/>
      <c r="UNC367" s="37"/>
      <c r="UND367" s="37"/>
      <c r="UNE367" s="37"/>
      <c r="UNF367" s="37"/>
      <c r="UNG367" s="37"/>
      <c r="UNH367" s="37"/>
      <c r="UNI367" s="37"/>
      <c r="UNJ367" s="37"/>
      <c r="UNK367" s="37"/>
      <c r="UNL367" s="37"/>
      <c r="UNM367" s="37"/>
      <c r="UNN367" s="37"/>
      <c r="UNO367" s="37"/>
      <c r="UNP367" s="37"/>
      <c r="UNQ367" s="37"/>
      <c r="UNR367" s="37"/>
      <c r="UNS367" s="37"/>
      <c r="UNT367" s="37"/>
      <c r="UNU367" s="37"/>
      <c r="UNV367" s="37"/>
      <c r="UNW367" s="37"/>
      <c r="UNX367" s="37"/>
      <c r="UNY367" s="37"/>
      <c r="UNZ367" s="37"/>
      <c r="UOA367" s="37"/>
      <c r="UOB367" s="37"/>
      <c r="UOC367" s="37"/>
      <c r="UOD367" s="37"/>
      <c r="UOE367" s="37"/>
      <c r="UOF367" s="37"/>
      <c r="UOG367" s="37"/>
      <c r="UOH367" s="37"/>
      <c r="UOI367" s="37"/>
      <c r="UOJ367" s="37"/>
      <c r="UOK367" s="37"/>
      <c r="UOL367" s="37"/>
      <c r="UOM367" s="37"/>
      <c r="UON367" s="37"/>
      <c r="UOO367" s="37"/>
      <c r="UOP367" s="37"/>
      <c r="UOQ367" s="37"/>
      <c r="UOR367" s="37"/>
      <c r="UOS367" s="37"/>
      <c r="UOT367" s="37"/>
      <c r="UOU367" s="37"/>
      <c r="UOV367" s="37"/>
      <c r="UOW367" s="37"/>
      <c r="UOX367" s="37"/>
      <c r="UOY367" s="37"/>
      <c r="UOZ367" s="37"/>
      <c r="UPA367" s="37"/>
      <c r="UPB367" s="37"/>
      <c r="UPC367" s="37"/>
      <c r="UPD367" s="37"/>
      <c r="UPE367" s="37"/>
      <c r="UPF367" s="37"/>
      <c r="UPG367" s="37"/>
      <c r="UPH367" s="37"/>
      <c r="UPI367" s="37"/>
      <c r="UPJ367" s="37"/>
      <c r="UPK367" s="37"/>
      <c r="UPL367" s="37"/>
      <c r="UPM367" s="37"/>
      <c r="UPN367" s="37"/>
      <c r="UPO367" s="37"/>
      <c r="UPP367" s="37"/>
      <c r="UPQ367" s="37"/>
      <c r="UPR367" s="37"/>
      <c r="UPS367" s="37"/>
      <c r="UPT367" s="37"/>
      <c r="UPU367" s="37"/>
      <c r="UPV367" s="37"/>
      <c r="UPW367" s="37"/>
      <c r="UPX367" s="37"/>
      <c r="UPY367" s="37"/>
      <c r="UPZ367" s="37"/>
      <c r="UQA367" s="37"/>
      <c r="UQB367" s="37"/>
      <c r="UQC367" s="37"/>
      <c r="UQD367" s="37"/>
      <c r="UQE367" s="37"/>
      <c r="UQF367" s="37"/>
      <c r="UQG367" s="37"/>
      <c r="UQH367" s="37"/>
      <c r="UQI367" s="37"/>
      <c r="UQJ367" s="37"/>
      <c r="UQK367" s="37"/>
      <c r="UQL367" s="37"/>
      <c r="UQM367" s="37"/>
      <c r="UQN367" s="37"/>
      <c r="UQO367" s="37"/>
      <c r="UQP367" s="37"/>
      <c r="UQQ367" s="37"/>
      <c r="UQR367" s="37"/>
      <c r="UQS367" s="37"/>
      <c r="UQT367" s="37"/>
      <c r="UQU367" s="37"/>
      <c r="UQV367" s="37"/>
      <c r="UQW367" s="37"/>
      <c r="UQX367" s="37"/>
      <c r="UQY367" s="37"/>
      <c r="UQZ367" s="37"/>
      <c r="URA367" s="37"/>
      <c r="URB367" s="37"/>
      <c r="URC367" s="37"/>
      <c r="URD367" s="37"/>
      <c r="URE367" s="37"/>
      <c r="URF367" s="37"/>
      <c r="URG367" s="37"/>
      <c r="URH367" s="37"/>
      <c r="URI367" s="37"/>
      <c r="URJ367" s="37"/>
      <c r="URK367" s="37"/>
      <c r="URL367" s="37"/>
      <c r="URM367" s="37"/>
      <c r="URN367" s="37"/>
      <c r="URO367" s="37"/>
      <c r="URP367" s="37"/>
      <c r="URQ367" s="37"/>
      <c r="URR367" s="37"/>
      <c r="URS367" s="37"/>
      <c r="URT367" s="37"/>
      <c r="URU367" s="37"/>
      <c r="URV367" s="37"/>
      <c r="URW367" s="37"/>
      <c r="URX367" s="37"/>
      <c r="URY367" s="37"/>
      <c r="URZ367" s="37"/>
      <c r="USA367" s="37"/>
      <c r="USB367" s="37"/>
      <c r="USC367" s="37"/>
      <c r="USD367" s="37"/>
      <c r="USE367" s="37"/>
      <c r="USF367" s="37"/>
      <c r="USG367" s="37"/>
      <c r="USH367" s="37"/>
      <c r="USI367" s="37"/>
      <c r="USJ367" s="37"/>
      <c r="USK367" s="37"/>
      <c r="USL367" s="37"/>
      <c r="USM367" s="37"/>
      <c r="USN367" s="37"/>
      <c r="USO367" s="37"/>
      <c r="USP367" s="37"/>
      <c r="USQ367" s="37"/>
      <c r="USR367" s="37"/>
      <c r="USS367" s="37"/>
      <c r="UST367" s="37"/>
      <c r="USU367" s="37"/>
      <c r="USV367" s="37"/>
      <c r="USW367" s="37"/>
      <c r="USX367" s="37"/>
      <c r="USY367" s="37"/>
      <c r="USZ367" s="37"/>
      <c r="UTA367" s="37"/>
      <c r="UTB367" s="37"/>
      <c r="UTC367" s="37"/>
      <c r="UTD367" s="37"/>
      <c r="UTE367" s="37"/>
      <c r="UTF367" s="37"/>
      <c r="UTG367" s="37"/>
      <c r="UTH367" s="37"/>
      <c r="UTI367" s="37"/>
      <c r="UTJ367" s="37"/>
      <c r="UTK367" s="37"/>
      <c r="UTL367" s="37"/>
      <c r="UTM367" s="37"/>
      <c r="UTN367" s="37"/>
      <c r="UTO367" s="37"/>
      <c r="UTP367" s="37"/>
      <c r="UTQ367" s="37"/>
      <c r="UTR367" s="37"/>
      <c r="UTS367" s="37"/>
      <c r="UTT367" s="37"/>
      <c r="UTU367" s="37"/>
      <c r="UTV367" s="37"/>
      <c r="UTW367" s="37"/>
      <c r="UTX367" s="37"/>
      <c r="UTY367" s="37"/>
      <c r="UTZ367" s="37"/>
      <c r="UUA367" s="37"/>
      <c r="UUB367" s="37"/>
      <c r="UUC367" s="37"/>
      <c r="UUD367" s="37"/>
      <c r="UUE367" s="37"/>
      <c r="UUF367" s="37"/>
      <c r="UUG367" s="37"/>
      <c r="UUH367" s="37"/>
      <c r="UUI367" s="37"/>
      <c r="UUJ367" s="37"/>
      <c r="UUK367" s="37"/>
      <c r="UUL367" s="37"/>
      <c r="UUM367" s="37"/>
      <c r="UUN367" s="37"/>
      <c r="UUO367" s="37"/>
      <c r="UUP367" s="37"/>
      <c r="UUQ367" s="37"/>
      <c r="UUR367" s="37"/>
      <c r="UUS367" s="37"/>
      <c r="UUT367" s="37"/>
      <c r="UUU367" s="37"/>
      <c r="UUV367" s="37"/>
      <c r="UUW367" s="37"/>
      <c r="UUX367" s="37"/>
      <c r="UUY367" s="37"/>
      <c r="UUZ367" s="37"/>
      <c r="UVA367" s="37"/>
      <c r="UVB367" s="37"/>
      <c r="UVC367" s="37"/>
      <c r="UVD367" s="37"/>
      <c r="UVE367" s="37"/>
      <c r="UVF367" s="37"/>
      <c r="UVG367" s="37"/>
      <c r="UVH367" s="37"/>
      <c r="UVI367" s="37"/>
      <c r="UVJ367" s="37"/>
      <c r="UVK367" s="37"/>
      <c r="UVL367" s="37"/>
      <c r="UVM367" s="37"/>
      <c r="UVN367" s="37"/>
      <c r="UVO367" s="37"/>
      <c r="UVP367" s="37"/>
      <c r="UVQ367" s="37"/>
      <c r="UVR367" s="37"/>
      <c r="UVS367" s="37"/>
      <c r="UVT367" s="37"/>
      <c r="UVU367" s="37"/>
      <c r="UVV367" s="37"/>
      <c r="UVW367" s="37"/>
      <c r="UVX367" s="37"/>
      <c r="UVY367" s="37"/>
      <c r="UVZ367" s="37"/>
      <c r="UWA367" s="37"/>
      <c r="UWB367" s="37"/>
      <c r="UWC367" s="37"/>
      <c r="UWD367" s="37"/>
      <c r="UWE367" s="37"/>
      <c r="UWF367" s="37"/>
      <c r="UWG367" s="37"/>
      <c r="UWH367" s="37"/>
      <c r="UWI367" s="37"/>
      <c r="UWJ367" s="37"/>
      <c r="UWK367" s="37"/>
      <c r="UWL367" s="37"/>
      <c r="UWM367" s="37"/>
      <c r="UWN367" s="37"/>
      <c r="UWO367" s="37"/>
      <c r="UWP367" s="37"/>
      <c r="UWQ367" s="37"/>
      <c r="UWR367" s="37"/>
      <c r="UWS367" s="37"/>
      <c r="UWT367" s="37"/>
      <c r="UWU367" s="37"/>
      <c r="UWV367" s="37"/>
      <c r="UWW367" s="37"/>
      <c r="UWX367" s="37"/>
      <c r="UWY367" s="37"/>
      <c r="UWZ367" s="37"/>
      <c r="UXA367" s="37"/>
      <c r="UXB367" s="37"/>
      <c r="UXC367" s="37"/>
      <c r="UXD367" s="37"/>
      <c r="UXE367" s="37"/>
      <c r="UXF367" s="37"/>
      <c r="UXG367" s="37"/>
      <c r="UXH367" s="37"/>
      <c r="UXI367" s="37"/>
      <c r="UXJ367" s="37"/>
      <c r="UXK367" s="37"/>
      <c r="UXL367" s="37"/>
      <c r="UXM367" s="37"/>
      <c r="UXN367" s="37"/>
      <c r="UXO367" s="37"/>
      <c r="UXP367" s="37"/>
      <c r="UXQ367" s="37"/>
      <c r="UXR367" s="37"/>
      <c r="UXS367" s="37"/>
      <c r="UXT367" s="37"/>
      <c r="UXU367" s="37"/>
      <c r="UXV367" s="37"/>
      <c r="UXW367" s="37"/>
      <c r="UXX367" s="37"/>
      <c r="UXY367" s="37"/>
      <c r="UXZ367" s="37"/>
      <c r="UYA367" s="37"/>
      <c r="UYB367" s="37"/>
      <c r="UYC367" s="37"/>
      <c r="UYD367" s="37"/>
      <c r="UYE367" s="37"/>
      <c r="UYF367" s="37"/>
      <c r="UYG367" s="37"/>
      <c r="UYH367" s="37"/>
      <c r="UYI367" s="37"/>
      <c r="UYJ367" s="37"/>
      <c r="UYK367" s="37"/>
      <c r="UYL367" s="37"/>
      <c r="UYM367" s="37"/>
      <c r="UYN367" s="37"/>
      <c r="UYO367" s="37"/>
      <c r="UYP367" s="37"/>
      <c r="UYQ367" s="37"/>
      <c r="UYR367" s="37"/>
      <c r="UYS367" s="37"/>
      <c r="UYT367" s="37"/>
      <c r="UYU367" s="37"/>
      <c r="UYV367" s="37"/>
      <c r="UYW367" s="37"/>
      <c r="UYX367" s="37"/>
      <c r="UYY367" s="37"/>
      <c r="UYZ367" s="37"/>
      <c r="UZA367" s="37"/>
      <c r="UZB367" s="37"/>
      <c r="UZC367" s="37"/>
      <c r="UZD367" s="37"/>
      <c r="UZE367" s="37"/>
      <c r="UZF367" s="37"/>
      <c r="UZG367" s="37"/>
      <c r="UZH367" s="37"/>
      <c r="UZI367" s="37"/>
      <c r="UZJ367" s="37"/>
      <c r="UZK367" s="37"/>
      <c r="UZL367" s="37"/>
      <c r="UZM367" s="37"/>
      <c r="UZN367" s="37"/>
      <c r="UZO367" s="37"/>
      <c r="UZP367" s="37"/>
      <c r="UZQ367" s="37"/>
      <c r="UZR367" s="37"/>
      <c r="UZS367" s="37"/>
      <c r="UZT367" s="37"/>
      <c r="UZU367" s="37"/>
      <c r="UZV367" s="37"/>
      <c r="UZW367" s="37"/>
      <c r="UZX367" s="37"/>
      <c r="UZY367" s="37"/>
      <c r="UZZ367" s="37"/>
      <c r="VAA367" s="37"/>
      <c r="VAB367" s="37"/>
      <c r="VAC367" s="37"/>
      <c r="VAD367" s="37"/>
      <c r="VAE367" s="37"/>
      <c r="VAF367" s="37"/>
      <c r="VAG367" s="37"/>
      <c r="VAH367" s="37"/>
      <c r="VAI367" s="37"/>
      <c r="VAJ367" s="37"/>
      <c r="VAK367" s="37"/>
      <c r="VAL367" s="37"/>
      <c r="VAM367" s="37"/>
      <c r="VAN367" s="37"/>
      <c r="VAO367" s="37"/>
      <c r="VAP367" s="37"/>
      <c r="VAQ367" s="37"/>
      <c r="VAR367" s="37"/>
      <c r="VAS367" s="37"/>
      <c r="VAT367" s="37"/>
      <c r="VAU367" s="37"/>
      <c r="VAV367" s="37"/>
      <c r="VAW367" s="37"/>
      <c r="VAX367" s="37"/>
      <c r="VAY367" s="37"/>
      <c r="VAZ367" s="37"/>
      <c r="VBA367" s="37"/>
      <c r="VBB367" s="37"/>
      <c r="VBC367" s="37"/>
      <c r="VBD367" s="37"/>
      <c r="VBE367" s="37"/>
      <c r="VBF367" s="37"/>
      <c r="VBG367" s="37"/>
      <c r="VBH367" s="37"/>
      <c r="VBI367" s="37"/>
      <c r="VBJ367" s="37"/>
      <c r="VBK367" s="37"/>
      <c r="VBL367" s="37"/>
      <c r="VBM367" s="37"/>
      <c r="VBN367" s="37"/>
      <c r="VBO367" s="37"/>
      <c r="VBP367" s="37"/>
      <c r="VBQ367" s="37"/>
      <c r="VBR367" s="37"/>
      <c r="VBS367" s="37"/>
      <c r="VBT367" s="37"/>
      <c r="VBU367" s="37"/>
      <c r="VBV367" s="37"/>
      <c r="VBW367" s="37"/>
      <c r="VBX367" s="37"/>
      <c r="VBY367" s="37"/>
      <c r="VBZ367" s="37"/>
      <c r="VCA367" s="37"/>
      <c r="VCB367" s="37"/>
      <c r="VCC367" s="37"/>
      <c r="VCD367" s="37"/>
      <c r="VCE367" s="37"/>
      <c r="VCF367" s="37"/>
      <c r="VCG367" s="37"/>
      <c r="VCH367" s="37"/>
      <c r="VCI367" s="37"/>
      <c r="VCJ367" s="37"/>
      <c r="VCK367" s="37"/>
      <c r="VCL367" s="37"/>
      <c r="VCM367" s="37"/>
      <c r="VCN367" s="37"/>
      <c r="VCO367" s="37"/>
      <c r="VCP367" s="37"/>
      <c r="VCQ367" s="37"/>
      <c r="VCR367" s="37"/>
      <c r="VCS367" s="37"/>
      <c r="VCT367" s="37"/>
      <c r="VCU367" s="37"/>
      <c r="VCV367" s="37"/>
      <c r="VCW367" s="37"/>
      <c r="VCX367" s="37"/>
      <c r="VCY367" s="37"/>
      <c r="VCZ367" s="37"/>
      <c r="VDA367" s="37"/>
      <c r="VDB367" s="37"/>
      <c r="VDC367" s="37"/>
      <c r="VDD367" s="37"/>
      <c r="VDE367" s="37"/>
      <c r="VDF367" s="37"/>
      <c r="VDG367" s="37"/>
      <c r="VDH367" s="37"/>
      <c r="VDI367" s="37"/>
      <c r="VDJ367" s="37"/>
      <c r="VDK367" s="37"/>
      <c r="VDL367" s="37"/>
      <c r="VDM367" s="37"/>
      <c r="VDN367" s="37"/>
      <c r="VDO367" s="37"/>
      <c r="VDP367" s="37"/>
      <c r="VDQ367" s="37"/>
      <c r="VDR367" s="37"/>
      <c r="VDS367" s="37"/>
      <c r="VDT367" s="37"/>
      <c r="VDU367" s="37"/>
      <c r="VDV367" s="37"/>
      <c r="VDW367" s="37"/>
      <c r="VDX367" s="37"/>
      <c r="VDY367" s="37"/>
      <c r="VDZ367" s="37"/>
      <c r="VEA367" s="37"/>
      <c r="VEB367" s="37"/>
      <c r="VEC367" s="37"/>
      <c r="VED367" s="37"/>
      <c r="VEE367" s="37"/>
      <c r="VEF367" s="37"/>
      <c r="VEG367" s="37"/>
      <c r="VEH367" s="37"/>
      <c r="VEI367" s="37"/>
      <c r="VEJ367" s="37"/>
      <c r="VEK367" s="37"/>
      <c r="VEL367" s="37"/>
      <c r="VEM367" s="37"/>
      <c r="VEN367" s="37"/>
      <c r="VEO367" s="37"/>
      <c r="VEP367" s="37"/>
      <c r="VEQ367" s="37"/>
      <c r="VER367" s="37"/>
      <c r="VES367" s="37"/>
      <c r="VET367" s="37"/>
      <c r="VEU367" s="37"/>
      <c r="VEV367" s="37"/>
      <c r="VEW367" s="37"/>
      <c r="VEX367" s="37"/>
      <c r="VEY367" s="37"/>
      <c r="VEZ367" s="37"/>
      <c r="VFA367" s="37"/>
      <c r="VFB367" s="37"/>
      <c r="VFC367" s="37"/>
      <c r="VFD367" s="37"/>
      <c r="VFE367" s="37"/>
      <c r="VFF367" s="37"/>
      <c r="VFG367" s="37"/>
      <c r="VFH367" s="37"/>
      <c r="VFI367" s="37"/>
      <c r="VFJ367" s="37"/>
      <c r="VFK367" s="37"/>
      <c r="VFL367" s="37"/>
      <c r="VFM367" s="37"/>
      <c r="VFN367" s="37"/>
      <c r="VFO367" s="37"/>
      <c r="VFP367" s="37"/>
      <c r="VFQ367" s="37"/>
      <c r="VFR367" s="37"/>
      <c r="VFS367" s="37"/>
      <c r="VFT367" s="37"/>
      <c r="VFU367" s="37"/>
      <c r="VFV367" s="37"/>
      <c r="VFW367" s="37"/>
      <c r="VFX367" s="37"/>
      <c r="VFY367" s="37"/>
      <c r="VFZ367" s="37"/>
      <c r="VGA367" s="37"/>
      <c r="VGB367" s="37"/>
      <c r="VGC367" s="37"/>
      <c r="VGD367" s="37"/>
      <c r="VGE367" s="37"/>
      <c r="VGF367" s="37"/>
      <c r="VGG367" s="37"/>
      <c r="VGH367" s="37"/>
      <c r="VGI367" s="37"/>
      <c r="VGJ367" s="37"/>
      <c r="VGK367" s="37"/>
      <c r="VGL367" s="37"/>
      <c r="VGM367" s="37"/>
      <c r="VGN367" s="37"/>
      <c r="VGO367" s="37"/>
      <c r="VGP367" s="37"/>
      <c r="VGQ367" s="37"/>
      <c r="VGR367" s="37"/>
      <c r="VGS367" s="37"/>
      <c r="VGT367" s="37"/>
      <c r="VGU367" s="37"/>
      <c r="VGV367" s="37"/>
      <c r="VGW367" s="37"/>
      <c r="VGX367" s="37"/>
      <c r="VGY367" s="37"/>
      <c r="VGZ367" s="37"/>
      <c r="VHA367" s="37"/>
      <c r="VHB367" s="37"/>
      <c r="VHC367" s="37"/>
      <c r="VHD367" s="37"/>
      <c r="VHE367" s="37"/>
      <c r="VHF367" s="37"/>
      <c r="VHG367" s="37"/>
      <c r="VHH367" s="37"/>
      <c r="VHI367" s="37"/>
      <c r="VHJ367" s="37"/>
      <c r="VHK367" s="37"/>
      <c r="VHL367" s="37"/>
      <c r="VHM367" s="37"/>
      <c r="VHN367" s="37"/>
      <c r="VHO367" s="37"/>
      <c r="VHP367" s="37"/>
      <c r="VHQ367" s="37"/>
      <c r="VHR367" s="37"/>
      <c r="VHS367" s="37"/>
      <c r="VHT367" s="37"/>
      <c r="VHU367" s="37"/>
      <c r="VHV367" s="37"/>
      <c r="VHW367" s="37"/>
      <c r="VHX367" s="37"/>
      <c r="VHY367" s="37"/>
      <c r="VHZ367" s="37"/>
      <c r="VIA367" s="37"/>
      <c r="VIB367" s="37"/>
      <c r="VIC367" s="37"/>
      <c r="VID367" s="37"/>
      <c r="VIE367" s="37"/>
      <c r="VIF367" s="37"/>
      <c r="VIG367" s="37"/>
      <c r="VIH367" s="37"/>
      <c r="VII367" s="37"/>
      <c r="VIJ367" s="37"/>
      <c r="VIK367" s="37"/>
      <c r="VIL367" s="37"/>
      <c r="VIM367" s="37"/>
      <c r="VIN367" s="37"/>
      <c r="VIO367" s="37"/>
      <c r="VIP367" s="37"/>
      <c r="VIQ367" s="37"/>
      <c r="VIR367" s="37"/>
      <c r="VIS367" s="37"/>
      <c r="VIT367" s="37"/>
      <c r="VIU367" s="37"/>
      <c r="VIV367" s="37"/>
      <c r="VIW367" s="37"/>
      <c r="VIX367" s="37"/>
      <c r="VIY367" s="37"/>
      <c r="VIZ367" s="37"/>
      <c r="VJA367" s="37"/>
      <c r="VJB367" s="37"/>
      <c r="VJC367" s="37"/>
      <c r="VJD367" s="37"/>
      <c r="VJE367" s="37"/>
      <c r="VJF367" s="37"/>
      <c r="VJG367" s="37"/>
      <c r="VJH367" s="37"/>
      <c r="VJI367" s="37"/>
      <c r="VJJ367" s="37"/>
      <c r="VJK367" s="37"/>
      <c r="VJL367" s="37"/>
      <c r="VJM367" s="37"/>
      <c r="VJN367" s="37"/>
      <c r="VJO367" s="37"/>
      <c r="VJP367" s="37"/>
      <c r="VJQ367" s="37"/>
      <c r="VJR367" s="37"/>
      <c r="VJS367" s="37"/>
      <c r="VJT367" s="37"/>
      <c r="VJU367" s="37"/>
      <c r="VJV367" s="37"/>
      <c r="VJW367" s="37"/>
      <c r="VJX367" s="37"/>
      <c r="VJY367" s="37"/>
      <c r="VJZ367" s="37"/>
      <c r="VKA367" s="37"/>
      <c r="VKB367" s="37"/>
      <c r="VKC367" s="37"/>
      <c r="VKD367" s="37"/>
      <c r="VKE367" s="37"/>
      <c r="VKF367" s="37"/>
      <c r="VKG367" s="37"/>
      <c r="VKH367" s="37"/>
      <c r="VKI367" s="37"/>
      <c r="VKJ367" s="37"/>
      <c r="VKK367" s="37"/>
      <c r="VKL367" s="37"/>
      <c r="VKM367" s="37"/>
      <c r="VKN367" s="37"/>
      <c r="VKO367" s="37"/>
      <c r="VKP367" s="37"/>
      <c r="VKQ367" s="37"/>
      <c r="VKR367" s="37"/>
      <c r="VKS367" s="37"/>
      <c r="VKT367" s="37"/>
      <c r="VKU367" s="37"/>
      <c r="VKV367" s="37"/>
      <c r="VKW367" s="37"/>
      <c r="VKX367" s="37"/>
      <c r="VKY367" s="37"/>
      <c r="VKZ367" s="37"/>
      <c r="VLA367" s="37"/>
      <c r="VLB367" s="37"/>
      <c r="VLC367" s="37"/>
      <c r="VLD367" s="37"/>
      <c r="VLE367" s="37"/>
      <c r="VLF367" s="37"/>
      <c r="VLG367" s="37"/>
      <c r="VLH367" s="37"/>
      <c r="VLI367" s="37"/>
      <c r="VLJ367" s="37"/>
      <c r="VLK367" s="37"/>
      <c r="VLL367" s="37"/>
      <c r="VLM367" s="37"/>
      <c r="VLN367" s="37"/>
      <c r="VLO367" s="37"/>
      <c r="VLP367" s="37"/>
      <c r="VLQ367" s="37"/>
      <c r="VLR367" s="37"/>
      <c r="VLS367" s="37"/>
      <c r="VLT367" s="37"/>
      <c r="VLU367" s="37"/>
      <c r="VLV367" s="37"/>
      <c r="VLW367" s="37"/>
      <c r="VLX367" s="37"/>
      <c r="VLY367" s="37"/>
      <c r="VLZ367" s="37"/>
      <c r="VMA367" s="37"/>
      <c r="VMB367" s="37"/>
      <c r="VMC367" s="37"/>
      <c r="VMD367" s="37"/>
      <c r="VME367" s="37"/>
      <c r="VMF367" s="37"/>
      <c r="VMG367" s="37"/>
      <c r="VMH367" s="37"/>
      <c r="VMI367" s="37"/>
      <c r="VMJ367" s="37"/>
      <c r="VMK367" s="37"/>
      <c r="VML367" s="37"/>
      <c r="VMM367" s="37"/>
      <c r="VMN367" s="37"/>
      <c r="VMO367" s="37"/>
      <c r="VMP367" s="37"/>
      <c r="VMQ367" s="37"/>
      <c r="VMR367" s="37"/>
      <c r="VMS367" s="37"/>
      <c r="VMT367" s="37"/>
      <c r="VMU367" s="37"/>
      <c r="VMV367" s="37"/>
      <c r="VMW367" s="37"/>
      <c r="VMX367" s="37"/>
      <c r="VMY367" s="37"/>
      <c r="VMZ367" s="37"/>
      <c r="VNA367" s="37"/>
      <c r="VNB367" s="37"/>
      <c r="VNC367" s="37"/>
      <c r="VND367" s="37"/>
      <c r="VNE367" s="37"/>
      <c r="VNF367" s="37"/>
      <c r="VNG367" s="37"/>
      <c r="VNH367" s="37"/>
      <c r="VNI367" s="37"/>
      <c r="VNJ367" s="37"/>
      <c r="VNK367" s="37"/>
      <c r="VNL367" s="37"/>
      <c r="VNM367" s="37"/>
      <c r="VNN367" s="37"/>
      <c r="VNO367" s="37"/>
      <c r="VNP367" s="37"/>
      <c r="VNQ367" s="37"/>
      <c r="VNR367" s="37"/>
      <c r="VNS367" s="37"/>
      <c r="VNT367" s="37"/>
      <c r="VNU367" s="37"/>
      <c r="VNV367" s="37"/>
      <c r="VNW367" s="37"/>
      <c r="VNX367" s="37"/>
      <c r="VNY367" s="37"/>
      <c r="VNZ367" s="37"/>
      <c r="VOA367" s="37"/>
      <c r="VOB367" s="37"/>
      <c r="VOC367" s="37"/>
      <c r="VOD367" s="37"/>
      <c r="VOE367" s="37"/>
      <c r="VOF367" s="37"/>
      <c r="VOG367" s="37"/>
      <c r="VOH367" s="37"/>
      <c r="VOI367" s="37"/>
      <c r="VOJ367" s="37"/>
      <c r="VOK367" s="37"/>
      <c r="VOL367" s="37"/>
      <c r="VOM367" s="37"/>
      <c r="VON367" s="37"/>
      <c r="VOO367" s="37"/>
      <c r="VOP367" s="37"/>
      <c r="VOQ367" s="37"/>
      <c r="VOR367" s="37"/>
      <c r="VOS367" s="37"/>
      <c r="VOT367" s="37"/>
      <c r="VOU367" s="37"/>
      <c r="VOV367" s="37"/>
      <c r="VOW367" s="37"/>
      <c r="VOX367" s="37"/>
      <c r="VOY367" s="37"/>
      <c r="VOZ367" s="37"/>
      <c r="VPA367" s="37"/>
      <c r="VPB367" s="37"/>
      <c r="VPC367" s="37"/>
      <c r="VPD367" s="37"/>
      <c r="VPE367" s="37"/>
      <c r="VPF367" s="37"/>
      <c r="VPG367" s="37"/>
      <c r="VPH367" s="37"/>
      <c r="VPI367" s="37"/>
      <c r="VPJ367" s="37"/>
      <c r="VPK367" s="37"/>
      <c r="VPL367" s="37"/>
      <c r="VPM367" s="37"/>
      <c r="VPN367" s="37"/>
      <c r="VPO367" s="37"/>
      <c r="VPP367" s="37"/>
      <c r="VPQ367" s="37"/>
      <c r="VPR367" s="37"/>
      <c r="VPS367" s="37"/>
      <c r="VPT367" s="37"/>
      <c r="VPU367" s="37"/>
      <c r="VPV367" s="37"/>
      <c r="VPW367" s="37"/>
      <c r="VPX367" s="37"/>
      <c r="VPY367" s="37"/>
      <c r="VPZ367" s="37"/>
      <c r="VQA367" s="37"/>
      <c r="VQB367" s="37"/>
      <c r="VQC367" s="37"/>
      <c r="VQD367" s="37"/>
      <c r="VQE367" s="37"/>
      <c r="VQF367" s="37"/>
      <c r="VQG367" s="37"/>
      <c r="VQH367" s="37"/>
      <c r="VQI367" s="37"/>
      <c r="VQJ367" s="37"/>
      <c r="VQK367" s="37"/>
      <c r="VQL367" s="37"/>
      <c r="VQM367" s="37"/>
      <c r="VQN367" s="37"/>
      <c r="VQO367" s="37"/>
      <c r="VQP367" s="37"/>
      <c r="VQQ367" s="37"/>
      <c r="VQR367" s="37"/>
      <c r="VQS367" s="37"/>
      <c r="VQT367" s="37"/>
      <c r="VQU367" s="37"/>
      <c r="VQV367" s="37"/>
      <c r="VQW367" s="37"/>
      <c r="VQX367" s="37"/>
      <c r="VQY367" s="37"/>
      <c r="VQZ367" s="37"/>
      <c r="VRA367" s="37"/>
      <c r="VRB367" s="37"/>
      <c r="VRC367" s="37"/>
      <c r="VRD367" s="37"/>
      <c r="VRE367" s="37"/>
      <c r="VRF367" s="37"/>
      <c r="VRG367" s="37"/>
      <c r="VRH367" s="37"/>
      <c r="VRI367" s="37"/>
      <c r="VRJ367" s="37"/>
      <c r="VRK367" s="37"/>
      <c r="VRL367" s="37"/>
      <c r="VRM367" s="37"/>
      <c r="VRN367" s="37"/>
      <c r="VRO367" s="37"/>
      <c r="VRP367" s="37"/>
      <c r="VRQ367" s="37"/>
      <c r="VRR367" s="37"/>
      <c r="VRS367" s="37"/>
      <c r="VRT367" s="37"/>
      <c r="VRU367" s="37"/>
      <c r="VRV367" s="37"/>
      <c r="VRW367" s="37"/>
      <c r="VRX367" s="37"/>
      <c r="VRY367" s="37"/>
      <c r="VRZ367" s="37"/>
      <c r="VSA367" s="37"/>
      <c r="VSB367" s="37"/>
      <c r="VSC367" s="37"/>
      <c r="VSD367" s="37"/>
      <c r="VSE367" s="37"/>
      <c r="VSF367" s="37"/>
      <c r="VSG367" s="37"/>
      <c r="VSH367" s="37"/>
      <c r="VSI367" s="37"/>
      <c r="VSJ367" s="37"/>
      <c r="VSK367" s="37"/>
      <c r="VSL367" s="37"/>
      <c r="VSM367" s="37"/>
      <c r="VSN367" s="37"/>
      <c r="VSO367" s="37"/>
      <c r="VSP367" s="37"/>
      <c r="VSQ367" s="37"/>
      <c r="VSR367" s="37"/>
      <c r="VSS367" s="37"/>
      <c r="VST367" s="37"/>
      <c r="VSU367" s="37"/>
      <c r="VSV367" s="37"/>
      <c r="VSW367" s="37"/>
      <c r="VSX367" s="37"/>
      <c r="VSY367" s="37"/>
      <c r="VSZ367" s="37"/>
      <c r="VTA367" s="37"/>
      <c r="VTB367" s="37"/>
      <c r="VTC367" s="37"/>
      <c r="VTD367" s="37"/>
      <c r="VTE367" s="37"/>
      <c r="VTF367" s="37"/>
      <c r="VTG367" s="37"/>
      <c r="VTH367" s="37"/>
      <c r="VTI367" s="37"/>
      <c r="VTJ367" s="37"/>
      <c r="VTK367" s="37"/>
      <c r="VTL367" s="37"/>
      <c r="VTM367" s="37"/>
      <c r="VTN367" s="37"/>
      <c r="VTO367" s="37"/>
      <c r="VTP367" s="37"/>
      <c r="VTQ367" s="37"/>
      <c r="VTR367" s="37"/>
      <c r="VTS367" s="37"/>
      <c r="VTT367" s="37"/>
      <c r="VTU367" s="37"/>
      <c r="VTV367" s="37"/>
      <c r="VTW367" s="37"/>
      <c r="VTX367" s="37"/>
      <c r="VTY367" s="37"/>
      <c r="VTZ367" s="37"/>
      <c r="VUA367" s="37"/>
      <c r="VUB367" s="37"/>
      <c r="VUC367" s="37"/>
      <c r="VUD367" s="37"/>
      <c r="VUE367" s="37"/>
      <c r="VUF367" s="37"/>
      <c r="VUG367" s="37"/>
      <c r="VUH367" s="37"/>
      <c r="VUI367" s="37"/>
      <c r="VUJ367" s="37"/>
      <c r="VUK367" s="37"/>
      <c r="VUL367" s="37"/>
      <c r="VUM367" s="37"/>
      <c r="VUN367" s="37"/>
      <c r="VUO367" s="37"/>
      <c r="VUP367" s="37"/>
      <c r="VUQ367" s="37"/>
      <c r="VUR367" s="37"/>
      <c r="VUS367" s="37"/>
      <c r="VUT367" s="37"/>
      <c r="VUU367" s="37"/>
      <c r="VUV367" s="37"/>
      <c r="VUW367" s="37"/>
      <c r="VUX367" s="37"/>
      <c r="VUY367" s="37"/>
      <c r="VUZ367" s="37"/>
      <c r="VVA367" s="37"/>
      <c r="VVB367" s="37"/>
      <c r="VVC367" s="37"/>
      <c r="VVD367" s="37"/>
      <c r="VVE367" s="37"/>
      <c r="VVF367" s="37"/>
      <c r="VVG367" s="37"/>
      <c r="VVH367" s="37"/>
      <c r="VVI367" s="37"/>
      <c r="VVJ367" s="37"/>
      <c r="VVK367" s="37"/>
      <c r="VVL367" s="37"/>
      <c r="VVM367" s="37"/>
      <c r="VVN367" s="37"/>
      <c r="VVO367" s="37"/>
      <c r="VVP367" s="37"/>
      <c r="VVQ367" s="37"/>
      <c r="VVR367" s="37"/>
      <c r="VVS367" s="37"/>
      <c r="VVT367" s="37"/>
      <c r="VVU367" s="37"/>
      <c r="VVV367" s="37"/>
      <c r="VVW367" s="37"/>
      <c r="VVX367" s="37"/>
      <c r="VVY367" s="37"/>
      <c r="VVZ367" s="37"/>
      <c r="VWA367" s="37"/>
      <c r="VWB367" s="37"/>
      <c r="VWC367" s="37"/>
      <c r="VWD367" s="37"/>
      <c r="VWE367" s="37"/>
      <c r="VWF367" s="37"/>
      <c r="VWG367" s="37"/>
      <c r="VWH367" s="37"/>
      <c r="VWI367" s="37"/>
      <c r="VWJ367" s="37"/>
      <c r="VWK367" s="37"/>
      <c r="VWL367" s="37"/>
      <c r="VWM367" s="37"/>
      <c r="VWN367" s="37"/>
      <c r="VWO367" s="37"/>
      <c r="VWP367" s="37"/>
      <c r="VWQ367" s="37"/>
      <c r="VWR367" s="37"/>
      <c r="VWS367" s="37"/>
      <c r="VWT367" s="37"/>
      <c r="VWU367" s="37"/>
      <c r="VWV367" s="37"/>
      <c r="VWW367" s="37"/>
      <c r="VWX367" s="37"/>
      <c r="VWY367" s="37"/>
      <c r="VWZ367" s="37"/>
      <c r="VXA367" s="37"/>
      <c r="VXB367" s="37"/>
      <c r="VXC367" s="37"/>
      <c r="VXD367" s="37"/>
      <c r="VXE367" s="37"/>
      <c r="VXF367" s="37"/>
      <c r="VXG367" s="37"/>
      <c r="VXH367" s="37"/>
      <c r="VXI367" s="37"/>
      <c r="VXJ367" s="37"/>
      <c r="VXK367" s="37"/>
      <c r="VXL367" s="37"/>
      <c r="VXM367" s="37"/>
      <c r="VXN367" s="37"/>
      <c r="VXO367" s="37"/>
      <c r="VXP367" s="37"/>
      <c r="VXQ367" s="37"/>
      <c r="VXR367" s="37"/>
      <c r="VXS367" s="37"/>
      <c r="VXT367" s="37"/>
      <c r="VXU367" s="37"/>
      <c r="VXV367" s="37"/>
      <c r="VXW367" s="37"/>
      <c r="VXX367" s="37"/>
      <c r="VXY367" s="37"/>
      <c r="VXZ367" s="37"/>
      <c r="VYA367" s="37"/>
      <c r="VYB367" s="37"/>
      <c r="VYC367" s="37"/>
      <c r="VYD367" s="37"/>
      <c r="VYE367" s="37"/>
      <c r="VYF367" s="37"/>
      <c r="VYG367" s="37"/>
      <c r="VYH367" s="37"/>
      <c r="VYI367" s="37"/>
      <c r="VYJ367" s="37"/>
      <c r="VYK367" s="37"/>
      <c r="VYL367" s="37"/>
      <c r="VYM367" s="37"/>
      <c r="VYN367" s="37"/>
      <c r="VYO367" s="37"/>
      <c r="VYP367" s="37"/>
      <c r="VYQ367" s="37"/>
      <c r="VYR367" s="37"/>
      <c r="VYS367" s="37"/>
      <c r="VYT367" s="37"/>
      <c r="VYU367" s="37"/>
      <c r="VYV367" s="37"/>
      <c r="VYW367" s="37"/>
      <c r="VYX367" s="37"/>
      <c r="VYY367" s="37"/>
      <c r="VYZ367" s="37"/>
      <c r="VZA367" s="37"/>
      <c r="VZB367" s="37"/>
      <c r="VZC367" s="37"/>
      <c r="VZD367" s="37"/>
      <c r="VZE367" s="37"/>
      <c r="VZF367" s="37"/>
      <c r="VZG367" s="37"/>
      <c r="VZH367" s="37"/>
      <c r="VZI367" s="37"/>
      <c r="VZJ367" s="37"/>
      <c r="VZK367" s="37"/>
      <c r="VZL367" s="37"/>
      <c r="VZM367" s="37"/>
      <c r="VZN367" s="37"/>
      <c r="VZO367" s="37"/>
      <c r="VZP367" s="37"/>
      <c r="VZQ367" s="37"/>
      <c r="VZR367" s="37"/>
      <c r="VZS367" s="37"/>
      <c r="VZT367" s="37"/>
      <c r="VZU367" s="37"/>
      <c r="VZV367" s="37"/>
      <c r="VZW367" s="37"/>
      <c r="VZX367" s="37"/>
      <c r="VZY367" s="37"/>
      <c r="VZZ367" s="37"/>
      <c r="WAA367" s="37"/>
      <c r="WAB367" s="37"/>
      <c r="WAC367" s="37"/>
      <c r="WAD367" s="37"/>
      <c r="WAE367" s="37"/>
      <c r="WAF367" s="37"/>
      <c r="WAG367" s="37"/>
      <c r="WAH367" s="37"/>
      <c r="WAI367" s="37"/>
      <c r="WAJ367" s="37"/>
      <c r="WAK367" s="37"/>
      <c r="WAL367" s="37"/>
      <c r="WAM367" s="37"/>
      <c r="WAN367" s="37"/>
      <c r="WAO367" s="37"/>
      <c r="WAP367" s="37"/>
      <c r="WAQ367" s="37"/>
      <c r="WAR367" s="37"/>
      <c r="WAS367" s="37"/>
      <c r="WAT367" s="37"/>
      <c r="WAU367" s="37"/>
      <c r="WAV367" s="37"/>
      <c r="WAW367" s="37"/>
      <c r="WAX367" s="37"/>
      <c r="WAY367" s="37"/>
      <c r="WAZ367" s="37"/>
      <c r="WBA367" s="37"/>
      <c r="WBB367" s="37"/>
      <c r="WBC367" s="37"/>
      <c r="WBD367" s="37"/>
      <c r="WBE367" s="37"/>
      <c r="WBF367" s="37"/>
      <c r="WBG367" s="37"/>
      <c r="WBH367" s="37"/>
      <c r="WBI367" s="37"/>
      <c r="WBJ367" s="37"/>
      <c r="WBK367" s="37"/>
      <c r="WBL367" s="37"/>
      <c r="WBM367" s="37"/>
      <c r="WBN367" s="37"/>
      <c r="WBO367" s="37"/>
      <c r="WBP367" s="37"/>
      <c r="WBQ367" s="37"/>
      <c r="WBR367" s="37"/>
      <c r="WBS367" s="37"/>
      <c r="WBT367" s="37"/>
      <c r="WBU367" s="37"/>
      <c r="WBV367" s="37"/>
      <c r="WBW367" s="37"/>
      <c r="WBX367" s="37"/>
      <c r="WBY367" s="37"/>
      <c r="WBZ367" s="37"/>
      <c r="WCA367" s="37"/>
      <c r="WCB367" s="37"/>
      <c r="WCC367" s="37"/>
      <c r="WCD367" s="37"/>
      <c r="WCE367" s="37"/>
      <c r="WCF367" s="37"/>
      <c r="WCG367" s="37"/>
      <c r="WCH367" s="37"/>
      <c r="WCI367" s="37"/>
      <c r="WCJ367" s="37"/>
      <c r="WCK367" s="37"/>
      <c r="WCL367" s="37"/>
      <c r="WCM367" s="37"/>
      <c r="WCN367" s="37"/>
      <c r="WCO367" s="37"/>
      <c r="WCP367" s="37"/>
      <c r="WCQ367" s="37"/>
      <c r="WCR367" s="37"/>
      <c r="WCS367" s="37"/>
      <c r="WCT367" s="37"/>
      <c r="WCU367" s="37"/>
      <c r="WCV367" s="37"/>
      <c r="WCW367" s="37"/>
      <c r="WCX367" s="37"/>
      <c r="WCY367" s="37"/>
      <c r="WCZ367" s="37"/>
      <c r="WDA367" s="37"/>
      <c r="WDB367" s="37"/>
      <c r="WDC367" s="37"/>
      <c r="WDD367" s="37"/>
      <c r="WDE367" s="37"/>
      <c r="WDF367" s="37"/>
      <c r="WDG367" s="37"/>
      <c r="WDH367" s="37"/>
      <c r="WDI367" s="37"/>
      <c r="WDJ367" s="37"/>
      <c r="WDK367" s="37"/>
      <c r="WDL367" s="37"/>
      <c r="WDM367" s="37"/>
      <c r="WDN367" s="37"/>
      <c r="WDO367" s="37"/>
      <c r="WDP367" s="37"/>
      <c r="WDQ367" s="37"/>
      <c r="WDR367" s="37"/>
      <c r="WDS367" s="37"/>
      <c r="WDT367" s="37"/>
      <c r="WDU367" s="37"/>
      <c r="WDV367" s="37"/>
      <c r="WDW367" s="37"/>
      <c r="WDX367" s="37"/>
      <c r="WDY367" s="37"/>
      <c r="WDZ367" s="37"/>
      <c r="WEA367" s="37"/>
      <c r="WEB367" s="37"/>
      <c r="WEC367" s="37"/>
      <c r="WED367" s="37"/>
      <c r="WEE367" s="37"/>
      <c r="WEF367" s="37"/>
      <c r="WEG367" s="37"/>
      <c r="WEH367" s="37"/>
      <c r="WEI367" s="37"/>
      <c r="WEJ367" s="37"/>
      <c r="WEK367" s="37"/>
      <c r="WEL367" s="37"/>
      <c r="WEM367" s="37"/>
      <c r="WEN367" s="37"/>
      <c r="WEO367" s="37"/>
      <c r="WEP367" s="37"/>
      <c r="WEQ367" s="37"/>
      <c r="WER367" s="37"/>
      <c r="WES367" s="37"/>
      <c r="WET367" s="37"/>
      <c r="WEU367" s="37"/>
      <c r="WEV367" s="37"/>
      <c r="WEW367" s="37"/>
      <c r="WEX367" s="37"/>
      <c r="WEY367" s="37"/>
      <c r="WEZ367" s="37"/>
      <c r="WFA367" s="37"/>
      <c r="WFB367" s="37"/>
      <c r="WFC367" s="37"/>
      <c r="WFD367" s="37"/>
      <c r="WFE367" s="37"/>
      <c r="WFF367" s="37"/>
      <c r="WFG367" s="37"/>
      <c r="WFH367" s="37"/>
      <c r="WFI367" s="37"/>
      <c r="WFJ367" s="37"/>
      <c r="WFK367" s="37"/>
      <c r="WFL367" s="37"/>
      <c r="WFM367" s="37"/>
      <c r="WFN367" s="37"/>
      <c r="WFO367" s="37"/>
      <c r="WFP367" s="37"/>
      <c r="WFQ367" s="37"/>
      <c r="WFR367" s="37"/>
      <c r="WFS367" s="37"/>
      <c r="WFT367" s="37"/>
      <c r="WFU367" s="37"/>
      <c r="WFV367" s="37"/>
      <c r="WFW367" s="37"/>
      <c r="WFX367" s="37"/>
      <c r="WFY367" s="37"/>
      <c r="WFZ367" s="37"/>
      <c r="WGA367" s="37"/>
      <c r="WGB367" s="37"/>
      <c r="WGC367" s="37"/>
      <c r="WGD367" s="37"/>
      <c r="WGE367" s="37"/>
      <c r="WGF367" s="37"/>
      <c r="WGG367" s="37"/>
      <c r="WGH367" s="37"/>
      <c r="WGI367" s="37"/>
      <c r="WGJ367" s="37"/>
      <c r="WGK367" s="37"/>
      <c r="WGL367" s="37"/>
      <c r="WGM367" s="37"/>
      <c r="WGN367" s="37"/>
      <c r="WGO367" s="37"/>
      <c r="WGP367" s="37"/>
      <c r="WGQ367" s="37"/>
      <c r="WGR367" s="37"/>
      <c r="WGS367" s="37"/>
      <c r="WGT367" s="37"/>
      <c r="WGU367" s="37"/>
      <c r="WGV367" s="37"/>
      <c r="WGW367" s="37"/>
      <c r="WGX367" s="37"/>
      <c r="WGY367" s="37"/>
      <c r="WGZ367" s="37"/>
      <c r="WHA367" s="37"/>
      <c r="WHB367" s="37"/>
      <c r="WHC367" s="37"/>
      <c r="WHD367" s="37"/>
      <c r="WHE367" s="37"/>
      <c r="WHF367" s="37"/>
      <c r="WHG367" s="37"/>
      <c r="WHH367" s="37"/>
      <c r="WHI367" s="37"/>
      <c r="WHJ367" s="37"/>
      <c r="WHK367" s="37"/>
      <c r="WHL367" s="37"/>
      <c r="WHM367" s="37"/>
      <c r="WHN367" s="37"/>
      <c r="WHO367" s="37"/>
      <c r="WHP367" s="37"/>
      <c r="WHQ367" s="37"/>
      <c r="WHR367" s="37"/>
      <c r="WHS367" s="37"/>
      <c r="WHT367" s="37"/>
      <c r="WHU367" s="37"/>
      <c r="WHV367" s="37"/>
      <c r="WHW367" s="37"/>
      <c r="WHX367" s="37"/>
      <c r="WHY367" s="37"/>
      <c r="WHZ367" s="37"/>
      <c r="WIA367" s="37"/>
      <c r="WIB367" s="37"/>
      <c r="WIC367" s="37"/>
      <c r="WID367" s="37"/>
      <c r="WIE367" s="37"/>
      <c r="WIF367" s="37"/>
      <c r="WIG367" s="37"/>
      <c r="WIH367" s="37"/>
      <c r="WII367" s="37"/>
      <c r="WIJ367" s="37"/>
      <c r="WIK367" s="37"/>
      <c r="WIL367" s="37"/>
      <c r="WIM367" s="37"/>
      <c r="WIN367" s="37"/>
      <c r="WIO367" s="37"/>
      <c r="WIP367" s="37"/>
      <c r="WIQ367" s="37"/>
      <c r="WIR367" s="37"/>
      <c r="WIS367" s="37"/>
      <c r="WIT367" s="37"/>
      <c r="WIU367" s="37"/>
      <c r="WIV367" s="37"/>
      <c r="WIW367" s="37"/>
      <c r="WIX367" s="37"/>
      <c r="WIY367" s="37"/>
      <c r="WIZ367" s="37"/>
      <c r="WJA367" s="37"/>
      <c r="WJB367" s="37"/>
      <c r="WJC367" s="37"/>
      <c r="WJD367" s="37"/>
      <c r="WJE367" s="37"/>
      <c r="WJF367" s="37"/>
      <c r="WJG367" s="37"/>
      <c r="WJH367" s="37"/>
      <c r="WJI367" s="37"/>
      <c r="WJJ367" s="37"/>
      <c r="WJK367" s="37"/>
      <c r="WJL367" s="37"/>
      <c r="WJM367" s="37"/>
      <c r="WJN367" s="37"/>
      <c r="WJO367" s="37"/>
      <c r="WJP367" s="37"/>
      <c r="WJQ367" s="37"/>
      <c r="WJR367" s="37"/>
      <c r="WJS367" s="37"/>
      <c r="WJT367" s="37"/>
      <c r="WJU367" s="37"/>
      <c r="WJV367" s="37"/>
      <c r="WJW367" s="37"/>
      <c r="WJX367" s="37"/>
      <c r="WJY367" s="37"/>
      <c r="WJZ367" s="37"/>
      <c r="WKA367" s="37"/>
      <c r="WKB367" s="37"/>
      <c r="WKC367" s="37"/>
      <c r="WKD367" s="37"/>
      <c r="WKE367" s="37"/>
      <c r="WKF367" s="37"/>
      <c r="WKG367" s="37"/>
      <c r="WKH367" s="37"/>
      <c r="WKI367" s="37"/>
      <c r="WKJ367" s="37"/>
      <c r="WKK367" s="37"/>
      <c r="WKL367" s="37"/>
      <c r="WKM367" s="37"/>
      <c r="WKN367" s="37"/>
      <c r="WKO367" s="37"/>
      <c r="WKP367" s="37"/>
      <c r="WKQ367" s="37"/>
      <c r="WKR367" s="37"/>
      <c r="WKS367" s="37"/>
      <c r="WKT367" s="37"/>
      <c r="WKU367" s="37"/>
      <c r="WKV367" s="37"/>
      <c r="WKW367" s="37"/>
      <c r="WKX367" s="37"/>
      <c r="WKY367" s="37"/>
      <c r="WKZ367" s="37"/>
      <c r="WLA367" s="37"/>
      <c r="WLB367" s="37"/>
      <c r="WLC367" s="37"/>
      <c r="WLD367" s="37"/>
      <c r="WLE367" s="37"/>
      <c r="WLF367" s="37"/>
      <c r="WLG367" s="37"/>
      <c r="WLH367" s="37"/>
      <c r="WLI367" s="37"/>
      <c r="WLJ367" s="37"/>
      <c r="WLK367" s="37"/>
      <c r="WLL367" s="37"/>
      <c r="WLM367" s="37"/>
      <c r="WLN367" s="37"/>
      <c r="WLO367" s="37"/>
      <c r="WLP367" s="37"/>
      <c r="WLQ367" s="37"/>
      <c r="WLR367" s="37"/>
      <c r="WLS367" s="37"/>
      <c r="WLT367" s="37"/>
      <c r="WLU367" s="37"/>
      <c r="WLV367" s="37"/>
      <c r="WLW367" s="37"/>
      <c r="WLX367" s="37"/>
      <c r="WLY367" s="37"/>
      <c r="WLZ367" s="37"/>
      <c r="WMA367" s="37"/>
      <c r="WMB367" s="37"/>
      <c r="WMC367" s="37"/>
      <c r="WMD367" s="37"/>
      <c r="WME367" s="37"/>
      <c r="WMF367" s="37"/>
      <c r="WMG367" s="37"/>
      <c r="WMH367" s="37"/>
      <c r="WMI367" s="37"/>
      <c r="WMJ367" s="37"/>
      <c r="WMK367" s="37"/>
      <c r="WML367" s="37"/>
      <c r="WMM367" s="37"/>
      <c r="WMN367" s="37"/>
      <c r="WMO367" s="37"/>
      <c r="WMP367" s="37"/>
      <c r="WMQ367" s="37"/>
      <c r="WMR367" s="37"/>
      <c r="WMS367" s="37"/>
      <c r="WMT367" s="37"/>
      <c r="WMU367" s="37"/>
      <c r="WMV367" s="37"/>
      <c r="WMW367" s="37"/>
      <c r="WMX367" s="37"/>
      <c r="WMY367" s="37"/>
      <c r="WMZ367" s="37"/>
      <c r="WNA367" s="37"/>
      <c r="WNB367" s="37"/>
      <c r="WNC367" s="37"/>
      <c r="WND367" s="37"/>
      <c r="WNE367" s="37"/>
      <c r="WNF367" s="37"/>
      <c r="WNG367" s="37"/>
      <c r="WNH367" s="37"/>
      <c r="WNI367" s="37"/>
      <c r="WNJ367" s="37"/>
      <c r="WNK367" s="37"/>
      <c r="WNL367" s="37"/>
      <c r="WNM367" s="37"/>
      <c r="WNN367" s="37"/>
      <c r="WNO367" s="37"/>
      <c r="WNP367" s="37"/>
      <c r="WNQ367" s="37"/>
      <c r="WNR367" s="37"/>
      <c r="WNS367" s="37"/>
      <c r="WNT367" s="37"/>
      <c r="WNU367" s="37"/>
      <c r="WNV367" s="37"/>
      <c r="WNW367" s="37"/>
      <c r="WNX367" s="37"/>
      <c r="WNY367" s="37"/>
      <c r="WNZ367" s="37"/>
      <c r="WOA367" s="37"/>
      <c r="WOB367" s="37"/>
      <c r="WOC367" s="37"/>
      <c r="WOD367" s="37"/>
      <c r="WOE367" s="37"/>
      <c r="WOF367" s="37"/>
      <c r="WOG367" s="37"/>
      <c r="WOH367" s="37"/>
      <c r="WOI367" s="37"/>
      <c r="WOJ367" s="37"/>
      <c r="WOK367" s="37"/>
      <c r="WOL367" s="37"/>
      <c r="WOM367" s="37"/>
      <c r="WON367" s="37"/>
      <c r="WOO367" s="37"/>
      <c r="WOP367" s="37"/>
      <c r="WOQ367" s="37"/>
      <c r="WOR367" s="37"/>
      <c r="WOS367" s="37"/>
      <c r="WOT367" s="37"/>
      <c r="WOU367" s="37"/>
      <c r="WOV367" s="37"/>
      <c r="WOW367" s="37"/>
      <c r="WOX367" s="37"/>
      <c r="WOY367" s="37"/>
      <c r="WOZ367" s="37"/>
      <c r="WPA367" s="37"/>
      <c r="WPB367" s="37"/>
      <c r="WPC367" s="37"/>
      <c r="WPD367" s="37"/>
      <c r="WPE367" s="37"/>
      <c r="WPF367" s="37"/>
      <c r="WPG367" s="37"/>
      <c r="WPH367" s="37"/>
      <c r="WPI367" s="37"/>
      <c r="WPJ367" s="37"/>
      <c r="WPK367" s="37"/>
      <c r="WPL367" s="37"/>
      <c r="WPM367" s="37"/>
      <c r="WPN367" s="37"/>
      <c r="WPO367" s="37"/>
      <c r="WPP367" s="37"/>
      <c r="WPQ367" s="37"/>
      <c r="WPR367" s="37"/>
      <c r="WPS367" s="37"/>
      <c r="WPT367" s="37"/>
      <c r="WPU367" s="37"/>
      <c r="WPV367" s="37"/>
      <c r="WPW367" s="37"/>
      <c r="WPX367" s="37"/>
      <c r="WPY367" s="37"/>
      <c r="WPZ367" s="37"/>
      <c r="WQA367" s="37"/>
      <c r="WQB367" s="37"/>
      <c r="WQC367" s="37"/>
      <c r="WQD367" s="37"/>
      <c r="WQE367" s="37"/>
      <c r="WQF367" s="37"/>
      <c r="WQG367" s="37"/>
      <c r="WQH367" s="37"/>
      <c r="WQI367" s="37"/>
      <c r="WQJ367" s="37"/>
      <c r="WQK367" s="37"/>
      <c r="WQL367" s="37"/>
      <c r="WQM367" s="37"/>
      <c r="WQN367" s="37"/>
      <c r="WQO367" s="37"/>
      <c r="WQP367" s="37"/>
      <c r="WQQ367" s="37"/>
      <c r="WQR367" s="37"/>
      <c r="WQS367" s="37"/>
      <c r="WQT367" s="37"/>
      <c r="WQU367" s="37"/>
      <c r="WQV367" s="37"/>
      <c r="WQW367" s="37"/>
      <c r="WQX367" s="37"/>
      <c r="WQY367" s="37"/>
      <c r="WQZ367" s="37"/>
      <c r="WRA367" s="37"/>
      <c r="WRB367" s="37"/>
      <c r="WRC367" s="37"/>
      <c r="WRD367" s="37"/>
      <c r="WRE367" s="37"/>
      <c r="WRF367" s="37"/>
      <c r="WRG367" s="37"/>
      <c r="WRH367" s="37"/>
      <c r="WRI367" s="37"/>
      <c r="WRJ367" s="37"/>
      <c r="WRK367" s="37"/>
      <c r="WRL367" s="37"/>
      <c r="WRM367" s="37"/>
      <c r="WRN367" s="37"/>
      <c r="WRO367" s="37"/>
      <c r="WRP367" s="37"/>
      <c r="WRQ367" s="37"/>
      <c r="WRR367" s="37"/>
      <c r="WRS367" s="37"/>
      <c r="WRT367" s="37"/>
      <c r="WRU367" s="37"/>
      <c r="WRV367" s="37"/>
      <c r="WRW367" s="37"/>
      <c r="WRX367" s="37"/>
      <c r="WRY367" s="37"/>
      <c r="WRZ367" s="37"/>
      <c r="WSA367" s="37"/>
      <c r="WSB367" s="37"/>
      <c r="WSC367" s="37"/>
      <c r="WSD367" s="37"/>
      <c r="WSE367" s="37"/>
      <c r="WSF367" s="37"/>
      <c r="WSG367" s="37"/>
      <c r="WSH367" s="37"/>
      <c r="WSI367" s="37"/>
      <c r="WSJ367" s="37"/>
      <c r="WSK367" s="37"/>
      <c r="WSL367" s="37"/>
      <c r="WSM367" s="37"/>
      <c r="WSN367" s="37"/>
      <c r="WSO367" s="37"/>
      <c r="WSP367" s="37"/>
      <c r="WSQ367" s="37"/>
      <c r="WSR367" s="37"/>
      <c r="WSS367" s="37"/>
      <c r="WST367" s="37"/>
      <c r="WSU367" s="37"/>
      <c r="WSV367" s="37"/>
      <c r="WSW367" s="37"/>
      <c r="WSX367" s="37"/>
      <c r="WSY367" s="37"/>
      <c r="WSZ367" s="37"/>
      <c r="WTA367" s="37"/>
      <c r="WTB367" s="37"/>
      <c r="WTC367" s="37"/>
      <c r="WTD367" s="37"/>
      <c r="WTE367" s="37"/>
      <c r="WTF367" s="37"/>
      <c r="WTG367" s="37"/>
      <c r="WTH367" s="37"/>
      <c r="WTI367" s="37"/>
      <c r="WTJ367" s="37"/>
      <c r="WTK367" s="37"/>
      <c r="WTL367" s="37"/>
      <c r="WTM367" s="37"/>
      <c r="WTN367" s="37"/>
      <c r="WTO367" s="37"/>
      <c r="WTP367" s="37"/>
      <c r="WTQ367" s="37"/>
      <c r="WTR367" s="37"/>
      <c r="WTS367" s="37"/>
      <c r="WTT367" s="37"/>
      <c r="WTU367" s="37"/>
      <c r="WTV367" s="37"/>
      <c r="WTW367" s="37"/>
      <c r="WTX367" s="37"/>
      <c r="WTY367" s="37"/>
      <c r="WTZ367" s="37"/>
      <c r="WUA367" s="37"/>
      <c r="WUB367" s="37"/>
      <c r="WUC367" s="37"/>
      <c r="WUD367" s="37"/>
      <c r="WUE367" s="37"/>
      <c r="WUF367" s="37"/>
      <c r="WUG367" s="37"/>
      <c r="WUH367" s="37"/>
      <c r="WUI367" s="37"/>
      <c r="WUJ367" s="37"/>
      <c r="WUK367" s="37"/>
      <c r="WUL367" s="37"/>
      <c r="WUM367" s="37"/>
      <c r="WUN367" s="37"/>
      <c r="WUO367" s="37"/>
      <c r="WUP367" s="37"/>
      <c r="WUQ367" s="37"/>
      <c r="WUR367" s="37"/>
      <c r="WUS367" s="37"/>
      <c r="WUT367" s="37"/>
      <c r="WUU367" s="37"/>
      <c r="WUV367" s="37"/>
      <c r="WUW367" s="37"/>
      <c r="WUX367" s="37"/>
      <c r="WUY367" s="37"/>
      <c r="WUZ367" s="37"/>
      <c r="WVA367" s="37"/>
      <c r="WVB367" s="37"/>
      <c r="WVC367" s="37"/>
      <c r="WVD367" s="37"/>
      <c r="WVE367" s="37"/>
      <c r="WVF367" s="37"/>
      <c r="WVG367" s="37"/>
      <c r="WVH367" s="37"/>
      <c r="WVI367" s="37"/>
      <c r="WVJ367" s="37"/>
      <c r="WVK367" s="37"/>
      <c r="WVL367" s="37"/>
      <c r="WVM367" s="37"/>
      <c r="WVN367" s="37"/>
      <c r="WVO367" s="37"/>
      <c r="WVP367" s="37"/>
      <c r="WVQ367" s="37"/>
      <c r="WVR367" s="37"/>
      <c r="WVS367" s="37"/>
      <c r="WVT367" s="37"/>
      <c r="WVU367" s="37"/>
      <c r="WVV367" s="37"/>
      <c r="WVW367" s="37"/>
      <c r="WVX367" s="37"/>
      <c r="WVY367" s="37"/>
      <c r="WVZ367" s="37"/>
      <c r="WWA367" s="37"/>
      <c r="WWB367" s="37"/>
      <c r="WWC367" s="37"/>
      <c r="WWD367" s="37"/>
      <c r="WWE367" s="37"/>
      <c r="WWF367" s="37"/>
      <c r="WWG367" s="37"/>
      <c r="WWH367" s="37"/>
      <c r="WWI367" s="37"/>
      <c r="WWJ367" s="37"/>
      <c r="WWK367" s="37"/>
      <c r="WWL367" s="37"/>
      <c r="WWM367" s="37"/>
      <c r="WWN367" s="37"/>
      <c r="WWO367" s="37"/>
      <c r="WWP367" s="37"/>
      <c r="WWQ367" s="37"/>
      <c r="WWR367" s="37"/>
      <c r="WWS367" s="37"/>
      <c r="WWT367" s="37"/>
      <c r="WWU367" s="37"/>
      <c r="WWV367" s="37"/>
      <c r="WWW367" s="37"/>
      <c r="WWX367" s="37"/>
      <c r="WWY367" s="37"/>
      <c r="WWZ367" s="37"/>
      <c r="WXA367" s="37"/>
      <c r="WXB367" s="37"/>
      <c r="WXC367" s="37"/>
      <c r="WXD367" s="37"/>
      <c r="WXE367" s="37"/>
      <c r="WXF367" s="37"/>
      <c r="WXG367" s="37"/>
      <c r="WXH367" s="37"/>
      <c r="WXI367" s="37"/>
      <c r="WXJ367" s="37"/>
      <c r="WXK367" s="37"/>
      <c r="WXL367" s="37"/>
      <c r="WXM367" s="37"/>
      <c r="WXN367" s="37"/>
      <c r="WXO367" s="37"/>
      <c r="WXP367" s="37"/>
      <c r="WXQ367" s="37"/>
      <c r="WXR367" s="37"/>
      <c r="WXS367" s="37"/>
      <c r="WXT367" s="37"/>
      <c r="WXU367" s="37"/>
      <c r="WXV367" s="37"/>
      <c r="WXW367" s="37"/>
      <c r="WXX367" s="37"/>
      <c r="WXY367" s="37"/>
      <c r="WXZ367" s="37"/>
      <c r="WYA367" s="37"/>
      <c r="WYB367" s="37"/>
      <c r="WYC367" s="37"/>
      <c r="WYD367" s="37"/>
      <c r="WYE367" s="37"/>
      <c r="WYF367" s="37"/>
      <c r="WYG367" s="37"/>
      <c r="WYH367" s="37"/>
      <c r="WYI367" s="37"/>
      <c r="WYJ367" s="37"/>
      <c r="WYK367" s="37"/>
      <c r="WYL367" s="37"/>
      <c r="WYM367" s="37"/>
      <c r="WYN367" s="37"/>
      <c r="WYO367" s="37"/>
      <c r="WYP367" s="37"/>
      <c r="WYQ367" s="37"/>
      <c r="WYR367" s="37"/>
      <c r="WYS367" s="37"/>
      <c r="WYT367" s="37"/>
      <c r="WYU367" s="37"/>
      <c r="WYV367" s="37"/>
      <c r="WYW367" s="37"/>
      <c r="WYX367" s="37"/>
      <c r="WYY367" s="37"/>
      <c r="WYZ367" s="37"/>
      <c r="WZA367" s="37"/>
      <c r="WZB367" s="37"/>
    </row>
    <row r="368" spans="1:16384" ht="192" customHeight="1" x14ac:dyDescent="0.25">
      <c r="A368" s="76" t="s">
        <v>82</v>
      </c>
      <c r="B368" s="13" t="s">
        <v>4</v>
      </c>
      <c r="C368" s="102" t="s">
        <v>284</v>
      </c>
      <c r="D368" s="102"/>
      <c r="E368" s="102"/>
      <c r="F368" s="102"/>
      <c r="G368" s="102"/>
      <c r="H368" s="102"/>
      <c r="I368" s="102"/>
      <c r="Q368" s="37"/>
      <c r="R368" s="37"/>
      <c r="S368" s="37"/>
      <c r="T368" s="37"/>
      <c r="U368" s="37"/>
      <c r="V368" s="37"/>
      <c r="W368" s="37"/>
      <c r="X368" s="37"/>
      <c r="Y368" s="37"/>
      <c r="Z368" s="37"/>
      <c r="AA368" s="37"/>
      <c r="EV368" s="37"/>
      <c r="EW368" s="37"/>
      <c r="EX368" s="37"/>
      <c r="EY368" s="37"/>
      <c r="EZ368" s="37"/>
      <c r="FA368" s="37"/>
      <c r="FB368" s="37"/>
      <c r="FC368" s="37"/>
      <c r="FD368" s="37"/>
      <c r="FE368" s="37"/>
      <c r="FF368" s="37"/>
      <c r="FG368" s="37"/>
      <c r="FH368" s="37"/>
      <c r="FI368" s="37"/>
      <c r="FJ368" s="37"/>
      <c r="FK368" s="37"/>
      <c r="FL368" s="37"/>
      <c r="FM368" s="37"/>
      <c r="FN368" s="37"/>
      <c r="FO368" s="37"/>
      <c r="FP368" s="37"/>
      <c r="FQ368" s="37"/>
      <c r="FR368" s="37"/>
      <c r="FS368" s="37"/>
      <c r="FT368" s="37"/>
      <c r="FU368" s="37"/>
      <c r="FV368" s="37"/>
      <c r="FW368" s="37"/>
      <c r="FX368" s="37"/>
      <c r="FY368" s="37"/>
      <c r="FZ368" s="37"/>
      <c r="GA368" s="37"/>
      <c r="GB368" s="37"/>
      <c r="GC368" s="37"/>
      <c r="GD368" s="37"/>
      <c r="GE368" s="37"/>
      <c r="GF368" s="37"/>
      <c r="GG368" s="37"/>
      <c r="GH368" s="37"/>
      <c r="GI368" s="37"/>
      <c r="GJ368" s="37"/>
      <c r="GK368" s="37"/>
      <c r="GL368" s="37"/>
      <c r="GM368" s="37"/>
      <c r="GN368" s="37"/>
      <c r="GO368" s="37"/>
      <c r="GP368" s="37"/>
      <c r="GQ368" s="37"/>
      <c r="GR368" s="37"/>
      <c r="GS368" s="37"/>
      <c r="GT368" s="37"/>
      <c r="GU368" s="37"/>
      <c r="GV368" s="37"/>
      <c r="GW368" s="37"/>
      <c r="GX368" s="37"/>
      <c r="GY368" s="37"/>
      <c r="GZ368" s="37"/>
      <c r="HA368" s="37"/>
      <c r="HB368" s="37"/>
      <c r="HC368" s="37"/>
      <c r="HD368" s="37"/>
      <c r="HE368" s="37"/>
      <c r="HF368" s="37"/>
      <c r="HG368" s="37"/>
      <c r="HH368" s="37"/>
      <c r="HI368" s="37"/>
      <c r="HJ368" s="37"/>
      <c r="HK368" s="37"/>
      <c r="HL368" s="37"/>
      <c r="HM368" s="37"/>
      <c r="HN368" s="37"/>
      <c r="HO368" s="37"/>
      <c r="HP368" s="37"/>
      <c r="HQ368" s="37"/>
      <c r="HR368" s="37"/>
      <c r="HS368" s="37"/>
      <c r="HT368" s="37"/>
      <c r="HU368" s="37"/>
      <c r="HV368" s="37"/>
      <c r="HW368" s="37"/>
      <c r="HX368" s="37"/>
      <c r="HY368" s="37"/>
      <c r="HZ368" s="37"/>
      <c r="IA368" s="37"/>
      <c r="IB368" s="37"/>
      <c r="IC368" s="37"/>
      <c r="ID368" s="37"/>
      <c r="IE368" s="37"/>
      <c r="IF368" s="37"/>
      <c r="IG368" s="37"/>
      <c r="IH368" s="37"/>
      <c r="II368" s="37"/>
      <c r="IJ368" s="37"/>
      <c r="IK368" s="37"/>
      <c r="IL368" s="37"/>
      <c r="IM368" s="37"/>
      <c r="IN368" s="37"/>
      <c r="IO368" s="37"/>
      <c r="IP368" s="37"/>
      <c r="IQ368" s="37"/>
      <c r="IR368" s="37"/>
      <c r="IS368" s="37"/>
      <c r="IT368" s="37"/>
      <c r="IU368" s="37"/>
      <c r="IV368" s="37"/>
      <c r="IW368" s="37"/>
      <c r="IX368" s="37"/>
      <c r="IY368" s="37"/>
      <c r="IZ368" s="37"/>
      <c r="JA368" s="37"/>
      <c r="JB368" s="37"/>
      <c r="JC368" s="37"/>
      <c r="JD368" s="37"/>
      <c r="JE368" s="37"/>
      <c r="JF368" s="37"/>
      <c r="JG368" s="37"/>
      <c r="JH368" s="37"/>
      <c r="JI368" s="37"/>
      <c r="JJ368" s="37"/>
      <c r="JK368" s="37"/>
      <c r="JL368" s="37"/>
      <c r="JM368" s="37"/>
      <c r="JN368" s="37"/>
      <c r="JO368" s="37"/>
      <c r="JP368" s="37"/>
      <c r="JQ368" s="37"/>
      <c r="JR368" s="37"/>
      <c r="JS368" s="37"/>
      <c r="JT368" s="37"/>
      <c r="JU368" s="37"/>
      <c r="JV368" s="37"/>
      <c r="JW368" s="37"/>
      <c r="JX368" s="37"/>
      <c r="JY368" s="37"/>
      <c r="JZ368" s="37"/>
      <c r="KA368" s="37"/>
      <c r="KB368" s="37"/>
      <c r="KC368" s="37"/>
      <c r="KD368" s="37"/>
      <c r="KE368" s="37"/>
      <c r="KF368" s="37"/>
      <c r="KG368" s="37"/>
      <c r="KH368" s="37"/>
      <c r="KI368" s="37"/>
      <c r="KJ368" s="37"/>
      <c r="KK368" s="37"/>
      <c r="KL368" s="37"/>
      <c r="KM368" s="37"/>
      <c r="KN368" s="37"/>
      <c r="KO368" s="37"/>
      <c r="KP368" s="37"/>
      <c r="KQ368" s="37"/>
      <c r="KR368" s="37"/>
      <c r="KS368" s="37"/>
      <c r="KT368" s="37"/>
      <c r="KU368" s="37"/>
      <c r="KV368" s="37"/>
      <c r="KW368" s="37"/>
      <c r="KX368" s="37"/>
      <c r="KY368" s="37"/>
      <c r="KZ368" s="37"/>
      <c r="LA368" s="37"/>
      <c r="LB368" s="37"/>
      <c r="LC368" s="37"/>
      <c r="LD368" s="37"/>
      <c r="LE368" s="37"/>
      <c r="LF368" s="37"/>
      <c r="LG368" s="37"/>
      <c r="LH368" s="37"/>
      <c r="LI368" s="37"/>
      <c r="LJ368" s="37"/>
      <c r="LK368" s="37"/>
      <c r="LL368" s="37"/>
      <c r="LM368" s="37"/>
      <c r="LN368" s="37"/>
      <c r="LO368" s="37"/>
      <c r="LP368" s="37"/>
      <c r="LQ368" s="37"/>
      <c r="LR368" s="37"/>
      <c r="LS368" s="37"/>
      <c r="LT368" s="37"/>
      <c r="LU368" s="37"/>
      <c r="LV368" s="37"/>
      <c r="LW368" s="37"/>
      <c r="LX368" s="37"/>
      <c r="LY368" s="37"/>
      <c r="LZ368" s="37"/>
      <c r="MA368" s="37"/>
      <c r="MB368" s="37"/>
      <c r="MC368" s="37"/>
      <c r="MD368" s="37"/>
      <c r="ME368" s="37"/>
      <c r="MF368" s="37"/>
      <c r="MG368" s="37"/>
      <c r="MH368" s="37"/>
      <c r="MI368" s="37"/>
      <c r="MJ368" s="37"/>
      <c r="MK368" s="37"/>
      <c r="ML368" s="37"/>
      <c r="MM368" s="37"/>
      <c r="MN368" s="37"/>
      <c r="MO368" s="37"/>
      <c r="MP368" s="37"/>
      <c r="MQ368" s="37"/>
      <c r="MR368" s="37"/>
      <c r="MS368" s="37"/>
      <c r="MT368" s="37"/>
      <c r="MU368" s="37"/>
      <c r="MV368" s="37"/>
      <c r="MW368" s="37"/>
      <c r="MX368" s="37"/>
      <c r="MY368" s="37"/>
      <c r="MZ368" s="37"/>
      <c r="NA368" s="37"/>
      <c r="NB368" s="37"/>
      <c r="NC368" s="37"/>
      <c r="ND368" s="37"/>
      <c r="NE368" s="37"/>
      <c r="NF368" s="37"/>
      <c r="NG368" s="37"/>
      <c r="NH368" s="37"/>
      <c r="NI368" s="37"/>
      <c r="NJ368" s="37"/>
      <c r="NK368" s="37"/>
      <c r="NL368" s="37"/>
      <c r="NM368" s="37"/>
      <c r="NN368" s="37"/>
      <c r="NO368" s="37"/>
      <c r="NP368" s="37"/>
      <c r="NQ368" s="37"/>
      <c r="NR368" s="37"/>
      <c r="NS368" s="37"/>
      <c r="NT368" s="37"/>
      <c r="NU368" s="37"/>
      <c r="NV368" s="37"/>
      <c r="NW368" s="37"/>
      <c r="NX368" s="37"/>
      <c r="NY368" s="37"/>
      <c r="NZ368" s="37"/>
      <c r="OA368" s="37"/>
      <c r="OB368" s="37"/>
      <c r="OC368" s="37"/>
      <c r="OD368" s="37"/>
      <c r="OE368" s="37"/>
      <c r="OF368" s="37"/>
      <c r="OG368" s="37"/>
      <c r="OH368" s="37"/>
      <c r="OI368" s="37"/>
      <c r="OJ368" s="37"/>
      <c r="OK368" s="37"/>
      <c r="OL368" s="37"/>
      <c r="OM368" s="37"/>
      <c r="ON368" s="37"/>
      <c r="OO368" s="37"/>
      <c r="OP368" s="37"/>
      <c r="OQ368" s="37"/>
      <c r="OR368" s="37"/>
      <c r="OS368" s="37"/>
      <c r="OT368" s="37"/>
      <c r="OU368" s="37"/>
      <c r="OV368" s="37"/>
      <c r="OW368" s="37"/>
      <c r="OX368" s="37"/>
      <c r="OY368" s="37"/>
      <c r="OZ368" s="37"/>
      <c r="PA368" s="37"/>
      <c r="PB368" s="37"/>
      <c r="PC368" s="37"/>
      <c r="PD368" s="37"/>
      <c r="PE368" s="37"/>
      <c r="PF368" s="37"/>
      <c r="PG368" s="37"/>
      <c r="PH368" s="37"/>
      <c r="PI368" s="37"/>
      <c r="PJ368" s="37"/>
      <c r="PK368" s="37"/>
      <c r="PL368" s="37"/>
      <c r="PM368" s="37"/>
      <c r="PN368" s="37"/>
      <c r="PO368" s="37"/>
      <c r="PP368" s="37"/>
      <c r="PQ368" s="37"/>
      <c r="PR368" s="37"/>
      <c r="PS368" s="37"/>
      <c r="PT368" s="37"/>
      <c r="PU368" s="37"/>
      <c r="PV368" s="37"/>
      <c r="PW368" s="37"/>
      <c r="PX368" s="37"/>
      <c r="PY368" s="37"/>
      <c r="PZ368" s="37"/>
      <c r="QA368" s="37"/>
      <c r="QB368" s="37"/>
      <c r="QC368" s="37"/>
      <c r="QD368" s="37"/>
      <c r="QE368" s="37"/>
      <c r="QF368" s="37"/>
      <c r="QG368" s="37"/>
      <c r="QH368" s="37"/>
      <c r="QI368" s="37"/>
      <c r="QJ368" s="37"/>
      <c r="QK368" s="37"/>
      <c r="QL368" s="37"/>
      <c r="QM368" s="37"/>
      <c r="QN368" s="37"/>
      <c r="QO368" s="37"/>
      <c r="QP368" s="37"/>
      <c r="QQ368" s="37"/>
      <c r="QR368" s="37"/>
      <c r="QS368" s="37"/>
      <c r="QT368" s="37"/>
      <c r="QU368" s="37"/>
      <c r="QV368" s="37"/>
      <c r="QW368" s="37"/>
      <c r="QX368" s="37"/>
      <c r="QY368" s="37"/>
      <c r="QZ368" s="37"/>
      <c r="RA368" s="37"/>
      <c r="RB368" s="37"/>
      <c r="RC368" s="37"/>
      <c r="RD368" s="37"/>
      <c r="RE368" s="37"/>
      <c r="RF368" s="37"/>
      <c r="RG368" s="37"/>
      <c r="RH368" s="37"/>
      <c r="RI368" s="37"/>
      <c r="RJ368" s="37"/>
      <c r="RK368" s="37"/>
      <c r="RL368" s="37"/>
      <c r="RM368" s="37"/>
      <c r="RN368" s="37"/>
      <c r="RO368" s="37"/>
      <c r="RP368" s="37"/>
      <c r="RQ368" s="37"/>
      <c r="RR368" s="37"/>
      <c r="RS368" s="37"/>
      <c r="RT368" s="37"/>
      <c r="RU368" s="37"/>
      <c r="RV368" s="37"/>
      <c r="RW368" s="37"/>
      <c r="RX368" s="37"/>
      <c r="RY368" s="37"/>
      <c r="RZ368" s="37"/>
      <c r="SA368" s="37"/>
      <c r="SB368" s="37"/>
      <c r="SC368" s="37"/>
      <c r="SD368" s="37"/>
      <c r="SE368" s="37"/>
      <c r="SF368" s="37"/>
      <c r="SG368" s="37"/>
      <c r="SH368" s="37"/>
      <c r="SI368" s="37"/>
      <c r="SJ368" s="37"/>
      <c r="SK368" s="37"/>
      <c r="SL368" s="37"/>
      <c r="SM368" s="37"/>
      <c r="SN368" s="37"/>
      <c r="SO368" s="37"/>
      <c r="SP368" s="37"/>
      <c r="SQ368" s="37"/>
      <c r="SR368" s="37"/>
      <c r="SS368" s="37"/>
      <c r="ST368" s="37"/>
      <c r="SU368" s="37"/>
      <c r="SV368" s="37"/>
      <c r="SW368" s="37"/>
      <c r="SX368" s="37"/>
      <c r="SY368" s="37"/>
      <c r="SZ368" s="37"/>
      <c r="TA368" s="37"/>
      <c r="TB368" s="37"/>
      <c r="TC368" s="37"/>
      <c r="TD368" s="37"/>
      <c r="TE368" s="37"/>
      <c r="TF368" s="37"/>
      <c r="TG368" s="37"/>
      <c r="TH368" s="37"/>
      <c r="TI368" s="37"/>
      <c r="TJ368" s="37"/>
      <c r="TK368" s="37"/>
      <c r="TL368" s="37"/>
      <c r="TM368" s="37"/>
      <c r="TN368" s="37"/>
      <c r="TO368" s="37"/>
      <c r="TP368" s="37"/>
      <c r="TQ368" s="37"/>
      <c r="TR368" s="37"/>
      <c r="TS368" s="37"/>
      <c r="TT368" s="37"/>
      <c r="TU368" s="37"/>
      <c r="TV368" s="37"/>
      <c r="TW368" s="37"/>
      <c r="TX368" s="37"/>
      <c r="TY368" s="37"/>
      <c r="TZ368" s="37"/>
      <c r="UA368" s="37"/>
      <c r="UB368" s="37"/>
      <c r="UC368" s="37"/>
      <c r="UD368" s="37"/>
      <c r="UE368" s="37"/>
      <c r="UF368" s="37"/>
      <c r="UG368" s="37"/>
      <c r="UH368" s="37"/>
      <c r="UI368" s="37"/>
      <c r="UJ368" s="37"/>
      <c r="UK368" s="37"/>
      <c r="UL368" s="37"/>
      <c r="UM368" s="37"/>
      <c r="UN368" s="37"/>
      <c r="UO368" s="37"/>
      <c r="UP368" s="37"/>
      <c r="UQ368" s="37"/>
      <c r="UR368" s="37"/>
      <c r="US368" s="37"/>
      <c r="UT368" s="37"/>
      <c r="UU368" s="37"/>
      <c r="UV368" s="37"/>
      <c r="UW368" s="37"/>
      <c r="UX368" s="37"/>
      <c r="UY368" s="37"/>
      <c r="UZ368" s="37"/>
      <c r="VA368" s="37"/>
      <c r="VB368" s="37"/>
      <c r="VC368" s="37"/>
      <c r="VD368" s="37"/>
      <c r="VE368" s="37"/>
      <c r="VF368" s="37"/>
      <c r="VG368" s="37"/>
      <c r="VH368" s="37"/>
      <c r="VI368" s="37"/>
      <c r="VJ368" s="37"/>
      <c r="VK368" s="37"/>
      <c r="VL368" s="37"/>
      <c r="VM368" s="37"/>
      <c r="VN368" s="37"/>
      <c r="VO368" s="37"/>
      <c r="VP368" s="37"/>
      <c r="VQ368" s="37"/>
      <c r="VR368" s="37"/>
      <c r="VS368" s="37"/>
      <c r="VT368" s="37"/>
      <c r="VU368" s="37"/>
      <c r="VV368" s="37"/>
      <c r="VW368" s="37"/>
      <c r="VX368" s="37"/>
      <c r="VY368" s="37"/>
      <c r="VZ368" s="37"/>
      <c r="WA368" s="37"/>
      <c r="WB368" s="37"/>
      <c r="WC368" s="37"/>
      <c r="WD368" s="37"/>
      <c r="WE368" s="37"/>
      <c r="WF368" s="37"/>
      <c r="WG368" s="37"/>
      <c r="WH368" s="37"/>
      <c r="WI368" s="37"/>
      <c r="WJ368" s="37"/>
      <c r="WK368" s="37"/>
      <c r="WL368" s="37"/>
      <c r="WM368" s="37"/>
      <c r="WN368" s="37"/>
      <c r="WO368" s="37"/>
      <c r="WP368" s="37"/>
      <c r="WQ368" s="37"/>
      <c r="WR368" s="37"/>
      <c r="WS368" s="37"/>
      <c r="WT368" s="37"/>
      <c r="WU368" s="37"/>
      <c r="WV368" s="37"/>
      <c r="WW368" s="37"/>
      <c r="WX368" s="37"/>
      <c r="WY368" s="37"/>
      <c r="WZ368" s="37"/>
      <c r="XA368" s="37"/>
      <c r="XB368" s="37"/>
      <c r="XC368" s="37"/>
      <c r="XD368" s="37"/>
      <c r="XE368" s="37"/>
      <c r="XF368" s="37"/>
      <c r="XG368" s="37"/>
      <c r="XH368" s="37"/>
      <c r="XI368" s="37"/>
      <c r="XJ368" s="37"/>
      <c r="XK368" s="37"/>
      <c r="XL368" s="37"/>
      <c r="XM368" s="37"/>
      <c r="XN368" s="37"/>
      <c r="XO368" s="37"/>
      <c r="XP368" s="37"/>
      <c r="XQ368" s="37"/>
      <c r="XR368" s="37"/>
      <c r="XS368" s="37"/>
      <c r="XT368" s="37"/>
      <c r="XU368" s="37"/>
      <c r="XV368" s="37"/>
      <c r="XW368" s="37"/>
      <c r="XX368" s="37"/>
      <c r="XY368" s="37"/>
      <c r="XZ368" s="37"/>
      <c r="YA368" s="37"/>
      <c r="YB368" s="37"/>
      <c r="YC368" s="37"/>
      <c r="YD368" s="37"/>
      <c r="YE368" s="37"/>
      <c r="YF368" s="37"/>
      <c r="YG368" s="37"/>
      <c r="YH368" s="37"/>
      <c r="YI368" s="37"/>
      <c r="YJ368" s="37"/>
      <c r="YK368" s="37"/>
      <c r="YL368" s="37"/>
      <c r="YM368" s="37"/>
      <c r="YN368" s="37"/>
      <c r="YO368" s="37"/>
      <c r="YP368" s="37"/>
      <c r="YQ368" s="37"/>
      <c r="YR368" s="37"/>
      <c r="YS368" s="37"/>
      <c r="YT368" s="37"/>
      <c r="YU368" s="37"/>
      <c r="YV368" s="37"/>
      <c r="YW368" s="37"/>
      <c r="YX368" s="37"/>
      <c r="YY368" s="37"/>
      <c r="YZ368" s="37"/>
      <c r="ZA368" s="37"/>
      <c r="ZB368" s="37"/>
      <c r="ZC368" s="37"/>
      <c r="ZD368" s="37"/>
      <c r="ZE368" s="37"/>
      <c r="ZF368" s="37"/>
      <c r="ZG368" s="37"/>
      <c r="ZH368" s="37"/>
      <c r="ZI368" s="37"/>
      <c r="ZJ368" s="37"/>
      <c r="ZK368" s="37"/>
      <c r="ZL368" s="37"/>
      <c r="ZM368" s="37"/>
      <c r="ZN368" s="37"/>
      <c r="ZO368" s="37"/>
      <c r="ZP368" s="37"/>
      <c r="ZQ368" s="37"/>
      <c r="ZR368" s="37"/>
      <c r="ZS368" s="37"/>
      <c r="ZT368" s="37"/>
      <c r="ZU368" s="37"/>
      <c r="ZV368" s="37"/>
      <c r="ZW368" s="37"/>
      <c r="ZX368" s="37"/>
      <c r="ZY368" s="37"/>
      <c r="ZZ368" s="37"/>
      <c r="AAA368" s="37"/>
      <c r="AAB368" s="37"/>
      <c r="AAC368" s="37"/>
      <c r="AAD368" s="37"/>
      <c r="AAE368" s="37"/>
      <c r="AAF368" s="37"/>
      <c r="AAG368" s="37"/>
      <c r="AAH368" s="37"/>
      <c r="AAI368" s="37"/>
      <c r="AAJ368" s="37"/>
      <c r="AAK368" s="37"/>
      <c r="AAL368" s="37"/>
      <c r="AAM368" s="37"/>
      <c r="AAN368" s="37"/>
      <c r="AAO368" s="37"/>
      <c r="AAP368" s="37"/>
      <c r="AAQ368" s="37"/>
      <c r="AAR368" s="37"/>
      <c r="AAS368" s="37"/>
      <c r="AAT368" s="37"/>
      <c r="AAU368" s="37"/>
      <c r="AAV368" s="37"/>
      <c r="AAW368" s="37"/>
      <c r="AAX368" s="37"/>
      <c r="AAY368" s="37"/>
      <c r="AAZ368" s="37"/>
      <c r="ABA368" s="37"/>
      <c r="ABB368" s="37"/>
      <c r="ABC368" s="37"/>
      <c r="ABD368" s="37"/>
      <c r="ABE368" s="37"/>
      <c r="ABF368" s="37"/>
      <c r="ABG368" s="37"/>
      <c r="ABH368" s="37"/>
      <c r="ABI368" s="37"/>
      <c r="ABJ368" s="37"/>
      <c r="ABK368" s="37"/>
      <c r="ABL368" s="37"/>
      <c r="ABM368" s="37"/>
      <c r="ABN368" s="37"/>
      <c r="ABO368" s="37"/>
      <c r="ABP368" s="37"/>
      <c r="ABQ368" s="37"/>
      <c r="ABR368" s="37"/>
      <c r="ABS368" s="37"/>
      <c r="ABT368" s="37"/>
      <c r="ABU368" s="37"/>
      <c r="ABV368" s="37"/>
      <c r="ABW368" s="37"/>
      <c r="ABX368" s="37"/>
      <c r="ABY368" s="37"/>
      <c r="ABZ368" s="37"/>
      <c r="ACA368" s="37"/>
      <c r="ACB368" s="37"/>
      <c r="ACC368" s="37"/>
      <c r="ACD368" s="37"/>
      <c r="ACE368" s="37"/>
      <c r="ACF368" s="37"/>
      <c r="ACG368" s="37"/>
      <c r="ACH368" s="37"/>
      <c r="ACI368" s="37"/>
      <c r="ACJ368" s="37"/>
      <c r="ACK368" s="37"/>
      <c r="ACL368" s="37"/>
      <c r="ACM368" s="37"/>
      <c r="ACN368" s="37"/>
      <c r="ACO368" s="37"/>
      <c r="ACP368" s="37"/>
      <c r="ACQ368" s="37"/>
      <c r="ACR368" s="37"/>
      <c r="ACS368" s="37"/>
      <c r="ACT368" s="37"/>
      <c r="ACU368" s="37"/>
      <c r="ACV368" s="37"/>
      <c r="ACW368" s="37"/>
      <c r="ACX368" s="37"/>
      <c r="ACY368" s="37"/>
      <c r="ACZ368" s="37"/>
      <c r="ADA368" s="37"/>
      <c r="ADB368" s="37"/>
      <c r="ADC368" s="37"/>
      <c r="ADD368" s="37"/>
      <c r="ADE368" s="37"/>
      <c r="ADF368" s="37"/>
      <c r="ADG368" s="37"/>
      <c r="ADH368" s="37"/>
      <c r="ADI368" s="37"/>
      <c r="ADJ368" s="37"/>
      <c r="ADK368" s="37"/>
      <c r="ADL368" s="37"/>
      <c r="ADM368" s="37"/>
      <c r="ADN368" s="37"/>
      <c r="ADO368" s="37"/>
      <c r="ADP368" s="37"/>
      <c r="ADQ368" s="37"/>
      <c r="ADR368" s="37"/>
      <c r="ADS368" s="37"/>
      <c r="ADT368" s="37"/>
      <c r="ADU368" s="37"/>
      <c r="ADV368" s="37"/>
      <c r="ADW368" s="37"/>
      <c r="ADX368" s="37"/>
      <c r="ADY368" s="37"/>
      <c r="ADZ368" s="37"/>
      <c r="AEA368" s="37"/>
      <c r="AEB368" s="37"/>
      <c r="AEC368" s="37"/>
      <c r="AED368" s="37"/>
      <c r="AEE368" s="37"/>
      <c r="AEF368" s="37"/>
      <c r="AEG368" s="37"/>
      <c r="AEH368" s="37"/>
      <c r="AEI368" s="37"/>
      <c r="AEJ368" s="37"/>
      <c r="AEK368" s="37"/>
      <c r="AEL368" s="37"/>
      <c r="AEM368" s="37"/>
      <c r="AEN368" s="37"/>
      <c r="AEO368" s="37"/>
      <c r="AEP368" s="37"/>
      <c r="AEQ368" s="37"/>
      <c r="AER368" s="37"/>
      <c r="AES368" s="37"/>
      <c r="AET368" s="37"/>
      <c r="AEU368" s="37"/>
      <c r="AEV368" s="37"/>
      <c r="AEW368" s="37"/>
      <c r="AEX368" s="37"/>
      <c r="AEY368" s="37"/>
      <c r="AEZ368" s="37"/>
      <c r="AFA368" s="37"/>
      <c r="AFB368" s="37"/>
      <c r="AFC368" s="37"/>
      <c r="AFD368" s="37"/>
      <c r="AFE368" s="37"/>
      <c r="AFF368" s="37"/>
      <c r="AFG368" s="37"/>
      <c r="AFH368" s="37"/>
      <c r="AFI368" s="37"/>
      <c r="AFJ368" s="37"/>
      <c r="AFK368" s="37"/>
      <c r="AFL368" s="37"/>
      <c r="AFM368" s="37"/>
      <c r="AFN368" s="37"/>
      <c r="AFO368" s="37"/>
      <c r="AFP368" s="37"/>
      <c r="AFQ368" s="37"/>
      <c r="AFR368" s="37"/>
      <c r="AFS368" s="37"/>
      <c r="AFT368" s="37"/>
      <c r="AFU368" s="37"/>
      <c r="AFV368" s="37"/>
      <c r="AFW368" s="37"/>
      <c r="AFX368" s="37"/>
      <c r="AFY368" s="37"/>
      <c r="AFZ368" s="37"/>
      <c r="AGA368" s="37"/>
      <c r="AGB368" s="37"/>
      <c r="AGC368" s="37"/>
      <c r="AGD368" s="37"/>
      <c r="AGE368" s="37"/>
      <c r="AGF368" s="37"/>
      <c r="AGG368" s="37"/>
      <c r="AGH368" s="37"/>
      <c r="AGI368" s="37"/>
      <c r="AGJ368" s="37"/>
      <c r="AGK368" s="37"/>
      <c r="AGL368" s="37"/>
      <c r="AGM368" s="37"/>
      <c r="AGN368" s="37"/>
      <c r="AGO368" s="37"/>
      <c r="AGP368" s="37"/>
      <c r="AGQ368" s="37"/>
      <c r="AGR368" s="37"/>
      <c r="AGS368" s="37"/>
      <c r="AGT368" s="37"/>
      <c r="AGU368" s="37"/>
      <c r="AGV368" s="37"/>
      <c r="AGW368" s="37"/>
      <c r="AGX368" s="37"/>
      <c r="AGY368" s="37"/>
      <c r="AGZ368" s="37"/>
      <c r="AHA368" s="37"/>
      <c r="AHB368" s="37"/>
      <c r="AHC368" s="37"/>
      <c r="AHD368" s="37"/>
      <c r="AHE368" s="37"/>
      <c r="AHF368" s="37"/>
      <c r="AHG368" s="37"/>
      <c r="AHH368" s="37"/>
      <c r="AHI368" s="37"/>
      <c r="AHJ368" s="37"/>
      <c r="AHK368" s="37"/>
      <c r="AHL368" s="37"/>
      <c r="AHM368" s="37"/>
      <c r="AHN368" s="37"/>
      <c r="AHO368" s="37"/>
      <c r="AHP368" s="37"/>
      <c r="AHQ368" s="37"/>
      <c r="AHR368" s="37"/>
      <c r="AHS368" s="37"/>
      <c r="AHT368" s="37"/>
      <c r="AHU368" s="37"/>
      <c r="AHV368" s="37"/>
      <c r="AHW368" s="37"/>
      <c r="AHX368" s="37"/>
      <c r="AHY368" s="37"/>
      <c r="AHZ368" s="37"/>
      <c r="AIA368" s="37"/>
      <c r="AIB368" s="37"/>
      <c r="AIC368" s="37"/>
      <c r="AID368" s="37"/>
      <c r="AIE368" s="37"/>
      <c r="AIF368" s="37"/>
      <c r="AIG368" s="37"/>
      <c r="AIH368" s="37"/>
      <c r="AII368" s="37"/>
      <c r="AIJ368" s="37"/>
      <c r="AIK368" s="37"/>
      <c r="AIL368" s="37"/>
      <c r="AIM368" s="37"/>
      <c r="AIN368" s="37"/>
      <c r="AIO368" s="37"/>
      <c r="AIP368" s="37"/>
      <c r="AIQ368" s="37"/>
      <c r="AIR368" s="37"/>
      <c r="AIS368" s="37"/>
      <c r="AIT368" s="37"/>
      <c r="AIU368" s="37"/>
      <c r="AIV368" s="37"/>
      <c r="AIW368" s="37"/>
      <c r="AIX368" s="37"/>
      <c r="AIY368" s="37"/>
      <c r="AIZ368" s="37"/>
      <c r="AJA368" s="37"/>
      <c r="AJB368" s="37"/>
      <c r="AJC368" s="37"/>
      <c r="AJD368" s="37"/>
      <c r="AJE368" s="37"/>
      <c r="AJF368" s="37"/>
      <c r="AJG368" s="37"/>
      <c r="AJH368" s="37"/>
      <c r="AJI368" s="37"/>
      <c r="AJJ368" s="37"/>
      <c r="AJK368" s="37"/>
      <c r="AJL368" s="37"/>
      <c r="AJM368" s="37"/>
      <c r="AJN368" s="37"/>
      <c r="AJO368" s="37"/>
      <c r="AJP368" s="37"/>
      <c r="AJQ368" s="37"/>
      <c r="AJR368" s="37"/>
      <c r="AJS368" s="37"/>
      <c r="AJT368" s="37"/>
      <c r="AJU368" s="37"/>
      <c r="AJV368" s="37"/>
      <c r="AJW368" s="37"/>
      <c r="AJX368" s="37"/>
      <c r="AJY368" s="37"/>
      <c r="AJZ368" s="37"/>
      <c r="AKA368" s="37"/>
      <c r="AKB368" s="37"/>
      <c r="AKC368" s="37"/>
      <c r="AKD368" s="37"/>
      <c r="AKE368" s="37"/>
      <c r="AKF368" s="37"/>
      <c r="AKG368" s="37"/>
      <c r="AKH368" s="37"/>
      <c r="AKI368" s="37"/>
      <c r="AKJ368" s="37"/>
      <c r="AKK368" s="37"/>
      <c r="AKL368" s="37"/>
      <c r="AKM368" s="37"/>
      <c r="AKN368" s="37"/>
      <c r="AKO368" s="37"/>
      <c r="AKP368" s="37"/>
      <c r="AKQ368" s="37"/>
      <c r="AKR368" s="37"/>
      <c r="AKS368" s="37"/>
      <c r="AKT368" s="37"/>
      <c r="AKU368" s="37"/>
      <c r="AKV368" s="37"/>
      <c r="AKW368" s="37"/>
      <c r="AKX368" s="37"/>
      <c r="AKY368" s="37"/>
      <c r="AKZ368" s="37"/>
      <c r="ALA368" s="37"/>
      <c r="ALB368" s="37"/>
      <c r="ALC368" s="37"/>
      <c r="ALD368" s="37"/>
      <c r="ALE368" s="37"/>
      <c r="ALF368" s="37"/>
      <c r="ALG368" s="37"/>
      <c r="ALH368" s="37"/>
      <c r="ALI368" s="37"/>
      <c r="ALJ368" s="37"/>
      <c r="ALK368" s="37"/>
      <c r="ALL368" s="37"/>
      <c r="ALM368" s="37"/>
      <c r="ALN368" s="37"/>
      <c r="ALO368" s="37"/>
      <c r="ALP368" s="37"/>
      <c r="ALQ368" s="37"/>
      <c r="ALR368" s="37"/>
      <c r="ALS368" s="37"/>
      <c r="ALT368" s="37"/>
      <c r="ALU368" s="37"/>
      <c r="ALV368" s="37"/>
      <c r="ALW368" s="37"/>
      <c r="ALX368" s="37"/>
      <c r="ALY368" s="37"/>
      <c r="ALZ368" s="37"/>
      <c r="AMA368" s="37"/>
      <c r="AMB368" s="37"/>
      <c r="AMC368" s="37"/>
      <c r="AMD368" s="37"/>
      <c r="AME368" s="37"/>
      <c r="AMF368" s="37"/>
      <c r="AMG368" s="37"/>
      <c r="AMH368" s="37"/>
      <c r="AMI368" s="37"/>
      <c r="AMJ368" s="37"/>
      <c r="AMK368" s="37"/>
      <c r="AML368" s="37"/>
      <c r="AMM368" s="37"/>
      <c r="AMN368" s="37"/>
      <c r="AMO368" s="37"/>
      <c r="AMP368" s="37"/>
      <c r="AMQ368" s="37"/>
      <c r="AMR368" s="37"/>
      <c r="AMS368" s="37"/>
      <c r="AMT368" s="37"/>
      <c r="AMU368" s="37"/>
      <c r="AMV368" s="37"/>
      <c r="AMW368" s="37"/>
      <c r="AMX368" s="37"/>
      <c r="AMY368" s="37"/>
      <c r="AMZ368" s="37"/>
      <c r="ANA368" s="37"/>
      <c r="ANB368" s="37"/>
      <c r="ANC368" s="37"/>
      <c r="AND368" s="37"/>
      <c r="ANE368" s="37"/>
      <c r="ANF368" s="37"/>
      <c r="ANG368" s="37"/>
      <c r="ANH368" s="37"/>
      <c r="ANI368" s="37"/>
      <c r="ANJ368" s="37"/>
      <c r="ANK368" s="37"/>
      <c r="ANL368" s="37"/>
      <c r="ANM368" s="37"/>
      <c r="ANN368" s="37"/>
      <c r="ANO368" s="37"/>
      <c r="ANP368" s="37"/>
      <c r="ANQ368" s="37"/>
      <c r="ANR368" s="37"/>
      <c r="ANS368" s="37"/>
      <c r="ANT368" s="37"/>
      <c r="ANU368" s="37"/>
      <c r="ANV368" s="37"/>
      <c r="ANW368" s="37"/>
      <c r="ANX368" s="37"/>
      <c r="ANY368" s="37"/>
      <c r="ANZ368" s="37"/>
      <c r="AOA368" s="37"/>
      <c r="AOB368" s="37"/>
      <c r="AOC368" s="37"/>
      <c r="AOD368" s="37"/>
      <c r="AOE368" s="37"/>
      <c r="AOF368" s="37"/>
      <c r="AOG368" s="37"/>
      <c r="AOH368" s="37"/>
      <c r="AOI368" s="37"/>
      <c r="AOJ368" s="37"/>
      <c r="AOK368" s="37"/>
      <c r="AOL368" s="37"/>
      <c r="AOM368" s="37"/>
      <c r="AON368" s="37"/>
      <c r="AOO368" s="37"/>
      <c r="AOP368" s="37"/>
      <c r="AOQ368" s="37"/>
      <c r="AOR368" s="37"/>
      <c r="AOS368" s="37"/>
      <c r="AOT368" s="37"/>
      <c r="AOU368" s="37"/>
      <c r="AOV368" s="37"/>
      <c r="AOW368" s="37"/>
      <c r="AOX368" s="37"/>
      <c r="AOY368" s="37"/>
      <c r="AOZ368" s="37"/>
      <c r="APA368" s="37"/>
      <c r="APB368" s="37"/>
      <c r="APC368" s="37"/>
      <c r="APD368" s="37"/>
      <c r="APE368" s="37"/>
      <c r="APF368" s="37"/>
      <c r="APG368" s="37"/>
      <c r="APH368" s="37"/>
      <c r="API368" s="37"/>
      <c r="APJ368" s="37"/>
      <c r="APK368" s="37"/>
      <c r="APL368" s="37"/>
      <c r="APM368" s="37"/>
      <c r="APN368" s="37"/>
      <c r="APO368" s="37"/>
      <c r="APP368" s="37"/>
      <c r="APQ368" s="37"/>
      <c r="APR368" s="37"/>
      <c r="APS368" s="37"/>
      <c r="APT368" s="37"/>
      <c r="APU368" s="37"/>
      <c r="APV368" s="37"/>
      <c r="APW368" s="37"/>
      <c r="APX368" s="37"/>
      <c r="APY368" s="37"/>
      <c r="APZ368" s="37"/>
      <c r="AQA368" s="37"/>
      <c r="AQB368" s="37"/>
      <c r="AQC368" s="37"/>
      <c r="AQD368" s="37"/>
      <c r="AQE368" s="37"/>
      <c r="AQF368" s="37"/>
      <c r="AQG368" s="37"/>
      <c r="AQH368" s="37"/>
      <c r="AQI368" s="37"/>
      <c r="AQJ368" s="37"/>
      <c r="AQK368" s="37"/>
      <c r="AQL368" s="37"/>
      <c r="AQM368" s="37"/>
      <c r="AQN368" s="37"/>
      <c r="AQO368" s="37"/>
      <c r="AQP368" s="37"/>
      <c r="AQQ368" s="37"/>
      <c r="AQR368" s="37"/>
      <c r="AQS368" s="37"/>
      <c r="AQT368" s="37"/>
      <c r="AQU368" s="37"/>
      <c r="AQV368" s="37"/>
      <c r="AQW368" s="37"/>
      <c r="AQX368" s="37"/>
      <c r="AQY368" s="37"/>
      <c r="AQZ368" s="37"/>
      <c r="ARA368" s="37"/>
      <c r="ARB368" s="37"/>
      <c r="ARC368" s="37"/>
      <c r="ARD368" s="37"/>
      <c r="ARE368" s="37"/>
      <c r="ARF368" s="37"/>
      <c r="ARG368" s="37"/>
      <c r="ARH368" s="37"/>
      <c r="ARI368" s="37"/>
      <c r="ARJ368" s="37"/>
      <c r="ARK368" s="37"/>
      <c r="ARL368" s="37"/>
      <c r="ARM368" s="37"/>
      <c r="ARN368" s="37"/>
      <c r="ARO368" s="37"/>
      <c r="ARP368" s="37"/>
      <c r="ARQ368" s="37"/>
      <c r="ARR368" s="37"/>
      <c r="ARS368" s="37"/>
      <c r="ART368" s="37"/>
      <c r="ARU368" s="37"/>
      <c r="ARV368" s="37"/>
      <c r="ARW368" s="37"/>
      <c r="ARX368" s="37"/>
      <c r="ARY368" s="37"/>
      <c r="ARZ368" s="37"/>
      <c r="ASA368" s="37"/>
      <c r="ASB368" s="37"/>
      <c r="ASC368" s="37"/>
      <c r="ASD368" s="37"/>
      <c r="ASE368" s="37"/>
      <c r="ASF368" s="37"/>
      <c r="ASG368" s="37"/>
      <c r="ASH368" s="37"/>
      <c r="ASI368" s="37"/>
      <c r="ASJ368" s="37"/>
      <c r="ASK368" s="37"/>
      <c r="ASL368" s="37"/>
      <c r="ASM368" s="37"/>
      <c r="ASN368" s="37"/>
      <c r="ASO368" s="37"/>
      <c r="ASP368" s="37"/>
      <c r="ASQ368" s="37"/>
      <c r="ASR368" s="37"/>
      <c r="ASS368" s="37"/>
      <c r="AST368" s="37"/>
      <c r="ASU368" s="37"/>
      <c r="ASV368" s="37"/>
      <c r="ASW368" s="37"/>
      <c r="ASX368" s="37"/>
      <c r="ASY368" s="37"/>
      <c r="ASZ368" s="37"/>
      <c r="ATA368" s="37"/>
      <c r="ATB368" s="37"/>
      <c r="ATC368" s="37"/>
      <c r="ATD368" s="37"/>
      <c r="ATE368" s="37"/>
      <c r="ATF368" s="37"/>
      <c r="ATG368" s="37"/>
      <c r="ATH368" s="37"/>
      <c r="ATI368" s="37"/>
      <c r="ATJ368" s="37"/>
      <c r="ATK368" s="37"/>
      <c r="ATL368" s="37"/>
      <c r="ATM368" s="37"/>
      <c r="ATN368" s="37"/>
      <c r="ATO368" s="37"/>
      <c r="ATP368" s="37"/>
      <c r="ATQ368" s="37"/>
      <c r="ATR368" s="37"/>
      <c r="ATS368" s="37"/>
      <c r="ATT368" s="37"/>
      <c r="ATU368" s="37"/>
      <c r="ATV368" s="37"/>
      <c r="ATW368" s="37"/>
      <c r="ATX368" s="37"/>
      <c r="ATY368" s="37"/>
      <c r="ATZ368" s="37"/>
      <c r="AUA368" s="37"/>
      <c r="AUB368" s="37"/>
      <c r="AUC368" s="37"/>
      <c r="AUD368" s="37"/>
      <c r="AUE368" s="37"/>
      <c r="AUF368" s="37"/>
      <c r="AUG368" s="37"/>
      <c r="AUH368" s="37"/>
      <c r="AUI368" s="37"/>
      <c r="AUJ368" s="37"/>
      <c r="AUK368" s="37"/>
      <c r="AUL368" s="37"/>
      <c r="AUM368" s="37"/>
      <c r="AUN368" s="37"/>
      <c r="AUO368" s="37"/>
      <c r="AUP368" s="37"/>
      <c r="AUQ368" s="37"/>
      <c r="AUR368" s="37"/>
      <c r="AUS368" s="37"/>
      <c r="AUT368" s="37"/>
      <c r="AUU368" s="37"/>
      <c r="AUV368" s="37"/>
      <c r="AUW368" s="37"/>
      <c r="AUX368" s="37"/>
      <c r="AUY368" s="37"/>
      <c r="AUZ368" s="37"/>
      <c r="AVA368" s="37"/>
      <c r="AVB368" s="37"/>
      <c r="AVC368" s="37"/>
      <c r="AVD368" s="37"/>
      <c r="AVE368" s="37"/>
      <c r="AVF368" s="37"/>
      <c r="AVG368" s="37"/>
      <c r="AVH368" s="37"/>
      <c r="AVI368" s="37"/>
      <c r="AVJ368" s="37"/>
      <c r="AVK368" s="37"/>
      <c r="AVL368" s="37"/>
      <c r="AVM368" s="37"/>
      <c r="AVN368" s="37"/>
      <c r="AVO368" s="37"/>
      <c r="AVP368" s="37"/>
      <c r="AVQ368" s="37"/>
      <c r="AVR368" s="37"/>
      <c r="AVS368" s="37"/>
      <c r="AVT368" s="37"/>
      <c r="AVU368" s="37"/>
      <c r="AVV368" s="37"/>
      <c r="AVW368" s="37"/>
      <c r="AVX368" s="37"/>
      <c r="AVY368" s="37"/>
      <c r="AVZ368" s="37"/>
      <c r="AWA368" s="37"/>
      <c r="AWB368" s="37"/>
      <c r="AWC368" s="37"/>
      <c r="AWD368" s="37"/>
      <c r="AWE368" s="37"/>
      <c r="AWF368" s="37"/>
      <c r="AWG368" s="37"/>
      <c r="AWH368" s="37"/>
      <c r="AWI368" s="37"/>
      <c r="AWJ368" s="37"/>
      <c r="AWK368" s="37"/>
      <c r="AWL368" s="37"/>
      <c r="AWM368" s="37"/>
      <c r="AWN368" s="37"/>
      <c r="AWO368" s="37"/>
      <c r="AWP368" s="37"/>
      <c r="AWQ368" s="37"/>
      <c r="AWR368" s="37"/>
      <c r="AWS368" s="37"/>
      <c r="AWT368" s="37"/>
      <c r="AWU368" s="37"/>
      <c r="AWV368" s="37"/>
      <c r="AWW368" s="37"/>
      <c r="AWX368" s="37"/>
      <c r="AWY368" s="37"/>
      <c r="AWZ368" s="37"/>
      <c r="AXA368" s="37"/>
      <c r="AXB368" s="37"/>
      <c r="AXC368" s="37"/>
      <c r="AXD368" s="37"/>
      <c r="AXE368" s="37"/>
      <c r="AXF368" s="37"/>
      <c r="AXG368" s="37"/>
      <c r="AXH368" s="37"/>
      <c r="AXI368" s="37"/>
      <c r="AXJ368" s="37"/>
      <c r="AXK368" s="37"/>
      <c r="AXL368" s="37"/>
      <c r="AXM368" s="37"/>
      <c r="AXN368" s="37"/>
      <c r="AXO368" s="37"/>
      <c r="AXP368" s="37"/>
      <c r="AXQ368" s="37"/>
      <c r="AXR368" s="37"/>
      <c r="AXS368" s="37"/>
      <c r="AXT368" s="37"/>
      <c r="AXU368" s="37"/>
      <c r="AXV368" s="37"/>
      <c r="AXW368" s="37"/>
      <c r="AXX368" s="37"/>
      <c r="AXY368" s="37"/>
      <c r="AXZ368" s="37"/>
      <c r="AYA368" s="37"/>
      <c r="AYB368" s="37"/>
      <c r="AYC368" s="37"/>
      <c r="AYD368" s="37"/>
      <c r="AYE368" s="37"/>
      <c r="AYF368" s="37"/>
      <c r="AYG368" s="37"/>
      <c r="AYH368" s="37"/>
      <c r="AYI368" s="37"/>
      <c r="AYJ368" s="37"/>
      <c r="AYK368" s="37"/>
      <c r="AYL368" s="37"/>
      <c r="AYM368" s="37"/>
      <c r="AYN368" s="37"/>
      <c r="AYO368" s="37"/>
      <c r="AYP368" s="37"/>
      <c r="AYQ368" s="37"/>
      <c r="AYR368" s="37"/>
      <c r="AYS368" s="37"/>
      <c r="AYT368" s="37"/>
      <c r="AYU368" s="37"/>
      <c r="AYV368" s="37"/>
      <c r="AYW368" s="37"/>
      <c r="AYX368" s="37"/>
      <c r="AYY368" s="37"/>
      <c r="AYZ368" s="37"/>
      <c r="AZA368" s="37"/>
      <c r="AZB368" s="37"/>
      <c r="AZC368" s="37"/>
      <c r="AZD368" s="37"/>
      <c r="AZE368" s="37"/>
      <c r="AZF368" s="37"/>
      <c r="AZG368" s="37"/>
      <c r="AZH368" s="37"/>
      <c r="AZI368" s="37"/>
      <c r="AZJ368" s="37"/>
      <c r="AZK368" s="37"/>
      <c r="AZL368" s="37"/>
      <c r="AZM368" s="37"/>
      <c r="AZN368" s="37"/>
      <c r="AZO368" s="37"/>
      <c r="AZP368" s="37"/>
      <c r="AZQ368" s="37"/>
      <c r="AZR368" s="37"/>
      <c r="AZS368" s="37"/>
      <c r="AZT368" s="37"/>
      <c r="AZU368" s="37"/>
      <c r="AZV368" s="37"/>
      <c r="AZW368" s="37"/>
      <c r="AZX368" s="37"/>
      <c r="AZY368" s="37"/>
      <c r="AZZ368" s="37"/>
      <c r="BAA368" s="37"/>
      <c r="BAB368" s="37"/>
      <c r="BAC368" s="37"/>
      <c r="BAD368" s="37"/>
      <c r="BAE368" s="37"/>
      <c r="BAF368" s="37"/>
      <c r="BAG368" s="37"/>
      <c r="BAH368" s="37"/>
      <c r="BAI368" s="37"/>
      <c r="BAJ368" s="37"/>
      <c r="BAK368" s="37"/>
      <c r="BAL368" s="37"/>
      <c r="BAM368" s="37"/>
      <c r="BAN368" s="37"/>
      <c r="BAO368" s="37"/>
      <c r="BAP368" s="37"/>
      <c r="BAQ368" s="37"/>
      <c r="BAR368" s="37"/>
      <c r="BAS368" s="37"/>
      <c r="BAT368" s="37"/>
      <c r="BAU368" s="37"/>
      <c r="BAV368" s="37"/>
      <c r="BAW368" s="37"/>
      <c r="BAX368" s="37"/>
      <c r="BAY368" s="37"/>
      <c r="BAZ368" s="37"/>
      <c r="BBA368" s="37"/>
      <c r="BBB368" s="37"/>
      <c r="BBC368" s="37"/>
      <c r="BBD368" s="37"/>
      <c r="BBE368" s="37"/>
      <c r="BBF368" s="37"/>
      <c r="BBG368" s="37"/>
      <c r="BBH368" s="37"/>
      <c r="BBI368" s="37"/>
      <c r="BBJ368" s="37"/>
      <c r="BBK368" s="37"/>
      <c r="BBL368" s="37"/>
      <c r="BBM368" s="37"/>
      <c r="BBN368" s="37"/>
      <c r="BBO368" s="37"/>
      <c r="BBP368" s="37"/>
      <c r="BBQ368" s="37"/>
      <c r="BBR368" s="37"/>
      <c r="BBS368" s="37"/>
      <c r="BBT368" s="37"/>
      <c r="BBU368" s="37"/>
      <c r="BBV368" s="37"/>
      <c r="BBW368" s="37"/>
      <c r="BBX368" s="37"/>
      <c r="BBY368" s="37"/>
      <c r="BBZ368" s="37"/>
      <c r="BCA368" s="37"/>
      <c r="BCB368" s="37"/>
      <c r="BCC368" s="37"/>
      <c r="BCD368" s="37"/>
      <c r="BCE368" s="37"/>
      <c r="BCF368" s="37"/>
      <c r="BCG368" s="37"/>
      <c r="BCH368" s="37"/>
      <c r="BCI368" s="37"/>
      <c r="BCJ368" s="37"/>
      <c r="BCK368" s="37"/>
      <c r="BCL368" s="37"/>
      <c r="BCM368" s="37"/>
      <c r="BCN368" s="37"/>
      <c r="BCO368" s="37"/>
      <c r="BCP368" s="37"/>
      <c r="BCQ368" s="37"/>
      <c r="BCR368" s="37"/>
      <c r="BCS368" s="37"/>
      <c r="BCT368" s="37"/>
      <c r="BCU368" s="37"/>
      <c r="BCV368" s="37"/>
      <c r="BCW368" s="37"/>
      <c r="BCX368" s="37"/>
      <c r="BCY368" s="37"/>
      <c r="BCZ368" s="37"/>
      <c r="BDA368" s="37"/>
      <c r="BDB368" s="37"/>
      <c r="BDC368" s="37"/>
      <c r="BDD368" s="37"/>
      <c r="BDE368" s="37"/>
      <c r="BDF368" s="37"/>
      <c r="BDG368" s="37"/>
      <c r="BDH368" s="37"/>
      <c r="BDI368" s="37"/>
      <c r="BDJ368" s="37"/>
      <c r="BDK368" s="37"/>
      <c r="BDL368" s="37"/>
      <c r="BDM368" s="37"/>
      <c r="BDN368" s="37"/>
      <c r="BDO368" s="37"/>
      <c r="BDP368" s="37"/>
      <c r="BDQ368" s="37"/>
      <c r="BDR368" s="37"/>
      <c r="BDS368" s="37"/>
      <c r="BDT368" s="37"/>
      <c r="BDU368" s="37"/>
      <c r="BDV368" s="37"/>
      <c r="BDW368" s="37"/>
      <c r="BDX368" s="37"/>
      <c r="BDY368" s="37"/>
      <c r="BDZ368" s="37"/>
      <c r="BEA368" s="37"/>
      <c r="BEB368" s="37"/>
      <c r="BEC368" s="37"/>
      <c r="BED368" s="37"/>
      <c r="BEE368" s="37"/>
      <c r="BEF368" s="37"/>
      <c r="BEG368" s="37"/>
      <c r="BEH368" s="37"/>
      <c r="BEI368" s="37"/>
      <c r="BEJ368" s="37"/>
      <c r="BEK368" s="37"/>
      <c r="BEL368" s="37"/>
      <c r="BEM368" s="37"/>
      <c r="BEN368" s="37"/>
      <c r="BEO368" s="37"/>
      <c r="BEP368" s="37"/>
      <c r="BEQ368" s="37"/>
      <c r="BER368" s="37"/>
      <c r="BES368" s="37"/>
      <c r="BET368" s="37"/>
      <c r="BEU368" s="37"/>
      <c r="BEV368" s="37"/>
      <c r="BEW368" s="37"/>
      <c r="BEX368" s="37"/>
      <c r="BEY368" s="37"/>
      <c r="BEZ368" s="37"/>
      <c r="BFA368" s="37"/>
      <c r="BFB368" s="37"/>
      <c r="BFC368" s="37"/>
      <c r="BFD368" s="37"/>
      <c r="BFE368" s="37"/>
      <c r="BFF368" s="37"/>
      <c r="BFG368" s="37"/>
      <c r="BFH368" s="37"/>
      <c r="BFI368" s="37"/>
      <c r="BFJ368" s="37"/>
      <c r="BFK368" s="37"/>
      <c r="BFL368" s="37"/>
      <c r="BFM368" s="37"/>
      <c r="BFN368" s="37"/>
      <c r="BFO368" s="37"/>
      <c r="BFP368" s="37"/>
      <c r="BFQ368" s="37"/>
      <c r="BFR368" s="37"/>
      <c r="BFS368" s="37"/>
      <c r="BFT368" s="37"/>
      <c r="BFU368" s="37"/>
      <c r="BFV368" s="37"/>
      <c r="BFW368" s="37"/>
      <c r="BFX368" s="37"/>
      <c r="BFY368" s="37"/>
      <c r="BFZ368" s="37"/>
      <c r="BGA368" s="37"/>
      <c r="BGB368" s="37"/>
      <c r="BGC368" s="37"/>
      <c r="BGD368" s="37"/>
      <c r="BGE368" s="37"/>
      <c r="BGF368" s="37"/>
      <c r="BGG368" s="37"/>
      <c r="BGH368" s="37"/>
      <c r="BGI368" s="37"/>
      <c r="BGJ368" s="37"/>
      <c r="BGK368" s="37"/>
      <c r="BGL368" s="37"/>
      <c r="BGM368" s="37"/>
      <c r="BGN368" s="37"/>
      <c r="BGO368" s="37"/>
      <c r="BGP368" s="37"/>
      <c r="BGQ368" s="37"/>
      <c r="BGR368" s="37"/>
      <c r="BGS368" s="37"/>
      <c r="BGT368" s="37"/>
      <c r="BGU368" s="37"/>
      <c r="BGV368" s="37"/>
      <c r="BGW368" s="37"/>
      <c r="BGX368" s="37"/>
      <c r="BGY368" s="37"/>
      <c r="BGZ368" s="37"/>
      <c r="BHA368" s="37"/>
      <c r="BHB368" s="37"/>
      <c r="BHC368" s="37"/>
      <c r="BHD368" s="37"/>
      <c r="BHE368" s="37"/>
      <c r="BHF368" s="37"/>
      <c r="BHG368" s="37"/>
      <c r="BHH368" s="37"/>
      <c r="BHI368" s="37"/>
      <c r="BHJ368" s="37"/>
      <c r="BHK368" s="37"/>
      <c r="BHL368" s="37"/>
      <c r="BHM368" s="37"/>
      <c r="BHN368" s="37"/>
      <c r="BHO368" s="37"/>
      <c r="BHP368" s="37"/>
      <c r="BHQ368" s="37"/>
      <c r="BHR368" s="37"/>
      <c r="BHS368" s="37"/>
      <c r="BHT368" s="37"/>
      <c r="BHU368" s="37"/>
      <c r="BHV368" s="37"/>
      <c r="BHW368" s="37"/>
      <c r="BHX368" s="37"/>
      <c r="BHY368" s="37"/>
      <c r="BHZ368" s="37"/>
      <c r="BIA368" s="37"/>
      <c r="BIB368" s="37"/>
      <c r="BIC368" s="37"/>
      <c r="BID368" s="37"/>
      <c r="BIE368" s="37"/>
      <c r="BIF368" s="37"/>
      <c r="BIG368" s="37"/>
      <c r="BIH368" s="37"/>
      <c r="BII368" s="37"/>
      <c r="BIJ368" s="37"/>
      <c r="BIK368" s="37"/>
      <c r="BIL368" s="37"/>
      <c r="BIM368" s="37"/>
      <c r="BIN368" s="37"/>
      <c r="BIO368" s="37"/>
      <c r="BIP368" s="37"/>
      <c r="BIQ368" s="37"/>
      <c r="BIR368" s="37"/>
      <c r="BIS368" s="37"/>
      <c r="BIT368" s="37"/>
      <c r="BIU368" s="37"/>
      <c r="BIV368" s="37"/>
      <c r="BIW368" s="37"/>
      <c r="BIX368" s="37"/>
      <c r="BIY368" s="37"/>
      <c r="BIZ368" s="37"/>
      <c r="BJA368" s="37"/>
      <c r="BJB368" s="37"/>
      <c r="BJC368" s="37"/>
      <c r="BJD368" s="37"/>
      <c r="BJE368" s="37"/>
      <c r="BJF368" s="37"/>
      <c r="BJG368" s="37"/>
      <c r="BJH368" s="37"/>
      <c r="BJI368" s="37"/>
      <c r="BJJ368" s="37"/>
      <c r="BJK368" s="37"/>
      <c r="BJL368" s="37"/>
      <c r="BJM368" s="37"/>
      <c r="BJN368" s="37"/>
      <c r="BJO368" s="37"/>
      <c r="BJP368" s="37"/>
      <c r="BJQ368" s="37"/>
      <c r="BJR368" s="37"/>
      <c r="BJS368" s="37"/>
      <c r="BJT368" s="37"/>
      <c r="BJU368" s="37"/>
      <c r="BJV368" s="37"/>
      <c r="BJW368" s="37"/>
      <c r="BJX368" s="37"/>
      <c r="BJY368" s="37"/>
      <c r="BJZ368" s="37"/>
      <c r="BKA368" s="37"/>
      <c r="BKB368" s="37"/>
      <c r="BKC368" s="37"/>
      <c r="BKD368" s="37"/>
      <c r="BKE368" s="37"/>
      <c r="BKF368" s="37"/>
      <c r="BKG368" s="37"/>
      <c r="BKH368" s="37"/>
      <c r="BKI368" s="37"/>
      <c r="BKJ368" s="37"/>
      <c r="BKK368" s="37"/>
      <c r="BKL368" s="37"/>
      <c r="BKM368" s="37"/>
      <c r="BKN368" s="37"/>
      <c r="BKO368" s="37"/>
      <c r="BKP368" s="37"/>
      <c r="BKQ368" s="37"/>
      <c r="BKR368" s="37"/>
      <c r="BKS368" s="37"/>
      <c r="BKT368" s="37"/>
      <c r="BKU368" s="37"/>
      <c r="BKV368" s="37"/>
      <c r="BKW368" s="37"/>
      <c r="BKX368" s="37"/>
      <c r="BKY368" s="37"/>
      <c r="BKZ368" s="37"/>
      <c r="BLA368" s="37"/>
      <c r="BLB368" s="37"/>
      <c r="BLC368" s="37"/>
      <c r="BLD368" s="37"/>
      <c r="BLE368" s="37"/>
      <c r="BLF368" s="37"/>
      <c r="BLG368" s="37"/>
      <c r="BLH368" s="37"/>
      <c r="BLI368" s="37"/>
      <c r="BLJ368" s="37"/>
      <c r="BLK368" s="37"/>
      <c r="BLL368" s="37"/>
      <c r="BLM368" s="37"/>
      <c r="BLN368" s="37"/>
      <c r="BLO368" s="37"/>
      <c r="BLP368" s="37"/>
      <c r="BLQ368" s="37"/>
      <c r="BLR368" s="37"/>
      <c r="BLS368" s="37"/>
      <c r="BLT368" s="37"/>
      <c r="BLU368" s="37"/>
      <c r="BLV368" s="37"/>
      <c r="BLW368" s="37"/>
      <c r="BLX368" s="37"/>
      <c r="BLY368" s="37"/>
      <c r="BLZ368" s="37"/>
      <c r="BMA368" s="37"/>
      <c r="BMB368" s="37"/>
      <c r="BMC368" s="37"/>
      <c r="BMD368" s="37"/>
      <c r="BME368" s="37"/>
      <c r="BMF368" s="37"/>
      <c r="BMG368" s="37"/>
      <c r="BMH368" s="37"/>
      <c r="BMI368" s="37"/>
      <c r="BMJ368" s="37"/>
      <c r="BMK368" s="37"/>
      <c r="BML368" s="37"/>
      <c r="BMM368" s="37"/>
      <c r="BMN368" s="37"/>
      <c r="BMO368" s="37"/>
      <c r="BMP368" s="37"/>
      <c r="BMQ368" s="37"/>
      <c r="BMR368" s="37"/>
      <c r="BMS368" s="37"/>
      <c r="BMT368" s="37"/>
      <c r="BMU368" s="37"/>
      <c r="BMV368" s="37"/>
      <c r="BMW368" s="37"/>
      <c r="BMX368" s="37"/>
      <c r="BMY368" s="37"/>
      <c r="BMZ368" s="37"/>
      <c r="BNA368" s="37"/>
      <c r="BNB368" s="37"/>
      <c r="BNC368" s="37"/>
      <c r="BND368" s="37"/>
      <c r="BNE368" s="37"/>
      <c r="BNF368" s="37"/>
      <c r="BNG368" s="37"/>
      <c r="BNH368" s="37"/>
      <c r="BNI368" s="37"/>
      <c r="BNJ368" s="37"/>
      <c r="BNK368" s="37"/>
      <c r="BNL368" s="37"/>
      <c r="BNM368" s="37"/>
      <c r="BNN368" s="37"/>
      <c r="BNO368" s="37"/>
      <c r="BNP368" s="37"/>
      <c r="BNQ368" s="37"/>
      <c r="BNR368" s="37"/>
      <c r="BNS368" s="37"/>
      <c r="BNT368" s="37"/>
      <c r="BNU368" s="37"/>
      <c r="BNV368" s="37"/>
      <c r="BNW368" s="37"/>
      <c r="BNX368" s="37"/>
      <c r="BNY368" s="37"/>
      <c r="BNZ368" s="37"/>
      <c r="BOA368" s="37"/>
      <c r="BOB368" s="37"/>
      <c r="BOC368" s="37"/>
      <c r="BOD368" s="37"/>
      <c r="BOE368" s="37"/>
      <c r="BOF368" s="37"/>
      <c r="BOG368" s="37"/>
      <c r="BOH368" s="37"/>
      <c r="BOI368" s="37"/>
      <c r="BOJ368" s="37"/>
      <c r="BOK368" s="37"/>
      <c r="BOL368" s="37"/>
      <c r="BOM368" s="37"/>
      <c r="BON368" s="37"/>
      <c r="BOO368" s="37"/>
      <c r="BOP368" s="37"/>
      <c r="BOQ368" s="37"/>
      <c r="BOR368" s="37"/>
      <c r="BOS368" s="37"/>
      <c r="BOT368" s="37"/>
      <c r="BOU368" s="37"/>
      <c r="BOV368" s="37"/>
      <c r="BOW368" s="37"/>
      <c r="BOX368" s="37"/>
      <c r="BOY368" s="37"/>
      <c r="BOZ368" s="37"/>
      <c r="BPA368" s="37"/>
      <c r="BPB368" s="37"/>
      <c r="BPC368" s="37"/>
      <c r="BPD368" s="37"/>
      <c r="BPE368" s="37"/>
      <c r="BPF368" s="37"/>
      <c r="BPG368" s="37"/>
      <c r="BPH368" s="37"/>
      <c r="BPI368" s="37"/>
      <c r="BPJ368" s="37"/>
      <c r="BPK368" s="37"/>
      <c r="BPL368" s="37"/>
      <c r="BPM368" s="37"/>
      <c r="BPN368" s="37"/>
      <c r="BPO368" s="37"/>
      <c r="BPP368" s="37"/>
      <c r="BPQ368" s="37"/>
      <c r="BPR368" s="37"/>
      <c r="BPS368" s="37"/>
      <c r="BPT368" s="37"/>
      <c r="BPU368" s="37"/>
      <c r="BPV368" s="37"/>
      <c r="BPW368" s="37"/>
      <c r="BPX368" s="37"/>
      <c r="BPY368" s="37"/>
      <c r="BPZ368" s="37"/>
      <c r="BQA368" s="37"/>
      <c r="BQB368" s="37"/>
      <c r="BQC368" s="37"/>
      <c r="BQD368" s="37"/>
      <c r="BQE368" s="37"/>
      <c r="BQF368" s="37"/>
      <c r="BQG368" s="37"/>
      <c r="BQH368" s="37"/>
      <c r="BQI368" s="37"/>
      <c r="BQJ368" s="37"/>
      <c r="BQK368" s="37"/>
      <c r="BQL368" s="37"/>
      <c r="BQM368" s="37"/>
      <c r="BQN368" s="37"/>
      <c r="BQO368" s="37"/>
      <c r="BQP368" s="37"/>
      <c r="BQQ368" s="37"/>
      <c r="BQR368" s="37"/>
      <c r="BQS368" s="37"/>
      <c r="BQT368" s="37"/>
      <c r="BQU368" s="37"/>
      <c r="BQV368" s="37"/>
      <c r="BQW368" s="37"/>
      <c r="BQX368" s="37"/>
      <c r="BQY368" s="37"/>
      <c r="BQZ368" s="37"/>
      <c r="BRA368" s="37"/>
      <c r="BRB368" s="37"/>
      <c r="BRC368" s="37"/>
      <c r="BRD368" s="37"/>
      <c r="BRE368" s="37"/>
      <c r="BRF368" s="37"/>
      <c r="BRG368" s="37"/>
      <c r="BRH368" s="37"/>
      <c r="BRI368" s="37"/>
      <c r="BRJ368" s="37"/>
      <c r="BRK368" s="37"/>
      <c r="BRL368" s="37"/>
      <c r="BRM368" s="37"/>
      <c r="BRN368" s="37"/>
      <c r="BRO368" s="37"/>
      <c r="BRP368" s="37"/>
      <c r="BRQ368" s="37"/>
      <c r="BRR368" s="37"/>
      <c r="BRS368" s="37"/>
      <c r="BRT368" s="37"/>
      <c r="BRU368" s="37"/>
      <c r="BRV368" s="37"/>
      <c r="BRW368" s="37"/>
      <c r="BRX368" s="37"/>
      <c r="BRY368" s="37"/>
      <c r="BRZ368" s="37"/>
      <c r="BSA368" s="37"/>
      <c r="BSB368" s="37"/>
      <c r="BSC368" s="37"/>
      <c r="BSD368" s="37"/>
      <c r="BSE368" s="37"/>
      <c r="BSF368" s="37"/>
      <c r="BSG368" s="37"/>
      <c r="BSH368" s="37"/>
      <c r="BSI368" s="37"/>
      <c r="BSJ368" s="37"/>
      <c r="BSK368" s="37"/>
      <c r="BSL368" s="37"/>
      <c r="BSM368" s="37"/>
      <c r="BSN368" s="37"/>
      <c r="BSO368" s="37"/>
      <c r="BSP368" s="37"/>
      <c r="BSQ368" s="37"/>
      <c r="BSR368" s="37"/>
      <c r="BSS368" s="37"/>
      <c r="BST368" s="37"/>
      <c r="BSU368" s="37"/>
      <c r="BSV368" s="37"/>
      <c r="BSW368" s="37"/>
      <c r="BSX368" s="37"/>
      <c r="BSY368" s="37"/>
      <c r="BSZ368" s="37"/>
      <c r="BTA368" s="37"/>
      <c r="BTB368" s="37"/>
      <c r="BTC368" s="37"/>
      <c r="BTD368" s="37"/>
      <c r="BTE368" s="37"/>
      <c r="BTF368" s="37"/>
      <c r="BTG368" s="37"/>
      <c r="BTH368" s="37"/>
      <c r="BTI368" s="37"/>
      <c r="BTJ368" s="37"/>
      <c r="BTK368" s="37"/>
      <c r="BTL368" s="37"/>
      <c r="BTM368" s="37"/>
      <c r="BTN368" s="37"/>
      <c r="BTO368" s="37"/>
      <c r="BTP368" s="37"/>
      <c r="BTQ368" s="37"/>
      <c r="BTR368" s="37"/>
      <c r="BTS368" s="37"/>
      <c r="BTT368" s="37"/>
      <c r="BTU368" s="37"/>
      <c r="BTV368" s="37"/>
      <c r="BTW368" s="37"/>
      <c r="BTX368" s="37"/>
      <c r="BTY368" s="37"/>
      <c r="BTZ368" s="37"/>
      <c r="BUA368" s="37"/>
      <c r="BUB368" s="37"/>
      <c r="BUC368" s="37"/>
      <c r="BUD368" s="37"/>
      <c r="BUE368" s="37"/>
      <c r="BUF368" s="37"/>
      <c r="BUG368" s="37"/>
      <c r="BUH368" s="37"/>
      <c r="BUI368" s="37"/>
      <c r="BUJ368" s="37"/>
      <c r="BUK368" s="37"/>
      <c r="BUL368" s="37"/>
      <c r="BUM368" s="37"/>
      <c r="BUN368" s="37"/>
      <c r="BUO368" s="37"/>
      <c r="BUP368" s="37"/>
      <c r="BUQ368" s="37"/>
      <c r="BUR368" s="37"/>
      <c r="BUS368" s="37"/>
      <c r="BUT368" s="37"/>
      <c r="BUU368" s="37"/>
      <c r="BUV368" s="37"/>
      <c r="BUW368" s="37"/>
      <c r="BUX368" s="37"/>
      <c r="BUY368" s="37"/>
      <c r="BUZ368" s="37"/>
      <c r="BVA368" s="37"/>
      <c r="BVB368" s="37"/>
      <c r="BVC368" s="37"/>
      <c r="BVD368" s="37"/>
      <c r="BVE368" s="37"/>
      <c r="BVF368" s="37"/>
      <c r="BVG368" s="37"/>
      <c r="BVH368" s="37"/>
      <c r="BVI368" s="37"/>
      <c r="BVJ368" s="37"/>
      <c r="BVK368" s="37"/>
      <c r="BVL368" s="37"/>
      <c r="BVM368" s="37"/>
      <c r="BVN368" s="37"/>
      <c r="BVO368" s="37"/>
      <c r="BVP368" s="37"/>
      <c r="BVQ368" s="37"/>
      <c r="BVR368" s="37"/>
      <c r="BVS368" s="37"/>
      <c r="BVT368" s="37"/>
      <c r="BVU368" s="37"/>
      <c r="BVV368" s="37"/>
      <c r="BVW368" s="37"/>
      <c r="BVX368" s="37"/>
      <c r="BVY368" s="37"/>
      <c r="BVZ368" s="37"/>
      <c r="BWA368" s="37"/>
      <c r="BWB368" s="37"/>
      <c r="BWC368" s="37"/>
      <c r="BWD368" s="37"/>
      <c r="BWE368" s="37"/>
      <c r="BWF368" s="37"/>
      <c r="BWG368" s="37"/>
      <c r="BWH368" s="37"/>
      <c r="BWI368" s="37"/>
      <c r="BWJ368" s="37"/>
      <c r="BWK368" s="37"/>
      <c r="BWL368" s="37"/>
      <c r="BWM368" s="37"/>
      <c r="BWN368" s="37"/>
      <c r="BWO368" s="37"/>
      <c r="BWP368" s="37"/>
      <c r="BWQ368" s="37"/>
      <c r="BWR368" s="37"/>
      <c r="BWS368" s="37"/>
      <c r="BWT368" s="37"/>
      <c r="BWU368" s="37"/>
      <c r="BWV368" s="37"/>
      <c r="BWW368" s="37"/>
      <c r="BWX368" s="37"/>
      <c r="BWY368" s="37"/>
      <c r="BWZ368" s="37"/>
      <c r="BXA368" s="37"/>
      <c r="BXB368" s="37"/>
      <c r="BXC368" s="37"/>
      <c r="BXD368" s="37"/>
      <c r="BXE368" s="37"/>
      <c r="BXF368" s="37"/>
      <c r="BXG368" s="37"/>
      <c r="BXH368" s="37"/>
      <c r="BXI368" s="37"/>
      <c r="BXJ368" s="37"/>
      <c r="BXK368" s="37"/>
      <c r="BXL368" s="37"/>
      <c r="BXM368" s="37"/>
      <c r="BXN368" s="37"/>
      <c r="BXO368" s="37"/>
      <c r="BXP368" s="37"/>
      <c r="BXQ368" s="37"/>
      <c r="BXR368" s="37"/>
      <c r="BXS368" s="37"/>
      <c r="BXT368" s="37"/>
      <c r="BXU368" s="37"/>
      <c r="BXV368" s="37"/>
      <c r="BXW368" s="37"/>
      <c r="BXX368" s="37"/>
      <c r="BXY368" s="37"/>
      <c r="BXZ368" s="37"/>
      <c r="BYA368" s="37"/>
      <c r="BYB368" s="37"/>
      <c r="BYC368" s="37"/>
      <c r="BYD368" s="37"/>
      <c r="BYE368" s="37"/>
      <c r="BYF368" s="37"/>
      <c r="BYG368" s="37"/>
      <c r="BYH368" s="37"/>
      <c r="BYI368" s="37"/>
      <c r="BYJ368" s="37"/>
      <c r="BYK368" s="37"/>
      <c r="BYL368" s="37"/>
      <c r="BYM368" s="37"/>
      <c r="BYN368" s="37"/>
      <c r="BYO368" s="37"/>
      <c r="BYP368" s="37"/>
      <c r="BYQ368" s="37"/>
      <c r="BYR368" s="37"/>
      <c r="BYS368" s="37"/>
      <c r="BYT368" s="37"/>
      <c r="BYU368" s="37"/>
      <c r="BYV368" s="37"/>
      <c r="BYW368" s="37"/>
      <c r="BYX368" s="37"/>
      <c r="BYY368" s="37"/>
      <c r="BYZ368" s="37"/>
      <c r="BZA368" s="37"/>
      <c r="BZB368" s="37"/>
      <c r="BZC368" s="37"/>
      <c r="BZD368" s="37"/>
      <c r="BZE368" s="37"/>
      <c r="BZF368" s="37"/>
      <c r="BZG368" s="37"/>
      <c r="BZH368" s="37"/>
      <c r="BZI368" s="37"/>
      <c r="BZJ368" s="37"/>
      <c r="BZK368" s="37"/>
      <c r="BZL368" s="37"/>
      <c r="BZM368" s="37"/>
      <c r="BZN368" s="37"/>
      <c r="BZO368" s="37"/>
      <c r="BZP368" s="37"/>
      <c r="BZQ368" s="37"/>
      <c r="BZR368" s="37"/>
      <c r="BZS368" s="37"/>
      <c r="BZT368" s="37"/>
      <c r="BZU368" s="37"/>
      <c r="BZV368" s="37"/>
      <c r="BZW368" s="37"/>
      <c r="BZX368" s="37"/>
      <c r="BZY368" s="37"/>
      <c r="BZZ368" s="37"/>
      <c r="CAA368" s="37"/>
      <c r="CAB368" s="37"/>
      <c r="CAC368" s="37"/>
      <c r="CAD368" s="37"/>
      <c r="CAE368" s="37"/>
      <c r="CAF368" s="37"/>
      <c r="CAG368" s="37"/>
      <c r="CAH368" s="37"/>
      <c r="CAI368" s="37"/>
      <c r="CAJ368" s="37"/>
      <c r="CAK368" s="37"/>
      <c r="CAL368" s="37"/>
      <c r="CAM368" s="37"/>
      <c r="CAN368" s="37"/>
      <c r="CAO368" s="37"/>
      <c r="CAP368" s="37"/>
      <c r="CAQ368" s="37"/>
      <c r="CAR368" s="37"/>
      <c r="CAS368" s="37"/>
      <c r="CAT368" s="37"/>
      <c r="CAU368" s="37"/>
      <c r="CAV368" s="37"/>
      <c r="CAW368" s="37"/>
      <c r="CAX368" s="37"/>
      <c r="CAY368" s="37"/>
      <c r="CAZ368" s="37"/>
      <c r="CBA368" s="37"/>
      <c r="CBB368" s="37"/>
      <c r="CBC368" s="37"/>
      <c r="CBD368" s="37"/>
      <c r="CBE368" s="37"/>
      <c r="CBF368" s="37"/>
      <c r="CBG368" s="37"/>
      <c r="CBH368" s="37"/>
      <c r="CBI368" s="37"/>
      <c r="CBJ368" s="37"/>
      <c r="CBK368" s="37"/>
      <c r="CBL368" s="37"/>
      <c r="CBM368" s="37"/>
      <c r="CBN368" s="37"/>
      <c r="CBO368" s="37"/>
      <c r="CBP368" s="37"/>
      <c r="CBQ368" s="37"/>
      <c r="CBR368" s="37"/>
      <c r="CBS368" s="37"/>
      <c r="CBT368" s="37"/>
      <c r="CBU368" s="37"/>
      <c r="CBV368" s="37"/>
      <c r="CBW368" s="37"/>
      <c r="CBX368" s="37"/>
      <c r="CBY368" s="37"/>
      <c r="CBZ368" s="37"/>
      <c r="CCA368" s="37"/>
      <c r="CCB368" s="37"/>
      <c r="CCC368" s="37"/>
      <c r="CCD368" s="37"/>
      <c r="CCE368" s="37"/>
      <c r="CCF368" s="37"/>
      <c r="CCG368" s="37"/>
      <c r="CCH368" s="37"/>
      <c r="CCI368" s="37"/>
      <c r="CCJ368" s="37"/>
      <c r="CCK368" s="37"/>
      <c r="CCL368" s="37"/>
      <c r="CCM368" s="37"/>
      <c r="CCN368" s="37"/>
      <c r="CCO368" s="37"/>
      <c r="CCP368" s="37"/>
      <c r="CCQ368" s="37"/>
      <c r="CCR368" s="37"/>
      <c r="CCS368" s="37"/>
      <c r="CCT368" s="37"/>
      <c r="CCU368" s="37"/>
      <c r="CCV368" s="37"/>
      <c r="CCW368" s="37"/>
      <c r="CCX368" s="37"/>
      <c r="CCY368" s="37"/>
      <c r="CCZ368" s="37"/>
      <c r="CDA368" s="37"/>
      <c r="CDB368" s="37"/>
      <c r="CDC368" s="37"/>
      <c r="CDD368" s="37"/>
      <c r="CDE368" s="37"/>
      <c r="CDF368" s="37"/>
      <c r="CDG368" s="37"/>
      <c r="CDH368" s="37"/>
      <c r="CDI368" s="37"/>
      <c r="CDJ368" s="37"/>
      <c r="CDK368" s="37"/>
      <c r="CDL368" s="37"/>
      <c r="CDM368" s="37"/>
      <c r="CDN368" s="37"/>
      <c r="CDO368" s="37"/>
      <c r="CDP368" s="37"/>
      <c r="CDQ368" s="37"/>
      <c r="CDR368" s="37"/>
      <c r="CDS368" s="37"/>
      <c r="CDT368" s="37"/>
      <c r="CDU368" s="37"/>
      <c r="CDV368" s="37"/>
      <c r="CDW368" s="37"/>
      <c r="CDX368" s="37"/>
      <c r="CDY368" s="37"/>
      <c r="CDZ368" s="37"/>
      <c r="CEA368" s="37"/>
      <c r="CEB368" s="37"/>
      <c r="CEC368" s="37"/>
      <c r="CED368" s="37"/>
      <c r="CEE368" s="37"/>
      <c r="CEF368" s="37"/>
      <c r="CEG368" s="37"/>
      <c r="CEH368" s="37"/>
      <c r="CEI368" s="37"/>
      <c r="CEJ368" s="37"/>
      <c r="CEK368" s="37"/>
      <c r="CEL368" s="37"/>
      <c r="CEM368" s="37"/>
      <c r="CEN368" s="37"/>
      <c r="CEO368" s="37"/>
      <c r="CEP368" s="37"/>
      <c r="CEQ368" s="37"/>
      <c r="CER368" s="37"/>
      <c r="CES368" s="37"/>
      <c r="CET368" s="37"/>
      <c r="CEU368" s="37"/>
      <c r="CEV368" s="37"/>
      <c r="CEW368" s="37"/>
      <c r="CEX368" s="37"/>
      <c r="CEY368" s="37"/>
      <c r="CEZ368" s="37"/>
      <c r="CFA368" s="37"/>
      <c r="CFB368" s="37"/>
      <c r="CFC368" s="37"/>
      <c r="CFD368" s="37"/>
      <c r="CFE368" s="37"/>
      <c r="CFF368" s="37"/>
      <c r="CFG368" s="37"/>
      <c r="CFH368" s="37"/>
      <c r="CFI368" s="37"/>
      <c r="CFJ368" s="37"/>
      <c r="CFK368" s="37"/>
      <c r="CFL368" s="37"/>
      <c r="CFM368" s="37"/>
      <c r="CFN368" s="37"/>
      <c r="CFO368" s="37"/>
      <c r="CFP368" s="37"/>
      <c r="CFQ368" s="37"/>
      <c r="CFR368" s="37"/>
      <c r="CFS368" s="37"/>
      <c r="CFT368" s="37"/>
      <c r="CFU368" s="37"/>
      <c r="CFV368" s="37"/>
      <c r="CFW368" s="37"/>
      <c r="CFX368" s="37"/>
      <c r="CFY368" s="37"/>
      <c r="CFZ368" s="37"/>
      <c r="CGA368" s="37"/>
      <c r="CGB368" s="37"/>
      <c r="CGC368" s="37"/>
      <c r="CGD368" s="37"/>
      <c r="CGE368" s="37"/>
      <c r="CGF368" s="37"/>
      <c r="CGG368" s="37"/>
      <c r="CGH368" s="37"/>
      <c r="CGI368" s="37"/>
      <c r="CGJ368" s="37"/>
      <c r="CGK368" s="37"/>
      <c r="CGL368" s="37"/>
      <c r="CGM368" s="37"/>
      <c r="CGN368" s="37"/>
      <c r="CGO368" s="37"/>
      <c r="CGP368" s="37"/>
      <c r="CGQ368" s="37"/>
      <c r="CGR368" s="37"/>
      <c r="CGS368" s="37"/>
      <c r="CGT368" s="37"/>
      <c r="CGU368" s="37"/>
      <c r="CGV368" s="37"/>
      <c r="CGW368" s="37"/>
      <c r="CGX368" s="37"/>
      <c r="CGY368" s="37"/>
      <c r="CGZ368" s="37"/>
      <c r="CHA368" s="37"/>
      <c r="CHB368" s="37"/>
      <c r="CHC368" s="37"/>
      <c r="CHD368" s="37"/>
      <c r="CHE368" s="37"/>
      <c r="CHF368" s="37"/>
      <c r="CHG368" s="37"/>
      <c r="CHH368" s="37"/>
      <c r="CHI368" s="37"/>
      <c r="CHJ368" s="37"/>
      <c r="CHK368" s="37"/>
      <c r="CHL368" s="37"/>
      <c r="CHM368" s="37"/>
      <c r="CHN368" s="37"/>
      <c r="CHO368" s="37"/>
      <c r="CHP368" s="37"/>
      <c r="CHQ368" s="37"/>
      <c r="CHR368" s="37"/>
      <c r="CHS368" s="37"/>
      <c r="CHT368" s="37"/>
      <c r="CHU368" s="37"/>
      <c r="CHV368" s="37"/>
      <c r="CHW368" s="37"/>
      <c r="CHX368" s="37"/>
      <c r="CHY368" s="37"/>
      <c r="CHZ368" s="37"/>
      <c r="CIA368" s="37"/>
      <c r="CIB368" s="37"/>
      <c r="CIC368" s="37"/>
      <c r="CID368" s="37"/>
      <c r="CIE368" s="37"/>
      <c r="CIF368" s="37"/>
      <c r="CIG368" s="37"/>
      <c r="CIH368" s="37"/>
      <c r="CII368" s="37"/>
      <c r="CIJ368" s="37"/>
      <c r="CIK368" s="37"/>
      <c r="CIL368" s="37"/>
      <c r="CIM368" s="37"/>
      <c r="CIN368" s="37"/>
      <c r="CIO368" s="37"/>
      <c r="CIP368" s="37"/>
      <c r="CIQ368" s="37"/>
      <c r="CIR368" s="37"/>
      <c r="CIS368" s="37"/>
      <c r="CIT368" s="37"/>
      <c r="CIU368" s="37"/>
      <c r="CIV368" s="37"/>
      <c r="CIW368" s="37"/>
      <c r="CIX368" s="37"/>
      <c r="CIY368" s="37"/>
      <c r="CIZ368" s="37"/>
      <c r="CJA368" s="37"/>
      <c r="CJB368" s="37"/>
      <c r="CJC368" s="37"/>
      <c r="CJD368" s="37"/>
      <c r="CJE368" s="37"/>
      <c r="CJF368" s="37"/>
      <c r="CJG368" s="37"/>
      <c r="CJH368" s="37"/>
      <c r="CJI368" s="37"/>
      <c r="CJJ368" s="37"/>
      <c r="CJK368" s="37"/>
      <c r="CJL368" s="37"/>
      <c r="CJM368" s="37"/>
      <c r="CJN368" s="37"/>
      <c r="CJO368" s="37"/>
      <c r="CJP368" s="37"/>
      <c r="CJQ368" s="37"/>
      <c r="CJR368" s="37"/>
      <c r="CJS368" s="37"/>
      <c r="CJT368" s="37"/>
      <c r="CJU368" s="37"/>
      <c r="CJV368" s="37"/>
      <c r="CJW368" s="37"/>
      <c r="CJX368" s="37"/>
      <c r="CJY368" s="37"/>
      <c r="CJZ368" s="37"/>
      <c r="CKA368" s="37"/>
      <c r="CKB368" s="37"/>
      <c r="CKC368" s="37"/>
      <c r="CKD368" s="37"/>
      <c r="CKE368" s="37"/>
      <c r="CKF368" s="37"/>
      <c r="CKG368" s="37"/>
      <c r="CKH368" s="37"/>
      <c r="CKI368" s="37"/>
      <c r="CKJ368" s="37"/>
      <c r="CKK368" s="37"/>
      <c r="CKL368" s="37"/>
      <c r="CKM368" s="37"/>
      <c r="CKN368" s="37"/>
      <c r="CKO368" s="37"/>
      <c r="CKP368" s="37"/>
      <c r="CKQ368" s="37"/>
      <c r="CKR368" s="37"/>
      <c r="CKS368" s="37"/>
      <c r="CKT368" s="37"/>
      <c r="CKU368" s="37"/>
      <c r="CKV368" s="37"/>
      <c r="CKW368" s="37"/>
      <c r="CKX368" s="37"/>
      <c r="CKY368" s="37"/>
      <c r="CKZ368" s="37"/>
      <c r="CLA368" s="37"/>
      <c r="CLB368" s="37"/>
      <c r="CLC368" s="37"/>
      <c r="CLD368" s="37"/>
      <c r="CLE368" s="37"/>
      <c r="CLF368" s="37"/>
      <c r="CLG368" s="37"/>
      <c r="CLH368" s="37"/>
      <c r="CLI368" s="37"/>
      <c r="CLJ368" s="37"/>
      <c r="CLK368" s="37"/>
      <c r="CLL368" s="37"/>
      <c r="CLM368" s="37"/>
      <c r="CLN368" s="37"/>
      <c r="CLO368" s="37"/>
      <c r="CLP368" s="37"/>
      <c r="CLQ368" s="37"/>
      <c r="CLR368" s="37"/>
      <c r="CLS368" s="37"/>
      <c r="CLT368" s="37"/>
      <c r="CLU368" s="37"/>
      <c r="CLV368" s="37"/>
      <c r="CLW368" s="37"/>
      <c r="CLX368" s="37"/>
      <c r="CLY368" s="37"/>
      <c r="CLZ368" s="37"/>
      <c r="CMA368" s="37"/>
      <c r="CMB368" s="37"/>
      <c r="CMC368" s="37"/>
      <c r="CMD368" s="37"/>
      <c r="CME368" s="37"/>
      <c r="CMF368" s="37"/>
      <c r="CMG368" s="37"/>
      <c r="CMH368" s="37"/>
      <c r="CMI368" s="37"/>
      <c r="CMJ368" s="37"/>
      <c r="CMK368" s="37"/>
      <c r="CML368" s="37"/>
      <c r="CMM368" s="37"/>
      <c r="CMN368" s="37"/>
      <c r="CMO368" s="37"/>
      <c r="CMP368" s="37"/>
      <c r="CMQ368" s="37"/>
      <c r="CMR368" s="37"/>
      <c r="CMS368" s="37"/>
      <c r="CMT368" s="37"/>
      <c r="CMU368" s="37"/>
      <c r="CMV368" s="37"/>
      <c r="CMW368" s="37"/>
      <c r="CMX368" s="37"/>
      <c r="CMY368" s="37"/>
      <c r="CMZ368" s="37"/>
      <c r="CNA368" s="37"/>
      <c r="CNB368" s="37"/>
      <c r="CNC368" s="37"/>
      <c r="CND368" s="37"/>
      <c r="CNE368" s="37"/>
      <c r="CNF368" s="37"/>
      <c r="CNG368" s="37"/>
      <c r="CNH368" s="37"/>
      <c r="CNI368" s="37"/>
      <c r="CNJ368" s="37"/>
      <c r="CNK368" s="37"/>
      <c r="CNL368" s="37"/>
      <c r="CNM368" s="37"/>
      <c r="CNN368" s="37"/>
      <c r="CNO368" s="37"/>
      <c r="CNP368" s="37"/>
      <c r="CNQ368" s="37"/>
      <c r="CNR368" s="37"/>
      <c r="CNS368" s="37"/>
      <c r="CNT368" s="37"/>
      <c r="CNU368" s="37"/>
      <c r="CNV368" s="37"/>
      <c r="CNW368" s="37"/>
      <c r="CNX368" s="37"/>
      <c r="CNY368" s="37"/>
      <c r="CNZ368" s="37"/>
      <c r="COA368" s="37"/>
      <c r="COB368" s="37"/>
      <c r="COC368" s="37"/>
      <c r="COD368" s="37"/>
      <c r="COE368" s="37"/>
      <c r="COF368" s="37"/>
      <c r="COG368" s="37"/>
      <c r="COH368" s="37"/>
      <c r="COI368" s="37"/>
      <c r="COJ368" s="37"/>
      <c r="COK368" s="37"/>
      <c r="COL368" s="37"/>
      <c r="COM368" s="37"/>
      <c r="CON368" s="37"/>
      <c r="COO368" s="37"/>
      <c r="COP368" s="37"/>
      <c r="COQ368" s="37"/>
      <c r="COR368" s="37"/>
      <c r="COS368" s="37"/>
      <c r="COT368" s="37"/>
      <c r="COU368" s="37"/>
      <c r="COV368" s="37"/>
      <c r="COW368" s="37"/>
      <c r="COX368" s="37"/>
      <c r="COY368" s="37"/>
      <c r="COZ368" s="37"/>
      <c r="CPA368" s="37"/>
      <c r="CPB368" s="37"/>
      <c r="CPC368" s="37"/>
      <c r="CPD368" s="37"/>
      <c r="CPE368" s="37"/>
      <c r="CPF368" s="37"/>
      <c r="CPG368" s="37"/>
      <c r="CPH368" s="37"/>
      <c r="CPI368" s="37"/>
      <c r="CPJ368" s="37"/>
      <c r="CPK368" s="37"/>
      <c r="CPL368" s="37"/>
      <c r="CPM368" s="37"/>
      <c r="CPN368" s="37"/>
      <c r="CPO368" s="37"/>
      <c r="CPP368" s="37"/>
      <c r="CPQ368" s="37"/>
      <c r="CPR368" s="37"/>
      <c r="CPS368" s="37"/>
      <c r="CPT368" s="37"/>
      <c r="CPU368" s="37"/>
      <c r="CPV368" s="37"/>
      <c r="CPW368" s="37"/>
      <c r="CPX368" s="37"/>
      <c r="CPY368" s="37"/>
      <c r="CPZ368" s="37"/>
      <c r="CQA368" s="37"/>
      <c r="CQB368" s="37"/>
      <c r="CQC368" s="37"/>
      <c r="CQD368" s="37"/>
      <c r="CQE368" s="37"/>
      <c r="CQF368" s="37"/>
      <c r="CQG368" s="37"/>
      <c r="CQH368" s="37"/>
      <c r="CQI368" s="37"/>
      <c r="CQJ368" s="37"/>
      <c r="CQK368" s="37"/>
      <c r="CQL368" s="37"/>
      <c r="CQM368" s="37"/>
      <c r="CQN368" s="37"/>
      <c r="CQO368" s="37"/>
      <c r="CQP368" s="37"/>
      <c r="CQQ368" s="37"/>
      <c r="CQR368" s="37"/>
      <c r="CQS368" s="37"/>
      <c r="CQT368" s="37"/>
      <c r="CQU368" s="37"/>
      <c r="CQV368" s="37"/>
      <c r="CQW368" s="37"/>
      <c r="CQX368" s="37"/>
      <c r="CQY368" s="37"/>
      <c r="CQZ368" s="37"/>
      <c r="CRA368" s="37"/>
      <c r="CRB368" s="37"/>
      <c r="CRC368" s="37"/>
      <c r="CRD368" s="37"/>
      <c r="CRE368" s="37"/>
      <c r="CRF368" s="37"/>
      <c r="CRG368" s="37"/>
      <c r="CRH368" s="37"/>
      <c r="CRI368" s="37"/>
      <c r="CRJ368" s="37"/>
      <c r="CRK368" s="37"/>
      <c r="CRL368" s="37"/>
      <c r="CRM368" s="37"/>
      <c r="CRN368" s="37"/>
      <c r="CRO368" s="37"/>
      <c r="CRP368" s="37"/>
      <c r="CRQ368" s="37"/>
      <c r="CRR368" s="37"/>
      <c r="CRS368" s="37"/>
      <c r="CRT368" s="37"/>
      <c r="CRU368" s="37"/>
      <c r="CRV368" s="37"/>
      <c r="CRW368" s="37"/>
      <c r="CRX368" s="37"/>
      <c r="CRY368" s="37"/>
      <c r="CRZ368" s="37"/>
      <c r="CSA368" s="37"/>
      <c r="CSB368" s="37"/>
      <c r="CSC368" s="37"/>
      <c r="CSD368" s="37"/>
      <c r="CSE368" s="37"/>
      <c r="CSF368" s="37"/>
      <c r="CSG368" s="37"/>
      <c r="CSH368" s="37"/>
      <c r="CSI368" s="37"/>
      <c r="CSJ368" s="37"/>
      <c r="CSK368" s="37"/>
      <c r="CSL368" s="37"/>
      <c r="CSM368" s="37"/>
      <c r="CSN368" s="37"/>
      <c r="CSO368" s="37"/>
      <c r="CSP368" s="37"/>
      <c r="CSQ368" s="37"/>
      <c r="CSR368" s="37"/>
      <c r="CSS368" s="37"/>
      <c r="CST368" s="37"/>
      <c r="CSU368" s="37"/>
      <c r="CSV368" s="37"/>
      <c r="CSW368" s="37"/>
      <c r="CSX368" s="37"/>
      <c r="CSY368" s="37"/>
      <c r="CSZ368" s="37"/>
      <c r="CTA368" s="37"/>
      <c r="CTB368" s="37"/>
      <c r="CTC368" s="37"/>
      <c r="CTD368" s="37"/>
      <c r="CTE368" s="37"/>
      <c r="CTF368" s="37"/>
      <c r="CTG368" s="37"/>
      <c r="CTH368" s="37"/>
      <c r="CTI368" s="37"/>
      <c r="CTJ368" s="37"/>
      <c r="CTK368" s="37"/>
      <c r="CTL368" s="37"/>
      <c r="CTM368" s="37"/>
      <c r="CTN368" s="37"/>
      <c r="CTO368" s="37"/>
      <c r="CTP368" s="37"/>
      <c r="CTQ368" s="37"/>
      <c r="CTR368" s="37"/>
      <c r="CTS368" s="37"/>
      <c r="CTT368" s="37"/>
      <c r="CTU368" s="37"/>
      <c r="CTV368" s="37"/>
      <c r="CTW368" s="37"/>
      <c r="CTX368" s="37"/>
      <c r="CTY368" s="37"/>
      <c r="CTZ368" s="37"/>
      <c r="CUA368" s="37"/>
      <c r="CUB368" s="37"/>
      <c r="CUC368" s="37"/>
      <c r="CUD368" s="37"/>
      <c r="CUE368" s="37"/>
      <c r="CUF368" s="37"/>
      <c r="CUG368" s="37"/>
      <c r="CUH368" s="37"/>
      <c r="CUI368" s="37"/>
      <c r="CUJ368" s="37"/>
      <c r="CUK368" s="37"/>
      <c r="CUL368" s="37"/>
      <c r="CUM368" s="37"/>
      <c r="CUN368" s="37"/>
      <c r="CUO368" s="37"/>
      <c r="CUP368" s="37"/>
      <c r="CUQ368" s="37"/>
      <c r="CUR368" s="37"/>
      <c r="CUS368" s="37"/>
      <c r="CUT368" s="37"/>
      <c r="CUU368" s="37"/>
      <c r="CUV368" s="37"/>
      <c r="CUW368" s="37"/>
      <c r="CUX368" s="37"/>
      <c r="CUY368" s="37"/>
      <c r="CUZ368" s="37"/>
      <c r="CVA368" s="37"/>
      <c r="CVB368" s="37"/>
      <c r="CVC368" s="37"/>
      <c r="CVD368" s="37"/>
      <c r="CVE368" s="37"/>
      <c r="CVF368" s="37"/>
      <c r="CVG368" s="37"/>
      <c r="CVH368" s="37"/>
      <c r="CVI368" s="37"/>
      <c r="CVJ368" s="37"/>
      <c r="CVK368" s="37"/>
      <c r="CVL368" s="37"/>
      <c r="CVM368" s="37"/>
      <c r="CVN368" s="37"/>
      <c r="CVO368" s="37"/>
      <c r="CVP368" s="37"/>
      <c r="CVQ368" s="37"/>
      <c r="CVR368" s="37"/>
      <c r="CVS368" s="37"/>
      <c r="CVT368" s="37"/>
      <c r="CVU368" s="37"/>
      <c r="CVV368" s="37"/>
      <c r="CVW368" s="37"/>
      <c r="CVX368" s="37"/>
      <c r="CVY368" s="37"/>
      <c r="CVZ368" s="37"/>
      <c r="CWA368" s="37"/>
      <c r="CWB368" s="37"/>
      <c r="CWC368" s="37"/>
      <c r="CWD368" s="37"/>
      <c r="CWE368" s="37"/>
      <c r="CWF368" s="37"/>
      <c r="CWG368" s="37"/>
      <c r="CWH368" s="37"/>
      <c r="CWI368" s="37"/>
      <c r="CWJ368" s="37"/>
      <c r="CWK368" s="37"/>
      <c r="CWL368" s="37"/>
      <c r="CWM368" s="37"/>
      <c r="CWN368" s="37"/>
      <c r="CWO368" s="37"/>
      <c r="CWP368" s="37"/>
      <c r="CWQ368" s="37"/>
      <c r="CWR368" s="37"/>
      <c r="CWS368" s="37"/>
      <c r="CWT368" s="37"/>
      <c r="CWU368" s="37"/>
      <c r="CWV368" s="37"/>
      <c r="CWW368" s="37"/>
      <c r="CWX368" s="37"/>
      <c r="CWY368" s="37"/>
      <c r="CWZ368" s="37"/>
      <c r="CXA368" s="37"/>
      <c r="CXB368" s="37"/>
      <c r="CXC368" s="37"/>
      <c r="CXD368" s="37"/>
      <c r="CXE368" s="37"/>
      <c r="CXF368" s="37"/>
      <c r="CXG368" s="37"/>
      <c r="CXH368" s="37"/>
      <c r="CXI368" s="37"/>
      <c r="CXJ368" s="37"/>
      <c r="CXK368" s="37"/>
      <c r="CXL368" s="37"/>
      <c r="CXM368" s="37"/>
      <c r="CXN368" s="37"/>
      <c r="CXO368" s="37"/>
      <c r="CXP368" s="37"/>
      <c r="CXQ368" s="37"/>
      <c r="CXR368" s="37"/>
      <c r="CXS368" s="37"/>
      <c r="CXT368" s="37"/>
      <c r="CXU368" s="37"/>
      <c r="CXV368" s="37"/>
      <c r="CXW368" s="37"/>
      <c r="CXX368" s="37"/>
      <c r="CXY368" s="37"/>
      <c r="CXZ368" s="37"/>
      <c r="CYA368" s="37"/>
      <c r="CYB368" s="37"/>
      <c r="CYC368" s="37"/>
      <c r="CYD368" s="37"/>
      <c r="CYE368" s="37"/>
      <c r="CYF368" s="37"/>
      <c r="CYG368" s="37"/>
      <c r="CYH368" s="37"/>
      <c r="CYI368" s="37"/>
      <c r="CYJ368" s="37"/>
      <c r="CYK368" s="37"/>
      <c r="CYL368" s="37"/>
      <c r="CYM368" s="37"/>
      <c r="CYN368" s="37"/>
      <c r="CYO368" s="37"/>
      <c r="CYP368" s="37"/>
      <c r="CYQ368" s="37"/>
      <c r="CYR368" s="37"/>
      <c r="CYS368" s="37"/>
      <c r="CYT368" s="37"/>
      <c r="CYU368" s="37"/>
      <c r="CYV368" s="37"/>
      <c r="CYW368" s="37"/>
      <c r="CYX368" s="37"/>
      <c r="CYY368" s="37"/>
      <c r="CYZ368" s="37"/>
      <c r="CZA368" s="37"/>
      <c r="CZB368" s="37"/>
      <c r="CZC368" s="37"/>
      <c r="CZD368" s="37"/>
      <c r="CZE368" s="37"/>
      <c r="CZF368" s="37"/>
      <c r="CZG368" s="37"/>
      <c r="CZH368" s="37"/>
      <c r="CZI368" s="37"/>
      <c r="CZJ368" s="37"/>
      <c r="CZK368" s="37"/>
      <c r="CZL368" s="37"/>
      <c r="CZM368" s="37"/>
      <c r="CZN368" s="37"/>
      <c r="CZO368" s="37"/>
      <c r="CZP368" s="37"/>
      <c r="CZQ368" s="37"/>
      <c r="CZR368" s="37"/>
      <c r="CZS368" s="37"/>
      <c r="CZT368" s="37"/>
      <c r="CZU368" s="37"/>
      <c r="CZV368" s="37"/>
      <c r="CZW368" s="37"/>
      <c r="CZX368" s="37"/>
      <c r="CZY368" s="37"/>
      <c r="CZZ368" s="37"/>
      <c r="DAA368" s="37"/>
      <c r="DAB368" s="37"/>
      <c r="DAC368" s="37"/>
      <c r="DAD368" s="37"/>
      <c r="DAE368" s="37"/>
      <c r="DAF368" s="37"/>
      <c r="DAG368" s="37"/>
      <c r="DAH368" s="37"/>
      <c r="DAI368" s="37"/>
      <c r="DAJ368" s="37"/>
      <c r="DAK368" s="37"/>
      <c r="DAL368" s="37"/>
      <c r="DAM368" s="37"/>
      <c r="DAN368" s="37"/>
      <c r="DAO368" s="37"/>
      <c r="DAP368" s="37"/>
      <c r="DAQ368" s="37"/>
      <c r="DAR368" s="37"/>
      <c r="DAS368" s="37"/>
      <c r="DAT368" s="37"/>
      <c r="DAU368" s="37"/>
      <c r="DAV368" s="37"/>
      <c r="DAW368" s="37"/>
      <c r="DAX368" s="37"/>
      <c r="DAY368" s="37"/>
      <c r="DAZ368" s="37"/>
      <c r="DBA368" s="37"/>
      <c r="DBB368" s="37"/>
      <c r="DBC368" s="37"/>
      <c r="DBD368" s="37"/>
      <c r="DBE368" s="37"/>
      <c r="DBF368" s="37"/>
      <c r="DBG368" s="37"/>
      <c r="DBH368" s="37"/>
      <c r="DBI368" s="37"/>
      <c r="DBJ368" s="37"/>
      <c r="DBK368" s="37"/>
      <c r="DBL368" s="37"/>
      <c r="DBM368" s="37"/>
      <c r="DBN368" s="37"/>
      <c r="DBO368" s="37"/>
      <c r="DBP368" s="37"/>
      <c r="DBQ368" s="37"/>
      <c r="DBR368" s="37"/>
      <c r="DBS368" s="37"/>
      <c r="DBT368" s="37"/>
      <c r="DBU368" s="37"/>
      <c r="DBV368" s="37"/>
      <c r="DBW368" s="37"/>
      <c r="DBX368" s="37"/>
      <c r="DBY368" s="37"/>
      <c r="DBZ368" s="37"/>
      <c r="DCA368" s="37"/>
      <c r="DCB368" s="37"/>
      <c r="DCC368" s="37"/>
      <c r="DCD368" s="37"/>
      <c r="DCE368" s="37"/>
      <c r="DCF368" s="37"/>
      <c r="DCG368" s="37"/>
      <c r="DCH368" s="37"/>
      <c r="DCI368" s="37"/>
      <c r="DCJ368" s="37"/>
      <c r="DCK368" s="37"/>
      <c r="DCL368" s="37"/>
      <c r="DCM368" s="37"/>
      <c r="DCN368" s="37"/>
      <c r="DCO368" s="37"/>
      <c r="DCP368" s="37"/>
      <c r="DCQ368" s="37"/>
      <c r="DCR368" s="37"/>
      <c r="DCS368" s="37"/>
      <c r="DCT368" s="37"/>
      <c r="DCU368" s="37"/>
      <c r="DCV368" s="37"/>
      <c r="DCW368" s="37"/>
      <c r="DCX368" s="37"/>
      <c r="DCY368" s="37"/>
      <c r="DCZ368" s="37"/>
      <c r="DDA368" s="37"/>
      <c r="DDB368" s="37"/>
      <c r="DDC368" s="37"/>
      <c r="DDD368" s="37"/>
      <c r="DDE368" s="37"/>
      <c r="DDF368" s="37"/>
      <c r="DDG368" s="37"/>
      <c r="DDH368" s="37"/>
      <c r="DDI368" s="37"/>
      <c r="DDJ368" s="37"/>
      <c r="DDK368" s="37"/>
      <c r="DDL368" s="37"/>
      <c r="DDM368" s="37"/>
      <c r="DDN368" s="37"/>
      <c r="DDO368" s="37"/>
      <c r="DDP368" s="37"/>
      <c r="DDQ368" s="37"/>
      <c r="DDR368" s="37"/>
      <c r="DDS368" s="37"/>
      <c r="DDT368" s="37"/>
      <c r="DDU368" s="37"/>
      <c r="DDV368" s="37"/>
      <c r="DDW368" s="37"/>
      <c r="DDX368" s="37"/>
      <c r="DDY368" s="37"/>
      <c r="DDZ368" s="37"/>
      <c r="DEA368" s="37"/>
      <c r="DEB368" s="37"/>
      <c r="DEC368" s="37"/>
      <c r="DED368" s="37"/>
      <c r="DEE368" s="37"/>
      <c r="DEF368" s="37"/>
      <c r="DEG368" s="37"/>
      <c r="DEH368" s="37"/>
      <c r="DEI368" s="37"/>
      <c r="DEJ368" s="37"/>
      <c r="DEK368" s="37"/>
      <c r="DEL368" s="37"/>
      <c r="DEM368" s="37"/>
      <c r="DEN368" s="37"/>
      <c r="DEO368" s="37"/>
      <c r="DEP368" s="37"/>
      <c r="DEQ368" s="37"/>
      <c r="DER368" s="37"/>
      <c r="DES368" s="37"/>
      <c r="DET368" s="37"/>
      <c r="DEU368" s="37"/>
      <c r="DEV368" s="37"/>
      <c r="DEW368" s="37"/>
      <c r="DEX368" s="37"/>
      <c r="DEY368" s="37"/>
      <c r="DEZ368" s="37"/>
      <c r="DFA368" s="37"/>
      <c r="DFB368" s="37"/>
      <c r="DFC368" s="37"/>
      <c r="DFD368" s="37"/>
      <c r="DFE368" s="37"/>
      <c r="DFF368" s="37"/>
      <c r="DFG368" s="37"/>
      <c r="DFH368" s="37"/>
      <c r="DFI368" s="37"/>
      <c r="DFJ368" s="37"/>
      <c r="DFK368" s="37"/>
      <c r="DFL368" s="37"/>
      <c r="DFM368" s="37"/>
      <c r="DFN368" s="37"/>
      <c r="DFO368" s="37"/>
      <c r="DFP368" s="37"/>
      <c r="DFQ368" s="37"/>
      <c r="DFR368" s="37"/>
      <c r="DFS368" s="37"/>
      <c r="DFT368" s="37"/>
      <c r="DFU368" s="37"/>
      <c r="DFV368" s="37"/>
      <c r="DFW368" s="37"/>
      <c r="DFX368" s="37"/>
      <c r="DFY368" s="37"/>
      <c r="DFZ368" s="37"/>
      <c r="DGA368" s="37"/>
      <c r="DGB368" s="37"/>
      <c r="DGC368" s="37"/>
      <c r="DGD368" s="37"/>
      <c r="DGE368" s="37"/>
      <c r="DGF368" s="37"/>
      <c r="DGG368" s="37"/>
      <c r="DGH368" s="37"/>
      <c r="DGI368" s="37"/>
      <c r="DGJ368" s="37"/>
      <c r="DGK368" s="37"/>
      <c r="DGL368" s="37"/>
      <c r="DGM368" s="37"/>
      <c r="DGN368" s="37"/>
      <c r="DGO368" s="37"/>
      <c r="DGP368" s="37"/>
      <c r="DGQ368" s="37"/>
      <c r="DGR368" s="37"/>
      <c r="DGS368" s="37"/>
      <c r="DGT368" s="37"/>
      <c r="DGU368" s="37"/>
      <c r="DGV368" s="37"/>
      <c r="DGW368" s="37"/>
      <c r="DGX368" s="37"/>
      <c r="DGY368" s="37"/>
      <c r="DGZ368" s="37"/>
      <c r="DHA368" s="37"/>
      <c r="DHB368" s="37"/>
      <c r="DHC368" s="37"/>
      <c r="DHD368" s="37"/>
      <c r="DHE368" s="37"/>
      <c r="DHF368" s="37"/>
      <c r="DHG368" s="37"/>
      <c r="DHH368" s="37"/>
      <c r="DHI368" s="37"/>
      <c r="DHJ368" s="37"/>
      <c r="DHK368" s="37"/>
      <c r="DHL368" s="37"/>
      <c r="DHM368" s="37"/>
      <c r="DHN368" s="37"/>
      <c r="DHO368" s="37"/>
      <c r="DHP368" s="37"/>
      <c r="DHQ368" s="37"/>
      <c r="DHR368" s="37"/>
      <c r="DHS368" s="37"/>
      <c r="DHT368" s="37"/>
      <c r="DHU368" s="37"/>
      <c r="DHV368" s="37"/>
      <c r="DHW368" s="37"/>
      <c r="DHX368" s="37"/>
      <c r="DHY368" s="37"/>
      <c r="DHZ368" s="37"/>
      <c r="DIA368" s="37"/>
      <c r="DIB368" s="37"/>
      <c r="DIC368" s="37"/>
      <c r="DID368" s="37"/>
      <c r="DIE368" s="37"/>
      <c r="DIF368" s="37"/>
      <c r="DIG368" s="37"/>
      <c r="DIH368" s="37"/>
      <c r="DII368" s="37"/>
      <c r="DIJ368" s="37"/>
      <c r="DIK368" s="37"/>
      <c r="DIL368" s="37"/>
      <c r="DIM368" s="37"/>
      <c r="DIN368" s="37"/>
      <c r="DIO368" s="37"/>
      <c r="DIP368" s="37"/>
      <c r="DIQ368" s="37"/>
      <c r="DIR368" s="37"/>
      <c r="DIS368" s="37"/>
      <c r="DIT368" s="37"/>
      <c r="DIU368" s="37"/>
      <c r="DIV368" s="37"/>
      <c r="DIW368" s="37"/>
      <c r="DIX368" s="37"/>
      <c r="DIY368" s="37"/>
      <c r="DIZ368" s="37"/>
      <c r="DJA368" s="37"/>
      <c r="DJB368" s="37"/>
      <c r="DJC368" s="37"/>
      <c r="DJD368" s="37"/>
      <c r="DJE368" s="37"/>
      <c r="DJF368" s="37"/>
      <c r="DJG368" s="37"/>
      <c r="DJH368" s="37"/>
      <c r="DJI368" s="37"/>
      <c r="DJJ368" s="37"/>
      <c r="DJK368" s="37"/>
      <c r="DJL368" s="37"/>
      <c r="DJM368" s="37"/>
      <c r="DJN368" s="37"/>
      <c r="DJO368" s="37"/>
      <c r="DJP368" s="37"/>
      <c r="DJQ368" s="37"/>
      <c r="DJR368" s="37"/>
      <c r="DJS368" s="37"/>
      <c r="DJT368" s="37"/>
      <c r="DJU368" s="37"/>
      <c r="DJV368" s="37"/>
      <c r="DJW368" s="37"/>
      <c r="DJX368" s="37"/>
      <c r="DJY368" s="37"/>
      <c r="DJZ368" s="37"/>
      <c r="DKA368" s="37"/>
      <c r="DKB368" s="37"/>
      <c r="DKC368" s="37"/>
      <c r="DKD368" s="37"/>
      <c r="DKE368" s="37"/>
      <c r="DKF368" s="37"/>
      <c r="DKG368" s="37"/>
      <c r="DKH368" s="37"/>
      <c r="DKI368" s="37"/>
      <c r="DKJ368" s="37"/>
      <c r="DKK368" s="37"/>
      <c r="DKL368" s="37"/>
      <c r="DKM368" s="37"/>
      <c r="DKN368" s="37"/>
      <c r="DKO368" s="37"/>
      <c r="DKP368" s="37"/>
      <c r="DKQ368" s="37"/>
      <c r="DKR368" s="37"/>
      <c r="DKS368" s="37"/>
      <c r="DKT368" s="37"/>
      <c r="DKU368" s="37"/>
      <c r="DKV368" s="37"/>
      <c r="DKW368" s="37"/>
      <c r="DKX368" s="37"/>
      <c r="DKY368" s="37"/>
      <c r="DKZ368" s="37"/>
      <c r="DLA368" s="37"/>
      <c r="DLB368" s="37"/>
      <c r="DLC368" s="37"/>
      <c r="DLD368" s="37"/>
      <c r="DLE368" s="37"/>
      <c r="DLF368" s="37"/>
      <c r="DLG368" s="37"/>
      <c r="DLH368" s="37"/>
      <c r="DLI368" s="37"/>
      <c r="DLJ368" s="37"/>
      <c r="DLK368" s="37"/>
      <c r="DLL368" s="37"/>
      <c r="DLM368" s="37"/>
      <c r="DLN368" s="37"/>
      <c r="DLO368" s="37"/>
      <c r="DLP368" s="37"/>
      <c r="DLQ368" s="37"/>
      <c r="DLR368" s="37"/>
      <c r="DLS368" s="37"/>
      <c r="DLT368" s="37"/>
      <c r="DLU368" s="37"/>
      <c r="DLV368" s="37"/>
      <c r="DLW368" s="37"/>
      <c r="DLX368" s="37"/>
      <c r="DLY368" s="37"/>
      <c r="DLZ368" s="37"/>
      <c r="DMA368" s="37"/>
      <c r="DMB368" s="37"/>
      <c r="DMC368" s="37"/>
      <c r="DMD368" s="37"/>
      <c r="DME368" s="37"/>
      <c r="DMF368" s="37"/>
      <c r="DMG368" s="37"/>
      <c r="DMH368" s="37"/>
      <c r="DMI368" s="37"/>
      <c r="DMJ368" s="37"/>
      <c r="DMK368" s="37"/>
      <c r="DML368" s="37"/>
      <c r="DMM368" s="37"/>
      <c r="DMN368" s="37"/>
      <c r="DMO368" s="37"/>
      <c r="DMP368" s="37"/>
      <c r="DMQ368" s="37"/>
      <c r="DMR368" s="37"/>
      <c r="DMS368" s="37"/>
      <c r="DMT368" s="37"/>
      <c r="DMU368" s="37"/>
      <c r="DMV368" s="37"/>
      <c r="DMW368" s="37"/>
      <c r="DMX368" s="37"/>
      <c r="DMY368" s="37"/>
      <c r="DMZ368" s="37"/>
      <c r="DNA368" s="37"/>
      <c r="DNB368" s="37"/>
      <c r="DNC368" s="37"/>
      <c r="DND368" s="37"/>
      <c r="DNE368" s="37"/>
      <c r="DNF368" s="37"/>
      <c r="DNG368" s="37"/>
      <c r="DNH368" s="37"/>
      <c r="DNI368" s="37"/>
      <c r="DNJ368" s="37"/>
      <c r="DNK368" s="37"/>
      <c r="DNL368" s="37"/>
      <c r="DNM368" s="37"/>
      <c r="DNN368" s="37"/>
      <c r="DNO368" s="37"/>
      <c r="DNP368" s="37"/>
      <c r="DNQ368" s="37"/>
      <c r="DNR368" s="37"/>
      <c r="DNS368" s="37"/>
      <c r="DNT368" s="37"/>
      <c r="DNU368" s="37"/>
      <c r="DNV368" s="37"/>
      <c r="DNW368" s="37"/>
      <c r="DNX368" s="37"/>
      <c r="DNY368" s="37"/>
      <c r="DNZ368" s="37"/>
      <c r="DOA368" s="37"/>
      <c r="DOB368" s="37"/>
      <c r="DOC368" s="37"/>
      <c r="DOD368" s="37"/>
      <c r="DOE368" s="37"/>
      <c r="DOF368" s="37"/>
      <c r="DOG368" s="37"/>
      <c r="DOH368" s="37"/>
      <c r="DOI368" s="37"/>
      <c r="DOJ368" s="37"/>
      <c r="DOK368" s="37"/>
      <c r="DOL368" s="37"/>
      <c r="DOM368" s="37"/>
      <c r="DON368" s="37"/>
      <c r="DOO368" s="37"/>
      <c r="DOP368" s="37"/>
      <c r="DOQ368" s="37"/>
      <c r="DOR368" s="37"/>
      <c r="DOS368" s="37"/>
      <c r="DOT368" s="37"/>
      <c r="DOU368" s="37"/>
      <c r="DOV368" s="37"/>
      <c r="DOW368" s="37"/>
      <c r="DOX368" s="37"/>
      <c r="DOY368" s="37"/>
      <c r="DOZ368" s="37"/>
      <c r="DPA368" s="37"/>
      <c r="DPB368" s="37"/>
      <c r="DPC368" s="37"/>
      <c r="DPD368" s="37"/>
      <c r="DPE368" s="37"/>
      <c r="DPF368" s="37"/>
      <c r="DPG368" s="37"/>
      <c r="DPH368" s="37"/>
      <c r="DPI368" s="37"/>
      <c r="DPJ368" s="37"/>
      <c r="DPK368" s="37"/>
      <c r="DPL368" s="37"/>
      <c r="DPM368" s="37"/>
      <c r="DPN368" s="37"/>
      <c r="DPO368" s="37"/>
      <c r="DPP368" s="37"/>
      <c r="DPQ368" s="37"/>
      <c r="DPR368" s="37"/>
      <c r="DPS368" s="37"/>
      <c r="DPT368" s="37"/>
      <c r="DPU368" s="37"/>
      <c r="DPV368" s="37"/>
      <c r="DPW368" s="37"/>
      <c r="DPX368" s="37"/>
      <c r="DPY368" s="37"/>
      <c r="DPZ368" s="37"/>
      <c r="DQA368" s="37"/>
      <c r="DQB368" s="37"/>
      <c r="DQC368" s="37"/>
      <c r="DQD368" s="37"/>
      <c r="DQE368" s="37"/>
      <c r="DQF368" s="37"/>
      <c r="DQG368" s="37"/>
      <c r="DQH368" s="37"/>
      <c r="DQI368" s="37"/>
      <c r="DQJ368" s="37"/>
      <c r="DQK368" s="37"/>
      <c r="DQL368" s="37"/>
      <c r="DQM368" s="37"/>
      <c r="DQN368" s="37"/>
      <c r="DQO368" s="37"/>
      <c r="DQP368" s="37"/>
      <c r="DQQ368" s="37"/>
      <c r="DQR368" s="37"/>
      <c r="DQS368" s="37"/>
      <c r="DQT368" s="37"/>
      <c r="DQU368" s="37"/>
      <c r="DQV368" s="37"/>
      <c r="DQW368" s="37"/>
      <c r="DQX368" s="37"/>
      <c r="DQY368" s="37"/>
      <c r="DQZ368" s="37"/>
      <c r="DRA368" s="37"/>
      <c r="DRB368" s="37"/>
      <c r="DRC368" s="37"/>
      <c r="DRD368" s="37"/>
      <c r="DRE368" s="37"/>
      <c r="DRF368" s="37"/>
      <c r="DRG368" s="37"/>
      <c r="DRH368" s="37"/>
      <c r="DRI368" s="37"/>
      <c r="DRJ368" s="37"/>
      <c r="DRK368" s="37"/>
      <c r="DRL368" s="37"/>
      <c r="DRM368" s="37"/>
      <c r="DRN368" s="37"/>
      <c r="DRO368" s="37"/>
      <c r="DRP368" s="37"/>
      <c r="DRQ368" s="37"/>
      <c r="DRR368" s="37"/>
      <c r="DRS368" s="37"/>
      <c r="DRT368" s="37"/>
      <c r="DRU368" s="37"/>
      <c r="DRV368" s="37"/>
      <c r="DRW368" s="37"/>
      <c r="DRX368" s="37"/>
      <c r="DRY368" s="37"/>
      <c r="DRZ368" s="37"/>
      <c r="DSA368" s="37"/>
      <c r="DSB368" s="37"/>
      <c r="DSC368" s="37"/>
      <c r="DSD368" s="37"/>
      <c r="DSE368" s="37"/>
      <c r="DSF368" s="37"/>
      <c r="DSG368" s="37"/>
      <c r="DSH368" s="37"/>
      <c r="DSI368" s="37"/>
      <c r="DSJ368" s="37"/>
      <c r="DSK368" s="37"/>
      <c r="DSL368" s="37"/>
      <c r="DSM368" s="37"/>
      <c r="DSN368" s="37"/>
      <c r="DSO368" s="37"/>
      <c r="DSP368" s="37"/>
      <c r="DSQ368" s="37"/>
      <c r="DSR368" s="37"/>
      <c r="DSS368" s="37"/>
      <c r="DST368" s="37"/>
      <c r="DSU368" s="37"/>
      <c r="DSV368" s="37"/>
      <c r="DSW368" s="37"/>
      <c r="DSX368" s="37"/>
      <c r="DSY368" s="37"/>
      <c r="DSZ368" s="37"/>
      <c r="DTA368" s="37"/>
      <c r="DTB368" s="37"/>
      <c r="DTC368" s="37"/>
      <c r="DTD368" s="37"/>
      <c r="DTE368" s="37"/>
      <c r="DTF368" s="37"/>
      <c r="DTG368" s="37"/>
      <c r="DTH368" s="37"/>
      <c r="DTI368" s="37"/>
      <c r="DTJ368" s="37"/>
      <c r="DTK368" s="37"/>
      <c r="DTL368" s="37"/>
      <c r="DTM368" s="37"/>
      <c r="DTN368" s="37"/>
      <c r="DTO368" s="37"/>
      <c r="DTP368" s="37"/>
      <c r="DTQ368" s="37"/>
      <c r="DTR368" s="37"/>
      <c r="DTS368" s="37"/>
      <c r="DTT368" s="37"/>
      <c r="DTU368" s="37"/>
      <c r="DTV368" s="37"/>
      <c r="DTW368" s="37"/>
      <c r="DTX368" s="37"/>
      <c r="DTY368" s="37"/>
      <c r="DTZ368" s="37"/>
      <c r="DUA368" s="37"/>
      <c r="DUB368" s="37"/>
      <c r="DUC368" s="37"/>
      <c r="DUD368" s="37"/>
      <c r="DUE368" s="37"/>
      <c r="DUF368" s="37"/>
      <c r="DUG368" s="37"/>
      <c r="DUH368" s="37"/>
      <c r="DUI368" s="37"/>
      <c r="DUJ368" s="37"/>
      <c r="DUK368" s="37"/>
      <c r="DUL368" s="37"/>
      <c r="DUM368" s="37"/>
      <c r="DUN368" s="37"/>
      <c r="DUO368" s="37"/>
      <c r="DUP368" s="37"/>
      <c r="DUQ368" s="37"/>
      <c r="DUR368" s="37"/>
      <c r="DUS368" s="37"/>
      <c r="DUT368" s="37"/>
      <c r="DUU368" s="37"/>
      <c r="DUV368" s="37"/>
      <c r="DUW368" s="37"/>
      <c r="DUX368" s="37"/>
      <c r="DUY368" s="37"/>
      <c r="DUZ368" s="37"/>
      <c r="DVA368" s="37"/>
      <c r="DVB368" s="37"/>
      <c r="DVC368" s="37"/>
      <c r="DVD368" s="37"/>
      <c r="DVE368" s="37"/>
      <c r="DVF368" s="37"/>
      <c r="DVG368" s="37"/>
      <c r="DVH368" s="37"/>
      <c r="DVI368" s="37"/>
      <c r="DVJ368" s="37"/>
      <c r="DVK368" s="37"/>
      <c r="DVL368" s="37"/>
      <c r="DVM368" s="37"/>
      <c r="DVN368" s="37"/>
      <c r="DVO368" s="37"/>
      <c r="DVP368" s="37"/>
      <c r="DVQ368" s="37"/>
      <c r="DVR368" s="37"/>
      <c r="DVS368" s="37"/>
      <c r="DVT368" s="37"/>
      <c r="DVU368" s="37"/>
      <c r="DVV368" s="37"/>
      <c r="DVW368" s="37"/>
      <c r="DVX368" s="37"/>
      <c r="DVY368" s="37"/>
      <c r="DVZ368" s="37"/>
      <c r="DWA368" s="37"/>
      <c r="DWB368" s="37"/>
      <c r="DWC368" s="37"/>
      <c r="DWD368" s="37"/>
      <c r="DWE368" s="37"/>
      <c r="DWF368" s="37"/>
      <c r="DWG368" s="37"/>
      <c r="DWH368" s="37"/>
      <c r="DWI368" s="37"/>
      <c r="DWJ368" s="37"/>
      <c r="DWK368" s="37"/>
      <c r="DWL368" s="37"/>
      <c r="DWM368" s="37"/>
      <c r="DWN368" s="37"/>
      <c r="DWO368" s="37"/>
      <c r="DWP368" s="37"/>
      <c r="DWQ368" s="37"/>
      <c r="DWR368" s="37"/>
      <c r="DWS368" s="37"/>
      <c r="DWT368" s="37"/>
      <c r="DWU368" s="37"/>
      <c r="DWV368" s="37"/>
      <c r="DWW368" s="37"/>
      <c r="DWX368" s="37"/>
      <c r="DWY368" s="37"/>
      <c r="DWZ368" s="37"/>
      <c r="DXA368" s="37"/>
      <c r="DXB368" s="37"/>
      <c r="DXC368" s="37"/>
      <c r="DXD368" s="37"/>
      <c r="DXE368" s="37"/>
      <c r="DXF368" s="37"/>
      <c r="DXG368" s="37"/>
      <c r="DXH368" s="37"/>
      <c r="DXI368" s="37"/>
      <c r="DXJ368" s="37"/>
      <c r="DXK368" s="37"/>
      <c r="DXL368" s="37"/>
      <c r="DXM368" s="37"/>
      <c r="DXN368" s="37"/>
      <c r="DXO368" s="37"/>
      <c r="DXP368" s="37"/>
      <c r="DXQ368" s="37"/>
      <c r="DXR368" s="37"/>
      <c r="DXS368" s="37"/>
      <c r="DXT368" s="37"/>
      <c r="DXU368" s="37"/>
      <c r="DXV368" s="37"/>
      <c r="DXW368" s="37"/>
      <c r="DXX368" s="37"/>
      <c r="DXY368" s="37"/>
      <c r="DXZ368" s="37"/>
      <c r="DYA368" s="37"/>
      <c r="DYB368" s="37"/>
      <c r="DYC368" s="37"/>
      <c r="DYD368" s="37"/>
      <c r="DYE368" s="37"/>
      <c r="DYF368" s="37"/>
      <c r="DYG368" s="37"/>
      <c r="DYH368" s="37"/>
      <c r="DYI368" s="37"/>
      <c r="DYJ368" s="37"/>
      <c r="DYK368" s="37"/>
      <c r="DYL368" s="37"/>
      <c r="DYM368" s="37"/>
      <c r="DYN368" s="37"/>
      <c r="DYO368" s="37"/>
      <c r="DYP368" s="37"/>
      <c r="DYQ368" s="37"/>
      <c r="DYR368" s="37"/>
      <c r="DYS368" s="37"/>
      <c r="DYT368" s="37"/>
      <c r="DYU368" s="37"/>
      <c r="DYV368" s="37"/>
      <c r="DYW368" s="37"/>
      <c r="DYX368" s="37"/>
      <c r="DYY368" s="37"/>
      <c r="DYZ368" s="37"/>
      <c r="DZA368" s="37"/>
      <c r="DZB368" s="37"/>
      <c r="DZC368" s="37"/>
      <c r="DZD368" s="37"/>
      <c r="DZE368" s="37"/>
      <c r="DZF368" s="37"/>
      <c r="DZG368" s="37"/>
      <c r="DZH368" s="37"/>
      <c r="DZI368" s="37"/>
      <c r="DZJ368" s="37"/>
      <c r="DZK368" s="37"/>
      <c r="DZL368" s="37"/>
      <c r="DZM368" s="37"/>
      <c r="DZN368" s="37"/>
      <c r="DZO368" s="37"/>
      <c r="DZP368" s="37"/>
      <c r="DZQ368" s="37"/>
      <c r="DZR368" s="37"/>
      <c r="DZS368" s="37"/>
      <c r="DZT368" s="37"/>
      <c r="DZU368" s="37"/>
      <c r="DZV368" s="37"/>
      <c r="DZW368" s="37"/>
      <c r="DZX368" s="37"/>
      <c r="DZY368" s="37"/>
      <c r="DZZ368" s="37"/>
      <c r="EAA368" s="37"/>
      <c r="EAB368" s="37"/>
      <c r="EAC368" s="37"/>
      <c r="EAD368" s="37"/>
      <c r="EAE368" s="37"/>
      <c r="EAF368" s="37"/>
      <c r="EAG368" s="37"/>
      <c r="EAH368" s="37"/>
      <c r="EAI368" s="37"/>
      <c r="EAJ368" s="37"/>
      <c r="EAK368" s="37"/>
      <c r="EAL368" s="37"/>
      <c r="EAM368" s="37"/>
      <c r="EAN368" s="37"/>
      <c r="EAO368" s="37"/>
      <c r="EAP368" s="37"/>
      <c r="EAQ368" s="37"/>
      <c r="EAR368" s="37"/>
      <c r="EAS368" s="37"/>
      <c r="EAT368" s="37"/>
      <c r="EAU368" s="37"/>
      <c r="EAV368" s="37"/>
      <c r="EAW368" s="37"/>
      <c r="EAX368" s="37"/>
      <c r="EAY368" s="37"/>
      <c r="EAZ368" s="37"/>
      <c r="EBA368" s="37"/>
      <c r="EBB368" s="37"/>
      <c r="EBC368" s="37"/>
      <c r="EBD368" s="37"/>
      <c r="EBE368" s="37"/>
      <c r="EBF368" s="37"/>
      <c r="EBG368" s="37"/>
      <c r="EBH368" s="37"/>
      <c r="EBI368" s="37"/>
      <c r="EBJ368" s="37"/>
      <c r="EBK368" s="37"/>
      <c r="EBL368" s="37"/>
      <c r="EBM368" s="37"/>
      <c r="EBN368" s="37"/>
      <c r="EBO368" s="37"/>
      <c r="EBP368" s="37"/>
      <c r="EBQ368" s="37"/>
      <c r="EBR368" s="37"/>
      <c r="EBS368" s="37"/>
      <c r="EBT368" s="37"/>
      <c r="EBU368" s="37"/>
      <c r="EBV368" s="37"/>
      <c r="EBW368" s="37"/>
      <c r="EBX368" s="37"/>
      <c r="EBY368" s="37"/>
      <c r="EBZ368" s="37"/>
      <c r="ECA368" s="37"/>
      <c r="ECB368" s="37"/>
      <c r="ECC368" s="37"/>
      <c r="ECD368" s="37"/>
      <c r="ECE368" s="37"/>
      <c r="ECF368" s="37"/>
      <c r="ECG368" s="37"/>
      <c r="ECH368" s="37"/>
      <c r="ECI368" s="37"/>
      <c r="ECJ368" s="37"/>
      <c r="ECK368" s="37"/>
      <c r="ECL368" s="37"/>
      <c r="ECM368" s="37"/>
      <c r="ECN368" s="37"/>
      <c r="ECO368" s="37"/>
      <c r="ECP368" s="37"/>
      <c r="ECQ368" s="37"/>
      <c r="ECR368" s="37"/>
      <c r="ECS368" s="37"/>
      <c r="ECT368" s="37"/>
      <c r="ECU368" s="37"/>
      <c r="ECV368" s="37"/>
      <c r="ECW368" s="37"/>
      <c r="ECX368" s="37"/>
      <c r="ECY368" s="37"/>
      <c r="ECZ368" s="37"/>
      <c r="EDA368" s="37"/>
      <c r="EDB368" s="37"/>
      <c r="EDC368" s="37"/>
      <c r="EDD368" s="37"/>
      <c r="EDE368" s="37"/>
      <c r="EDF368" s="37"/>
      <c r="EDG368" s="37"/>
      <c r="EDH368" s="37"/>
      <c r="EDI368" s="37"/>
      <c r="EDJ368" s="37"/>
      <c r="EDK368" s="37"/>
      <c r="EDL368" s="37"/>
      <c r="EDM368" s="37"/>
      <c r="EDN368" s="37"/>
      <c r="EDO368" s="37"/>
      <c r="EDP368" s="37"/>
      <c r="EDQ368" s="37"/>
      <c r="EDR368" s="37"/>
      <c r="EDS368" s="37"/>
      <c r="EDT368" s="37"/>
      <c r="EDU368" s="37"/>
      <c r="EDV368" s="37"/>
      <c r="EDW368" s="37"/>
      <c r="EDX368" s="37"/>
      <c r="EDY368" s="37"/>
      <c r="EDZ368" s="37"/>
      <c r="EEA368" s="37"/>
      <c r="EEB368" s="37"/>
      <c r="EEC368" s="37"/>
      <c r="EED368" s="37"/>
      <c r="EEE368" s="37"/>
      <c r="EEF368" s="37"/>
      <c r="EEG368" s="37"/>
      <c r="EEH368" s="37"/>
      <c r="EEI368" s="37"/>
      <c r="EEJ368" s="37"/>
      <c r="EEK368" s="37"/>
      <c r="EEL368" s="37"/>
      <c r="EEM368" s="37"/>
      <c r="EEN368" s="37"/>
      <c r="EEO368" s="37"/>
      <c r="EEP368" s="37"/>
      <c r="EEQ368" s="37"/>
      <c r="EER368" s="37"/>
      <c r="EES368" s="37"/>
      <c r="EET368" s="37"/>
      <c r="EEU368" s="37"/>
      <c r="EEV368" s="37"/>
      <c r="EEW368" s="37"/>
      <c r="EEX368" s="37"/>
      <c r="EEY368" s="37"/>
      <c r="EEZ368" s="37"/>
      <c r="EFA368" s="37"/>
      <c r="EFB368" s="37"/>
      <c r="EFC368" s="37"/>
      <c r="EFD368" s="37"/>
      <c r="EFE368" s="37"/>
      <c r="EFF368" s="37"/>
      <c r="EFG368" s="37"/>
      <c r="EFH368" s="37"/>
      <c r="EFI368" s="37"/>
      <c r="EFJ368" s="37"/>
      <c r="EFK368" s="37"/>
      <c r="EFL368" s="37"/>
      <c r="EFM368" s="37"/>
      <c r="EFN368" s="37"/>
      <c r="EFO368" s="37"/>
      <c r="EFP368" s="37"/>
      <c r="EFQ368" s="37"/>
      <c r="EFR368" s="37"/>
      <c r="EFS368" s="37"/>
      <c r="EFT368" s="37"/>
      <c r="EFU368" s="37"/>
      <c r="EFV368" s="37"/>
      <c r="EFW368" s="37"/>
      <c r="EFX368" s="37"/>
      <c r="EFY368" s="37"/>
      <c r="EFZ368" s="37"/>
      <c r="EGA368" s="37"/>
      <c r="EGB368" s="37"/>
      <c r="EGC368" s="37"/>
      <c r="EGD368" s="37"/>
      <c r="EGE368" s="37"/>
      <c r="EGF368" s="37"/>
      <c r="EGG368" s="37"/>
      <c r="EGH368" s="37"/>
      <c r="EGI368" s="37"/>
      <c r="EGJ368" s="37"/>
      <c r="EGK368" s="37"/>
      <c r="EGL368" s="37"/>
      <c r="EGM368" s="37"/>
      <c r="EGN368" s="37"/>
      <c r="EGO368" s="37"/>
      <c r="EGP368" s="37"/>
      <c r="EGQ368" s="37"/>
      <c r="EGR368" s="37"/>
      <c r="EGS368" s="37"/>
      <c r="EGT368" s="37"/>
      <c r="EGU368" s="37"/>
      <c r="EGV368" s="37"/>
      <c r="EGW368" s="37"/>
      <c r="EGX368" s="37"/>
      <c r="EGY368" s="37"/>
      <c r="EGZ368" s="37"/>
      <c r="EHA368" s="37"/>
      <c r="EHB368" s="37"/>
      <c r="EHC368" s="37"/>
      <c r="EHD368" s="37"/>
      <c r="EHE368" s="37"/>
      <c r="EHF368" s="37"/>
      <c r="EHG368" s="37"/>
      <c r="EHH368" s="37"/>
      <c r="EHI368" s="37"/>
      <c r="EHJ368" s="37"/>
      <c r="EHK368" s="37"/>
      <c r="EHL368" s="37"/>
      <c r="EHM368" s="37"/>
      <c r="EHN368" s="37"/>
      <c r="EHO368" s="37"/>
      <c r="EHP368" s="37"/>
      <c r="EHQ368" s="37"/>
      <c r="EHR368" s="37"/>
      <c r="EHS368" s="37"/>
      <c r="EHT368" s="37"/>
      <c r="EHU368" s="37"/>
      <c r="EHV368" s="37"/>
      <c r="EHW368" s="37"/>
      <c r="EHX368" s="37"/>
      <c r="EHY368" s="37"/>
      <c r="EHZ368" s="37"/>
      <c r="EIA368" s="37"/>
      <c r="EIB368" s="37"/>
      <c r="EIC368" s="37"/>
      <c r="EID368" s="37"/>
      <c r="EIE368" s="37"/>
      <c r="EIF368" s="37"/>
      <c r="EIG368" s="37"/>
      <c r="EIH368" s="37"/>
      <c r="EII368" s="37"/>
      <c r="EIJ368" s="37"/>
      <c r="EIK368" s="37"/>
      <c r="EIL368" s="37"/>
      <c r="EIM368" s="37"/>
      <c r="EIN368" s="37"/>
      <c r="EIO368" s="37"/>
      <c r="EIP368" s="37"/>
      <c r="EIQ368" s="37"/>
      <c r="EIR368" s="37"/>
      <c r="EIS368" s="37"/>
      <c r="EIT368" s="37"/>
      <c r="EIU368" s="37"/>
      <c r="EIV368" s="37"/>
      <c r="EIW368" s="37"/>
      <c r="EIX368" s="37"/>
      <c r="EIY368" s="37"/>
      <c r="EIZ368" s="37"/>
      <c r="EJA368" s="37"/>
      <c r="EJB368" s="37"/>
      <c r="EJC368" s="37"/>
      <c r="EJD368" s="37"/>
      <c r="EJE368" s="37"/>
      <c r="EJF368" s="37"/>
      <c r="EJG368" s="37"/>
      <c r="EJH368" s="37"/>
      <c r="EJI368" s="37"/>
      <c r="EJJ368" s="37"/>
      <c r="EJK368" s="37"/>
      <c r="EJL368" s="37"/>
      <c r="EJM368" s="37"/>
      <c r="EJN368" s="37"/>
      <c r="EJO368" s="37"/>
      <c r="EJP368" s="37"/>
      <c r="EJQ368" s="37"/>
      <c r="EJR368" s="37"/>
      <c r="EJS368" s="37"/>
      <c r="EJT368" s="37"/>
      <c r="EJU368" s="37"/>
      <c r="EJV368" s="37"/>
      <c r="EJW368" s="37"/>
      <c r="EJX368" s="37"/>
      <c r="EJY368" s="37"/>
      <c r="EJZ368" s="37"/>
      <c r="EKA368" s="37"/>
      <c r="EKB368" s="37"/>
      <c r="EKC368" s="37"/>
      <c r="EKD368" s="37"/>
      <c r="EKE368" s="37"/>
      <c r="EKF368" s="37"/>
      <c r="EKG368" s="37"/>
      <c r="EKH368" s="37"/>
      <c r="EKI368" s="37"/>
      <c r="EKJ368" s="37"/>
      <c r="EKK368" s="37"/>
      <c r="EKL368" s="37"/>
      <c r="EKM368" s="37"/>
      <c r="EKN368" s="37"/>
      <c r="EKO368" s="37"/>
      <c r="EKP368" s="37"/>
      <c r="EKQ368" s="37"/>
      <c r="EKR368" s="37"/>
      <c r="EKS368" s="37"/>
      <c r="EKT368" s="37"/>
      <c r="EKU368" s="37"/>
      <c r="EKV368" s="37"/>
      <c r="EKW368" s="37"/>
      <c r="EKX368" s="37"/>
      <c r="EKY368" s="37"/>
      <c r="EKZ368" s="37"/>
      <c r="ELA368" s="37"/>
      <c r="ELB368" s="37"/>
      <c r="ELC368" s="37"/>
      <c r="ELD368" s="37"/>
      <c r="ELE368" s="37"/>
      <c r="ELF368" s="37"/>
      <c r="ELG368" s="37"/>
      <c r="ELH368" s="37"/>
      <c r="ELI368" s="37"/>
      <c r="ELJ368" s="37"/>
      <c r="ELK368" s="37"/>
      <c r="ELL368" s="37"/>
      <c r="ELM368" s="37"/>
      <c r="ELN368" s="37"/>
      <c r="ELO368" s="37"/>
      <c r="ELP368" s="37"/>
      <c r="ELQ368" s="37"/>
      <c r="ELR368" s="37"/>
      <c r="ELS368" s="37"/>
      <c r="ELT368" s="37"/>
      <c r="ELU368" s="37"/>
      <c r="ELV368" s="37"/>
      <c r="ELW368" s="37"/>
      <c r="ELX368" s="37"/>
      <c r="ELY368" s="37"/>
      <c r="ELZ368" s="37"/>
      <c r="EMA368" s="37"/>
      <c r="EMB368" s="37"/>
      <c r="EMC368" s="37"/>
      <c r="EMD368" s="37"/>
      <c r="EME368" s="37"/>
      <c r="EMF368" s="37"/>
      <c r="EMG368" s="37"/>
      <c r="EMH368" s="37"/>
      <c r="EMI368" s="37"/>
      <c r="EMJ368" s="37"/>
      <c r="EMK368" s="37"/>
      <c r="EML368" s="37"/>
      <c r="EMM368" s="37"/>
      <c r="EMN368" s="37"/>
      <c r="EMO368" s="37"/>
      <c r="EMP368" s="37"/>
      <c r="EMQ368" s="37"/>
      <c r="EMR368" s="37"/>
      <c r="EMS368" s="37"/>
      <c r="EMT368" s="37"/>
      <c r="EMU368" s="37"/>
      <c r="EMV368" s="37"/>
      <c r="EMW368" s="37"/>
      <c r="EMX368" s="37"/>
      <c r="EMY368" s="37"/>
      <c r="EMZ368" s="37"/>
      <c r="ENA368" s="37"/>
      <c r="ENB368" s="37"/>
      <c r="ENC368" s="37"/>
      <c r="END368" s="37"/>
      <c r="ENE368" s="37"/>
      <c r="ENF368" s="37"/>
      <c r="ENG368" s="37"/>
      <c r="ENH368" s="37"/>
      <c r="ENI368" s="37"/>
      <c r="ENJ368" s="37"/>
      <c r="ENK368" s="37"/>
      <c r="ENL368" s="37"/>
      <c r="ENM368" s="37"/>
      <c r="ENN368" s="37"/>
      <c r="ENO368" s="37"/>
      <c r="ENP368" s="37"/>
      <c r="ENQ368" s="37"/>
      <c r="ENR368" s="37"/>
      <c r="ENS368" s="37"/>
      <c r="ENT368" s="37"/>
      <c r="ENU368" s="37"/>
      <c r="ENV368" s="37"/>
      <c r="ENW368" s="37"/>
      <c r="ENX368" s="37"/>
      <c r="ENY368" s="37"/>
      <c r="ENZ368" s="37"/>
      <c r="EOA368" s="37"/>
      <c r="EOB368" s="37"/>
      <c r="EOC368" s="37"/>
      <c r="EOD368" s="37"/>
      <c r="EOE368" s="37"/>
      <c r="EOF368" s="37"/>
      <c r="EOG368" s="37"/>
      <c r="EOH368" s="37"/>
      <c r="EOI368" s="37"/>
      <c r="EOJ368" s="37"/>
      <c r="EOK368" s="37"/>
      <c r="EOL368" s="37"/>
      <c r="EOM368" s="37"/>
      <c r="EON368" s="37"/>
      <c r="EOO368" s="37"/>
      <c r="EOP368" s="37"/>
      <c r="EOQ368" s="37"/>
      <c r="EOR368" s="37"/>
      <c r="EOS368" s="37"/>
      <c r="EOT368" s="37"/>
      <c r="EOU368" s="37"/>
      <c r="EOV368" s="37"/>
      <c r="EOW368" s="37"/>
      <c r="EOX368" s="37"/>
      <c r="EOY368" s="37"/>
      <c r="EOZ368" s="37"/>
      <c r="EPA368" s="37"/>
      <c r="EPB368" s="37"/>
      <c r="EPC368" s="37"/>
      <c r="EPD368" s="37"/>
      <c r="EPE368" s="37"/>
      <c r="EPF368" s="37"/>
      <c r="EPG368" s="37"/>
      <c r="EPH368" s="37"/>
      <c r="EPI368" s="37"/>
      <c r="EPJ368" s="37"/>
      <c r="EPK368" s="37"/>
      <c r="EPL368" s="37"/>
      <c r="EPM368" s="37"/>
      <c r="EPN368" s="37"/>
      <c r="EPO368" s="37"/>
      <c r="EPP368" s="37"/>
      <c r="EPQ368" s="37"/>
      <c r="EPR368" s="37"/>
      <c r="EPS368" s="37"/>
      <c r="EPT368" s="37"/>
      <c r="EPU368" s="37"/>
      <c r="EPV368" s="37"/>
      <c r="EPW368" s="37"/>
      <c r="EPX368" s="37"/>
      <c r="EPY368" s="37"/>
      <c r="EPZ368" s="37"/>
      <c r="EQA368" s="37"/>
      <c r="EQB368" s="37"/>
      <c r="EQC368" s="37"/>
      <c r="EQD368" s="37"/>
      <c r="EQE368" s="37"/>
      <c r="EQF368" s="37"/>
      <c r="EQG368" s="37"/>
      <c r="EQH368" s="37"/>
      <c r="EQI368" s="37"/>
      <c r="EQJ368" s="37"/>
      <c r="EQK368" s="37"/>
      <c r="EQL368" s="37"/>
      <c r="EQM368" s="37"/>
      <c r="EQN368" s="37"/>
      <c r="EQO368" s="37"/>
      <c r="EQP368" s="37"/>
      <c r="EQQ368" s="37"/>
      <c r="EQR368" s="37"/>
      <c r="EQS368" s="37"/>
      <c r="EQT368" s="37"/>
      <c r="EQU368" s="37"/>
      <c r="EQV368" s="37"/>
      <c r="EQW368" s="37"/>
      <c r="EQX368" s="37"/>
      <c r="EQY368" s="37"/>
      <c r="EQZ368" s="37"/>
      <c r="ERA368" s="37"/>
      <c r="ERB368" s="37"/>
      <c r="ERC368" s="37"/>
      <c r="ERD368" s="37"/>
      <c r="ERE368" s="37"/>
      <c r="ERF368" s="37"/>
      <c r="ERG368" s="37"/>
      <c r="ERH368" s="37"/>
      <c r="ERI368" s="37"/>
      <c r="ERJ368" s="37"/>
      <c r="ERK368" s="37"/>
      <c r="ERL368" s="37"/>
      <c r="ERM368" s="37"/>
      <c r="ERN368" s="37"/>
      <c r="ERO368" s="37"/>
      <c r="ERP368" s="37"/>
      <c r="ERQ368" s="37"/>
      <c r="ERR368" s="37"/>
      <c r="ERS368" s="37"/>
      <c r="ERT368" s="37"/>
      <c r="ERU368" s="37"/>
      <c r="ERV368" s="37"/>
      <c r="ERW368" s="37"/>
      <c r="ERX368" s="37"/>
      <c r="ERY368" s="37"/>
      <c r="ERZ368" s="37"/>
      <c r="ESA368" s="37"/>
      <c r="ESB368" s="37"/>
      <c r="ESC368" s="37"/>
      <c r="ESD368" s="37"/>
      <c r="ESE368" s="37"/>
      <c r="ESF368" s="37"/>
      <c r="ESG368" s="37"/>
      <c r="ESH368" s="37"/>
      <c r="ESI368" s="37"/>
      <c r="ESJ368" s="37"/>
      <c r="ESK368" s="37"/>
      <c r="ESL368" s="37"/>
      <c r="ESM368" s="37"/>
      <c r="ESN368" s="37"/>
      <c r="ESO368" s="37"/>
      <c r="ESP368" s="37"/>
      <c r="ESQ368" s="37"/>
      <c r="ESR368" s="37"/>
      <c r="ESS368" s="37"/>
      <c r="EST368" s="37"/>
      <c r="ESU368" s="37"/>
      <c r="ESV368" s="37"/>
      <c r="ESW368" s="37"/>
      <c r="ESX368" s="37"/>
      <c r="ESY368" s="37"/>
      <c r="ESZ368" s="37"/>
      <c r="ETA368" s="37"/>
      <c r="ETB368" s="37"/>
      <c r="ETC368" s="37"/>
      <c r="ETD368" s="37"/>
      <c r="ETE368" s="37"/>
      <c r="ETF368" s="37"/>
      <c r="ETG368" s="37"/>
      <c r="ETH368" s="37"/>
      <c r="ETI368" s="37"/>
      <c r="ETJ368" s="37"/>
      <c r="ETK368" s="37"/>
      <c r="ETL368" s="37"/>
      <c r="ETM368" s="37"/>
      <c r="ETN368" s="37"/>
      <c r="ETO368" s="37"/>
      <c r="ETP368" s="37"/>
      <c r="ETQ368" s="37"/>
      <c r="ETR368" s="37"/>
      <c r="ETS368" s="37"/>
      <c r="ETT368" s="37"/>
      <c r="ETU368" s="37"/>
      <c r="ETV368" s="37"/>
      <c r="ETW368" s="37"/>
      <c r="ETX368" s="37"/>
      <c r="ETY368" s="37"/>
      <c r="ETZ368" s="37"/>
      <c r="EUA368" s="37"/>
      <c r="EUB368" s="37"/>
      <c r="EUC368" s="37"/>
      <c r="EUD368" s="37"/>
      <c r="EUE368" s="37"/>
      <c r="EUF368" s="37"/>
      <c r="EUG368" s="37"/>
      <c r="EUH368" s="37"/>
      <c r="EUI368" s="37"/>
      <c r="EUJ368" s="37"/>
      <c r="EUK368" s="37"/>
      <c r="EUL368" s="37"/>
      <c r="EUM368" s="37"/>
      <c r="EUN368" s="37"/>
      <c r="EUO368" s="37"/>
      <c r="EUP368" s="37"/>
      <c r="EUQ368" s="37"/>
      <c r="EUR368" s="37"/>
      <c r="EUS368" s="37"/>
      <c r="EUT368" s="37"/>
      <c r="EUU368" s="37"/>
      <c r="EUV368" s="37"/>
      <c r="EUW368" s="37"/>
      <c r="EUX368" s="37"/>
      <c r="EUY368" s="37"/>
      <c r="EUZ368" s="37"/>
      <c r="EVA368" s="37"/>
      <c r="EVB368" s="37"/>
      <c r="EVC368" s="37"/>
      <c r="EVD368" s="37"/>
      <c r="EVE368" s="37"/>
      <c r="EVF368" s="37"/>
      <c r="EVG368" s="37"/>
      <c r="EVH368" s="37"/>
      <c r="EVI368" s="37"/>
      <c r="EVJ368" s="37"/>
      <c r="EVK368" s="37"/>
      <c r="EVL368" s="37"/>
      <c r="EVM368" s="37"/>
      <c r="EVN368" s="37"/>
      <c r="EVO368" s="37"/>
      <c r="EVP368" s="37"/>
      <c r="EVQ368" s="37"/>
      <c r="EVR368" s="37"/>
      <c r="EVS368" s="37"/>
      <c r="EVT368" s="37"/>
      <c r="EVU368" s="37"/>
      <c r="EVV368" s="37"/>
      <c r="EVW368" s="37"/>
      <c r="EVX368" s="37"/>
      <c r="EVY368" s="37"/>
      <c r="EVZ368" s="37"/>
      <c r="EWA368" s="37"/>
      <c r="EWB368" s="37"/>
      <c r="EWC368" s="37"/>
      <c r="EWD368" s="37"/>
      <c r="EWE368" s="37"/>
      <c r="EWF368" s="37"/>
      <c r="EWG368" s="37"/>
      <c r="EWH368" s="37"/>
      <c r="EWI368" s="37"/>
      <c r="EWJ368" s="37"/>
      <c r="EWK368" s="37"/>
      <c r="EWL368" s="37"/>
      <c r="EWM368" s="37"/>
      <c r="EWN368" s="37"/>
      <c r="EWO368" s="37"/>
      <c r="EWP368" s="37"/>
      <c r="EWQ368" s="37"/>
      <c r="EWR368" s="37"/>
      <c r="EWS368" s="37"/>
      <c r="EWT368" s="37"/>
      <c r="EWU368" s="37"/>
      <c r="EWV368" s="37"/>
      <c r="EWW368" s="37"/>
      <c r="EWX368" s="37"/>
      <c r="EWY368" s="37"/>
      <c r="EWZ368" s="37"/>
      <c r="EXA368" s="37"/>
      <c r="EXB368" s="37"/>
      <c r="EXC368" s="37"/>
      <c r="EXD368" s="37"/>
      <c r="EXE368" s="37"/>
      <c r="EXF368" s="37"/>
      <c r="EXG368" s="37"/>
      <c r="EXH368" s="37"/>
      <c r="EXI368" s="37"/>
      <c r="EXJ368" s="37"/>
      <c r="EXK368" s="37"/>
      <c r="EXL368" s="37"/>
      <c r="EXM368" s="37"/>
      <c r="EXN368" s="37"/>
      <c r="EXO368" s="37"/>
      <c r="EXP368" s="37"/>
      <c r="EXQ368" s="37"/>
      <c r="EXR368" s="37"/>
      <c r="EXS368" s="37"/>
      <c r="EXT368" s="37"/>
      <c r="EXU368" s="37"/>
      <c r="EXV368" s="37"/>
      <c r="EXW368" s="37"/>
      <c r="EXX368" s="37"/>
      <c r="EXY368" s="37"/>
      <c r="EXZ368" s="37"/>
      <c r="EYA368" s="37"/>
      <c r="EYB368" s="37"/>
      <c r="EYC368" s="37"/>
      <c r="EYD368" s="37"/>
      <c r="EYE368" s="37"/>
      <c r="EYF368" s="37"/>
      <c r="EYG368" s="37"/>
      <c r="EYH368" s="37"/>
      <c r="EYI368" s="37"/>
      <c r="EYJ368" s="37"/>
      <c r="EYK368" s="37"/>
      <c r="EYL368" s="37"/>
      <c r="EYM368" s="37"/>
      <c r="EYN368" s="37"/>
      <c r="EYO368" s="37"/>
      <c r="EYP368" s="37"/>
      <c r="EYQ368" s="37"/>
      <c r="EYR368" s="37"/>
      <c r="EYS368" s="37"/>
      <c r="EYT368" s="37"/>
      <c r="EYU368" s="37"/>
      <c r="EYV368" s="37"/>
      <c r="EYW368" s="37"/>
      <c r="EYX368" s="37"/>
      <c r="EYY368" s="37"/>
      <c r="EYZ368" s="37"/>
      <c r="EZA368" s="37"/>
      <c r="EZB368" s="37"/>
      <c r="EZC368" s="37"/>
      <c r="EZD368" s="37"/>
      <c r="EZE368" s="37"/>
      <c r="EZF368" s="37"/>
      <c r="EZG368" s="37"/>
      <c r="EZH368" s="37"/>
      <c r="EZI368" s="37"/>
      <c r="EZJ368" s="37"/>
      <c r="EZK368" s="37"/>
      <c r="EZL368" s="37"/>
      <c r="EZM368" s="37"/>
      <c r="EZN368" s="37"/>
      <c r="EZO368" s="37"/>
      <c r="EZP368" s="37"/>
      <c r="EZQ368" s="37"/>
      <c r="EZR368" s="37"/>
      <c r="EZS368" s="37"/>
      <c r="EZT368" s="37"/>
      <c r="EZU368" s="37"/>
      <c r="EZV368" s="37"/>
      <c r="EZW368" s="37"/>
      <c r="EZX368" s="37"/>
      <c r="EZY368" s="37"/>
      <c r="EZZ368" s="37"/>
      <c r="FAA368" s="37"/>
      <c r="FAB368" s="37"/>
      <c r="FAC368" s="37"/>
      <c r="FAD368" s="37"/>
      <c r="FAE368" s="37"/>
      <c r="FAF368" s="37"/>
      <c r="FAG368" s="37"/>
      <c r="FAH368" s="37"/>
      <c r="FAI368" s="37"/>
      <c r="FAJ368" s="37"/>
      <c r="FAK368" s="37"/>
      <c r="FAL368" s="37"/>
      <c r="FAM368" s="37"/>
      <c r="FAN368" s="37"/>
      <c r="FAO368" s="37"/>
      <c r="FAP368" s="37"/>
      <c r="FAQ368" s="37"/>
      <c r="FAR368" s="37"/>
      <c r="FAS368" s="37"/>
      <c r="FAT368" s="37"/>
      <c r="FAU368" s="37"/>
      <c r="FAV368" s="37"/>
      <c r="FAW368" s="37"/>
      <c r="FAX368" s="37"/>
      <c r="FAY368" s="37"/>
      <c r="FAZ368" s="37"/>
      <c r="FBA368" s="37"/>
      <c r="FBB368" s="37"/>
      <c r="FBC368" s="37"/>
      <c r="FBD368" s="37"/>
      <c r="FBE368" s="37"/>
      <c r="FBF368" s="37"/>
      <c r="FBG368" s="37"/>
      <c r="FBH368" s="37"/>
      <c r="FBI368" s="37"/>
      <c r="FBJ368" s="37"/>
      <c r="FBK368" s="37"/>
      <c r="FBL368" s="37"/>
      <c r="FBM368" s="37"/>
      <c r="FBN368" s="37"/>
      <c r="FBO368" s="37"/>
      <c r="FBP368" s="37"/>
      <c r="FBQ368" s="37"/>
      <c r="FBR368" s="37"/>
      <c r="FBS368" s="37"/>
      <c r="FBT368" s="37"/>
      <c r="FBU368" s="37"/>
      <c r="FBV368" s="37"/>
      <c r="FBW368" s="37"/>
      <c r="FBX368" s="37"/>
      <c r="FBY368" s="37"/>
      <c r="FBZ368" s="37"/>
      <c r="FCA368" s="37"/>
      <c r="FCB368" s="37"/>
      <c r="FCC368" s="37"/>
      <c r="FCD368" s="37"/>
      <c r="FCE368" s="37"/>
      <c r="FCF368" s="37"/>
      <c r="FCG368" s="37"/>
      <c r="FCH368" s="37"/>
      <c r="FCI368" s="37"/>
      <c r="FCJ368" s="37"/>
      <c r="FCK368" s="37"/>
      <c r="FCL368" s="37"/>
      <c r="FCM368" s="37"/>
      <c r="FCN368" s="37"/>
      <c r="FCO368" s="37"/>
      <c r="FCP368" s="37"/>
      <c r="FCQ368" s="37"/>
      <c r="FCR368" s="37"/>
      <c r="FCS368" s="37"/>
      <c r="FCT368" s="37"/>
      <c r="FCU368" s="37"/>
      <c r="FCV368" s="37"/>
      <c r="FCW368" s="37"/>
      <c r="FCX368" s="37"/>
      <c r="FCY368" s="37"/>
      <c r="FCZ368" s="37"/>
      <c r="FDA368" s="37"/>
      <c r="FDB368" s="37"/>
      <c r="FDC368" s="37"/>
      <c r="FDD368" s="37"/>
      <c r="FDE368" s="37"/>
      <c r="FDF368" s="37"/>
      <c r="FDG368" s="37"/>
      <c r="FDH368" s="37"/>
      <c r="FDI368" s="37"/>
      <c r="FDJ368" s="37"/>
      <c r="FDK368" s="37"/>
      <c r="FDL368" s="37"/>
      <c r="FDM368" s="37"/>
      <c r="FDN368" s="37"/>
      <c r="FDO368" s="37"/>
      <c r="FDP368" s="37"/>
      <c r="FDQ368" s="37"/>
      <c r="FDR368" s="37"/>
      <c r="FDS368" s="37"/>
      <c r="FDT368" s="37"/>
      <c r="FDU368" s="37"/>
      <c r="FDV368" s="37"/>
      <c r="FDW368" s="37"/>
      <c r="FDX368" s="37"/>
      <c r="FDY368" s="37"/>
      <c r="FDZ368" s="37"/>
      <c r="FEA368" s="37"/>
      <c r="FEB368" s="37"/>
      <c r="FEC368" s="37"/>
      <c r="FED368" s="37"/>
      <c r="FEE368" s="37"/>
      <c r="FEF368" s="37"/>
      <c r="FEG368" s="37"/>
      <c r="FEH368" s="37"/>
      <c r="FEI368" s="37"/>
      <c r="FEJ368" s="37"/>
      <c r="FEK368" s="37"/>
      <c r="FEL368" s="37"/>
      <c r="FEM368" s="37"/>
      <c r="FEN368" s="37"/>
      <c r="FEO368" s="37"/>
      <c r="FEP368" s="37"/>
      <c r="FEQ368" s="37"/>
      <c r="FER368" s="37"/>
      <c r="FES368" s="37"/>
      <c r="FET368" s="37"/>
      <c r="FEU368" s="37"/>
      <c r="FEV368" s="37"/>
      <c r="FEW368" s="37"/>
      <c r="FEX368" s="37"/>
      <c r="FEY368" s="37"/>
      <c r="FEZ368" s="37"/>
      <c r="FFA368" s="37"/>
      <c r="FFB368" s="37"/>
      <c r="FFC368" s="37"/>
      <c r="FFD368" s="37"/>
      <c r="FFE368" s="37"/>
      <c r="FFF368" s="37"/>
      <c r="FFG368" s="37"/>
      <c r="FFH368" s="37"/>
      <c r="FFI368" s="37"/>
      <c r="FFJ368" s="37"/>
      <c r="FFK368" s="37"/>
      <c r="FFL368" s="37"/>
      <c r="FFM368" s="37"/>
      <c r="FFN368" s="37"/>
      <c r="FFO368" s="37"/>
      <c r="FFP368" s="37"/>
      <c r="FFQ368" s="37"/>
      <c r="FFR368" s="37"/>
      <c r="FFS368" s="37"/>
      <c r="FFT368" s="37"/>
      <c r="FFU368" s="37"/>
      <c r="FFV368" s="37"/>
      <c r="FFW368" s="37"/>
      <c r="FFX368" s="37"/>
      <c r="FFY368" s="37"/>
      <c r="FFZ368" s="37"/>
      <c r="FGA368" s="37"/>
      <c r="FGB368" s="37"/>
      <c r="FGC368" s="37"/>
      <c r="FGD368" s="37"/>
      <c r="FGE368" s="37"/>
      <c r="FGF368" s="37"/>
      <c r="FGG368" s="37"/>
      <c r="FGH368" s="37"/>
      <c r="FGI368" s="37"/>
      <c r="FGJ368" s="37"/>
      <c r="FGK368" s="37"/>
      <c r="FGL368" s="37"/>
      <c r="FGM368" s="37"/>
      <c r="FGN368" s="37"/>
      <c r="FGO368" s="37"/>
      <c r="FGP368" s="37"/>
      <c r="FGQ368" s="37"/>
      <c r="FGR368" s="37"/>
      <c r="FGS368" s="37"/>
      <c r="FGT368" s="37"/>
      <c r="FGU368" s="37"/>
      <c r="FGV368" s="37"/>
      <c r="FGW368" s="37"/>
      <c r="FGX368" s="37"/>
      <c r="FGY368" s="37"/>
      <c r="FGZ368" s="37"/>
      <c r="FHA368" s="37"/>
      <c r="FHB368" s="37"/>
      <c r="FHC368" s="37"/>
      <c r="FHD368" s="37"/>
      <c r="FHE368" s="37"/>
      <c r="FHF368" s="37"/>
      <c r="FHG368" s="37"/>
      <c r="FHH368" s="37"/>
      <c r="FHI368" s="37"/>
      <c r="FHJ368" s="37"/>
      <c r="FHK368" s="37"/>
      <c r="FHL368" s="37"/>
      <c r="FHM368" s="37"/>
      <c r="FHN368" s="37"/>
      <c r="FHO368" s="37"/>
      <c r="FHP368" s="37"/>
      <c r="FHQ368" s="37"/>
      <c r="FHR368" s="37"/>
      <c r="FHS368" s="37"/>
      <c r="FHT368" s="37"/>
      <c r="FHU368" s="37"/>
      <c r="FHV368" s="37"/>
      <c r="FHW368" s="37"/>
      <c r="FHX368" s="37"/>
      <c r="FHY368" s="37"/>
      <c r="FHZ368" s="37"/>
      <c r="FIA368" s="37"/>
      <c r="FIB368" s="37"/>
      <c r="FIC368" s="37"/>
      <c r="FID368" s="37"/>
      <c r="FIE368" s="37"/>
      <c r="FIF368" s="37"/>
      <c r="FIG368" s="37"/>
      <c r="FIH368" s="37"/>
      <c r="FII368" s="37"/>
      <c r="FIJ368" s="37"/>
      <c r="FIK368" s="37"/>
      <c r="FIL368" s="37"/>
      <c r="FIM368" s="37"/>
      <c r="FIN368" s="37"/>
      <c r="FIO368" s="37"/>
      <c r="FIP368" s="37"/>
      <c r="FIQ368" s="37"/>
      <c r="FIR368" s="37"/>
      <c r="FIS368" s="37"/>
      <c r="FIT368" s="37"/>
      <c r="FIU368" s="37"/>
      <c r="FIV368" s="37"/>
      <c r="FIW368" s="37"/>
      <c r="FIX368" s="37"/>
      <c r="FIY368" s="37"/>
      <c r="FIZ368" s="37"/>
      <c r="FJA368" s="37"/>
      <c r="FJB368" s="37"/>
      <c r="FJC368" s="37"/>
      <c r="FJD368" s="37"/>
      <c r="FJE368" s="37"/>
      <c r="FJF368" s="37"/>
      <c r="FJG368" s="37"/>
      <c r="FJH368" s="37"/>
      <c r="FJI368" s="37"/>
      <c r="FJJ368" s="37"/>
      <c r="FJK368" s="37"/>
      <c r="FJL368" s="37"/>
      <c r="FJM368" s="37"/>
      <c r="FJN368" s="37"/>
      <c r="FJO368" s="37"/>
      <c r="FJP368" s="37"/>
      <c r="FJQ368" s="37"/>
      <c r="FJR368" s="37"/>
      <c r="FJS368" s="37"/>
      <c r="FJT368" s="37"/>
      <c r="FJU368" s="37"/>
      <c r="FJV368" s="37"/>
      <c r="FJW368" s="37"/>
      <c r="FJX368" s="37"/>
      <c r="FJY368" s="37"/>
      <c r="FJZ368" s="37"/>
      <c r="FKA368" s="37"/>
      <c r="FKB368" s="37"/>
      <c r="FKC368" s="37"/>
      <c r="FKD368" s="37"/>
      <c r="FKE368" s="37"/>
      <c r="FKF368" s="37"/>
      <c r="FKG368" s="37"/>
      <c r="FKH368" s="37"/>
      <c r="FKI368" s="37"/>
      <c r="FKJ368" s="37"/>
      <c r="FKK368" s="37"/>
      <c r="FKL368" s="37"/>
      <c r="FKM368" s="37"/>
      <c r="FKN368" s="37"/>
      <c r="FKO368" s="37"/>
      <c r="FKP368" s="37"/>
      <c r="FKQ368" s="37"/>
      <c r="FKR368" s="37"/>
      <c r="FKS368" s="37"/>
      <c r="FKT368" s="37"/>
      <c r="FKU368" s="37"/>
      <c r="FKV368" s="37"/>
      <c r="FKW368" s="37"/>
      <c r="FKX368" s="37"/>
      <c r="FKY368" s="37"/>
      <c r="FKZ368" s="37"/>
      <c r="FLA368" s="37"/>
      <c r="FLB368" s="37"/>
      <c r="FLC368" s="37"/>
      <c r="FLD368" s="37"/>
      <c r="FLE368" s="37"/>
      <c r="FLF368" s="37"/>
      <c r="FLG368" s="37"/>
      <c r="FLH368" s="37"/>
      <c r="FLI368" s="37"/>
      <c r="FLJ368" s="37"/>
      <c r="FLK368" s="37"/>
      <c r="FLL368" s="37"/>
      <c r="FLM368" s="37"/>
      <c r="FLN368" s="37"/>
      <c r="FLO368" s="37"/>
      <c r="FLP368" s="37"/>
      <c r="FLQ368" s="37"/>
      <c r="FLR368" s="37"/>
      <c r="FLS368" s="37"/>
      <c r="FLT368" s="37"/>
      <c r="FLU368" s="37"/>
      <c r="FLV368" s="37"/>
      <c r="FLW368" s="37"/>
      <c r="FLX368" s="37"/>
      <c r="FLY368" s="37"/>
      <c r="FLZ368" s="37"/>
      <c r="FMA368" s="37"/>
      <c r="FMB368" s="37"/>
      <c r="FMC368" s="37"/>
      <c r="FMD368" s="37"/>
      <c r="FME368" s="37"/>
      <c r="FMF368" s="37"/>
      <c r="FMG368" s="37"/>
      <c r="FMH368" s="37"/>
      <c r="FMI368" s="37"/>
      <c r="FMJ368" s="37"/>
      <c r="FMK368" s="37"/>
      <c r="FML368" s="37"/>
      <c r="FMM368" s="37"/>
      <c r="FMN368" s="37"/>
      <c r="FMO368" s="37"/>
      <c r="FMP368" s="37"/>
      <c r="FMQ368" s="37"/>
      <c r="FMR368" s="37"/>
      <c r="FMS368" s="37"/>
      <c r="FMT368" s="37"/>
      <c r="FMU368" s="37"/>
      <c r="FMV368" s="37"/>
      <c r="FMW368" s="37"/>
      <c r="FMX368" s="37"/>
      <c r="FMY368" s="37"/>
      <c r="FMZ368" s="37"/>
      <c r="FNA368" s="37"/>
      <c r="FNB368" s="37"/>
      <c r="FNC368" s="37"/>
      <c r="FND368" s="37"/>
      <c r="FNE368" s="37"/>
      <c r="FNF368" s="37"/>
      <c r="FNG368" s="37"/>
      <c r="FNH368" s="37"/>
      <c r="FNI368" s="37"/>
      <c r="FNJ368" s="37"/>
      <c r="FNK368" s="37"/>
      <c r="FNL368" s="37"/>
      <c r="FNM368" s="37"/>
      <c r="FNN368" s="37"/>
      <c r="FNO368" s="37"/>
      <c r="FNP368" s="37"/>
      <c r="FNQ368" s="37"/>
      <c r="FNR368" s="37"/>
      <c r="FNS368" s="37"/>
      <c r="FNT368" s="37"/>
      <c r="FNU368" s="37"/>
      <c r="FNV368" s="37"/>
      <c r="FNW368" s="37"/>
      <c r="FNX368" s="37"/>
      <c r="FNY368" s="37"/>
      <c r="FNZ368" s="37"/>
      <c r="FOA368" s="37"/>
      <c r="FOB368" s="37"/>
      <c r="FOC368" s="37"/>
      <c r="FOD368" s="37"/>
      <c r="FOE368" s="37"/>
      <c r="FOF368" s="37"/>
      <c r="FOG368" s="37"/>
      <c r="FOH368" s="37"/>
      <c r="FOI368" s="37"/>
      <c r="FOJ368" s="37"/>
      <c r="FOK368" s="37"/>
      <c r="FOL368" s="37"/>
      <c r="FOM368" s="37"/>
      <c r="FON368" s="37"/>
      <c r="FOO368" s="37"/>
      <c r="FOP368" s="37"/>
      <c r="FOQ368" s="37"/>
      <c r="FOR368" s="37"/>
      <c r="FOS368" s="37"/>
      <c r="FOT368" s="37"/>
      <c r="FOU368" s="37"/>
      <c r="FOV368" s="37"/>
      <c r="FOW368" s="37"/>
      <c r="FOX368" s="37"/>
      <c r="FOY368" s="37"/>
      <c r="FOZ368" s="37"/>
      <c r="FPA368" s="37"/>
      <c r="FPB368" s="37"/>
      <c r="FPC368" s="37"/>
      <c r="FPD368" s="37"/>
      <c r="FPE368" s="37"/>
      <c r="FPF368" s="37"/>
      <c r="FPG368" s="37"/>
      <c r="FPH368" s="37"/>
      <c r="FPI368" s="37"/>
      <c r="FPJ368" s="37"/>
      <c r="FPK368" s="37"/>
      <c r="FPL368" s="37"/>
      <c r="FPM368" s="37"/>
      <c r="FPN368" s="37"/>
      <c r="FPO368" s="37"/>
      <c r="FPP368" s="37"/>
      <c r="FPQ368" s="37"/>
      <c r="FPR368" s="37"/>
      <c r="FPS368" s="37"/>
      <c r="FPT368" s="37"/>
      <c r="FPU368" s="37"/>
      <c r="FPV368" s="37"/>
      <c r="FPW368" s="37"/>
      <c r="FPX368" s="37"/>
      <c r="FPY368" s="37"/>
      <c r="FPZ368" s="37"/>
      <c r="FQA368" s="37"/>
      <c r="FQB368" s="37"/>
      <c r="FQC368" s="37"/>
      <c r="FQD368" s="37"/>
      <c r="FQE368" s="37"/>
      <c r="FQF368" s="37"/>
      <c r="FQG368" s="37"/>
      <c r="FQH368" s="37"/>
      <c r="FQI368" s="37"/>
      <c r="FQJ368" s="37"/>
      <c r="FQK368" s="37"/>
      <c r="FQL368" s="37"/>
      <c r="FQM368" s="37"/>
      <c r="FQN368" s="37"/>
      <c r="FQO368" s="37"/>
      <c r="FQP368" s="37"/>
      <c r="FQQ368" s="37"/>
      <c r="FQR368" s="37"/>
      <c r="FQS368" s="37"/>
      <c r="FQT368" s="37"/>
      <c r="FQU368" s="37"/>
      <c r="FQV368" s="37"/>
      <c r="FQW368" s="37"/>
      <c r="FQX368" s="37"/>
      <c r="FQY368" s="37"/>
      <c r="FQZ368" s="37"/>
      <c r="FRA368" s="37"/>
      <c r="FRB368" s="37"/>
      <c r="FRC368" s="37"/>
      <c r="FRD368" s="37"/>
      <c r="FRE368" s="37"/>
      <c r="FRF368" s="37"/>
      <c r="FRG368" s="37"/>
      <c r="FRH368" s="37"/>
      <c r="FRI368" s="37"/>
      <c r="FRJ368" s="37"/>
      <c r="FRK368" s="37"/>
      <c r="FRL368" s="37"/>
      <c r="FRM368" s="37"/>
      <c r="FRN368" s="37"/>
      <c r="FRO368" s="37"/>
      <c r="FRP368" s="37"/>
      <c r="FRQ368" s="37"/>
      <c r="FRR368" s="37"/>
      <c r="FRS368" s="37"/>
      <c r="FRT368" s="37"/>
      <c r="FRU368" s="37"/>
      <c r="FRV368" s="37"/>
      <c r="FRW368" s="37"/>
      <c r="FRX368" s="37"/>
      <c r="FRY368" s="37"/>
      <c r="FRZ368" s="37"/>
      <c r="FSA368" s="37"/>
      <c r="FSB368" s="37"/>
      <c r="FSC368" s="37"/>
      <c r="FSD368" s="37"/>
      <c r="FSE368" s="37"/>
      <c r="FSF368" s="37"/>
      <c r="FSG368" s="37"/>
      <c r="FSH368" s="37"/>
      <c r="FSI368" s="37"/>
      <c r="FSJ368" s="37"/>
      <c r="FSK368" s="37"/>
      <c r="FSL368" s="37"/>
      <c r="FSM368" s="37"/>
      <c r="FSN368" s="37"/>
      <c r="FSO368" s="37"/>
      <c r="FSP368" s="37"/>
      <c r="FSQ368" s="37"/>
      <c r="FSR368" s="37"/>
      <c r="FSS368" s="37"/>
      <c r="FST368" s="37"/>
      <c r="FSU368" s="37"/>
      <c r="FSV368" s="37"/>
      <c r="FSW368" s="37"/>
      <c r="FSX368" s="37"/>
      <c r="FSY368" s="37"/>
      <c r="FSZ368" s="37"/>
      <c r="FTA368" s="37"/>
      <c r="FTB368" s="37"/>
      <c r="FTC368" s="37"/>
      <c r="FTD368" s="37"/>
      <c r="FTE368" s="37"/>
      <c r="FTF368" s="37"/>
      <c r="FTG368" s="37"/>
      <c r="FTH368" s="37"/>
      <c r="FTI368" s="37"/>
      <c r="FTJ368" s="37"/>
      <c r="FTK368" s="37"/>
      <c r="FTL368" s="37"/>
      <c r="FTM368" s="37"/>
      <c r="FTN368" s="37"/>
      <c r="FTO368" s="37"/>
      <c r="FTP368" s="37"/>
      <c r="FTQ368" s="37"/>
      <c r="FTR368" s="37"/>
      <c r="FTS368" s="37"/>
      <c r="FTT368" s="37"/>
      <c r="FTU368" s="37"/>
      <c r="FTV368" s="37"/>
      <c r="FTW368" s="37"/>
      <c r="FTX368" s="37"/>
      <c r="FTY368" s="37"/>
      <c r="FTZ368" s="37"/>
      <c r="FUA368" s="37"/>
      <c r="FUB368" s="37"/>
      <c r="FUC368" s="37"/>
      <c r="FUD368" s="37"/>
      <c r="FUE368" s="37"/>
      <c r="FUF368" s="37"/>
      <c r="FUG368" s="37"/>
      <c r="FUH368" s="37"/>
      <c r="FUI368" s="37"/>
      <c r="FUJ368" s="37"/>
      <c r="FUK368" s="37"/>
      <c r="FUL368" s="37"/>
      <c r="FUM368" s="37"/>
      <c r="FUN368" s="37"/>
      <c r="FUO368" s="37"/>
      <c r="FUP368" s="37"/>
      <c r="FUQ368" s="37"/>
      <c r="FUR368" s="37"/>
      <c r="FUS368" s="37"/>
      <c r="FUT368" s="37"/>
      <c r="FUU368" s="37"/>
      <c r="FUV368" s="37"/>
      <c r="FUW368" s="37"/>
      <c r="FUX368" s="37"/>
      <c r="FUY368" s="37"/>
      <c r="FUZ368" s="37"/>
      <c r="FVA368" s="37"/>
      <c r="FVB368" s="37"/>
      <c r="FVC368" s="37"/>
      <c r="FVD368" s="37"/>
      <c r="FVE368" s="37"/>
      <c r="FVF368" s="37"/>
      <c r="FVG368" s="37"/>
      <c r="FVH368" s="37"/>
      <c r="FVI368" s="37"/>
      <c r="FVJ368" s="37"/>
      <c r="FVK368" s="37"/>
      <c r="FVL368" s="37"/>
      <c r="FVM368" s="37"/>
      <c r="FVN368" s="37"/>
      <c r="FVO368" s="37"/>
      <c r="FVP368" s="37"/>
      <c r="FVQ368" s="37"/>
      <c r="FVR368" s="37"/>
      <c r="FVS368" s="37"/>
      <c r="FVT368" s="37"/>
      <c r="FVU368" s="37"/>
      <c r="FVV368" s="37"/>
      <c r="FVW368" s="37"/>
      <c r="FVX368" s="37"/>
      <c r="FVY368" s="37"/>
      <c r="FVZ368" s="37"/>
      <c r="FWA368" s="37"/>
      <c r="FWB368" s="37"/>
      <c r="FWC368" s="37"/>
      <c r="FWD368" s="37"/>
      <c r="FWE368" s="37"/>
      <c r="FWF368" s="37"/>
      <c r="FWG368" s="37"/>
      <c r="FWH368" s="37"/>
      <c r="FWI368" s="37"/>
      <c r="FWJ368" s="37"/>
      <c r="FWK368" s="37"/>
      <c r="FWL368" s="37"/>
      <c r="FWM368" s="37"/>
      <c r="FWN368" s="37"/>
      <c r="FWO368" s="37"/>
      <c r="FWP368" s="37"/>
      <c r="FWQ368" s="37"/>
      <c r="FWR368" s="37"/>
      <c r="FWS368" s="37"/>
      <c r="FWT368" s="37"/>
      <c r="FWU368" s="37"/>
      <c r="FWV368" s="37"/>
      <c r="FWW368" s="37"/>
      <c r="FWX368" s="37"/>
      <c r="FWY368" s="37"/>
      <c r="FWZ368" s="37"/>
      <c r="FXA368" s="37"/>
      <c r="FXB368" s="37"/>
      <c r="FXC368" s="37"/>
      <c r="FXD368" s="37"/>
      <c r="FXE368" s="37"/>
      <c r="FXF368" s="37"/>
      <c r="FXG368" s="37"/>
      <c r="FXH368" s="37"/>
      <c r="FXI368" s="37"/>
      <c r="FXJ368" s="37"/>
      <c r="FXK368" s="37"/>
      <c r="FXL368" s="37"/>
      <c r="FXM368" s="37"/>
      <c r="FXN368" s="37"/>
      <c r="FXO368" s="37"/>
      <c r="FXP368" s="37"/>
      <c r="FXQ368" s="37"/>
      <c r="FXR368" s="37"/>
      <c r="FXS368" s="37"/>
      <c r="FXT368" s="37"/>
      <c r="FXU368" s="37"/>
      <c r="FXV368" s="37"/>
      <c r="FXW368" s="37"/>
      <c r="FXX368" s="37"/>
      <c r="FXY368" s="37"/>
      <c r="FXZ368" s="37"/>
      <c r="FYA368" s="37"/>
      <c r="FYB368" s="37"/>
      <c r="FYC368" s="37"/>
      <c r="FYD368" s="37"/>
      <c r="FYE368" s="37"/>
      <c r="FYF368" s="37"/>
      <c r="FYG368" s="37"/>
      <c r="FYH368" s="37"/>
      <c r="FYI368" s="37"/>
      <c r="FYJ368" s="37"/>
      <c r="FYK368" s="37"/>
      <c r="FYL368" s="37"/>
      <c r="FYM368" s="37"/>
      <c r="FYN368" s="37"/>
      <c r="FYO368" s="37"/>
      <c r="FYP368" s="37"/>
      <c r="FYQ368" s="37"/>
      <c r="FYR368" s="37"/>
      <c r="FYS368" s="37"/>
      <c r="FYT368" s="37"/>
      <c r="FYU368" s="37"/>
      <c r="FYV368" s="37"/>
      <c r="FYW368" s="37"/>
      <c r="FYX368" s="37"/>
      <c r="FYY368" s="37"/>
      <c r="FYZ368" s="37"/>
      <c r="FZA368" s="37"/>
      <c r="FZB368" s="37"/>
      <c r="FZC368" s="37"/>
      <c r="FZD368" s="37"/>
      <c r="FZE368" s="37"/>
      <c r="FZF368" s="37"/>
      <c r="FZG368" s="37"/>
      <c r="FZH368" s="37"/>
      <c r="FZI368" s="37"/>
      <c r="FZJ368" s="37"/>
      <c r="FZK368" s="37"/>
      <c r="FZL368" s="37"/>
      <c r="FZM368" s="37"/>
      <c r="FZN368" s="37"/>
      <c r="FZO368" s="37"/>
      <c r="FZP368" s="37"/>
      <c r="FZQ368" s="37"/>
      <c r="FZR368" s="37"/>
      <c r="FZS368" s="37"/>
      <c r="FZT368" s="37"/>
      <c r="FZU368" s="37"/>
      <c r="FZV368" s="37"/>
      <c r="FZW368" s="37"/>
      <c r="FZX368" s="37"/>
      <c r="FZY368" s="37"/>
      <c r="FZZ368" s="37"/>
      <c r="GAA368" s="37"/>
      <c r="GAB368" s="37"/>
      <c r="GAC368" s="37"/>
      <c r="GAD368" s="37"/>
      <c r="GAE368" s="37"/>
      <c r="GAF368" s="37"/>
      <c r="GAG368" s="37"/>
      <c r="GAH368" s="37"/>
      <c r="GAI368" s="37"/>
      <c r="GAJ368" s="37"/>
      <c r="GAK368" s="37"/>
      <c r="GAL368" s="37"/>
      <c r="GAM368" s="37"/>
      <c r="GAN368" s="37"/>
      <c r="GAO368" s="37"/>
      <c r="GAP368" s="37"/>
      <c r="GAQ368" s="37"/>
      <c r="GAR368" s="37"/>
      <c r="GAS368" s="37"/>
      <c r="GAT368" s="37"/>
      <c r="GAU368" s="37"/>
      <c r="GAV368" s="37"/>
      <c r="GAW368" s="37"/>
      <c r="GAX368" s="37"/>
      <c r="GAY368" s="37"/>
      <c r="GAZ368" s="37"/>
      <c r="GBA368" s="37"/>
      <c r="GBB368" s="37"/>
      <c r="GBC368" s="37"/>
      <c r="GBD368" s="37"/>
      <c r="GBE368" s="37"/>
      <c r="GBF368" s="37"/>
      <c r="GBG368" s="37"/>
      <c r="GBH368" s="37"/>
      <c r="GBI368" s="37"/>
      <c r="GBJ368" s="37"/>
      <c r="GBK368" s="37"/>
      <c r="GBL368" s="37"/>
      <c r="GBM368" s="37"/>
      <c r="GBN368" s="37"/>
      <c r="GBO368" s="37"/>
      <c r="GBP368" s="37"/>
      <c r="GBQ368" s="37"/>
      <c r="GBR368" s="37"/>
      <c r="GBS368" s="37"/>
      <c r="GBT368" s="37"/>
      <c r="GBU368" s="37"/>
      <c r="GBV368" s="37"/>
      <c r="GBW368" s="37"/>
      <c r="GBX368" s="37"/>
      <c r="GBY368" s="37"/>
      <c r="GBZ368" s="37"/>
      <c r="GCA368" s="37"/>
      <c r="GCB368" s="37"/>
      <c r="GCC368" s="37"/>
      <c r="GCD368" s="37"/>
      <c r="GCE368" s="37"/>
      <c r="GCF368" s="37"/>
      <c r="GCG368" s="37"/>
      <c r="GCH368" s="37"/>
      <c r="GCI368" s="37"/>
      <c r="GCJ368" s="37"/>
      <c r="GCK368" s="37"/>
      <c r="GCL368" s="37"/>
      <c r="GCM368" s="37"/>
      <c r="GCN368" s="37"/>
      <c r="GCO368" s="37"/>
      <c r="GCP368" s="37"/>
      <c r="GCQ368" s="37"/>
      <c r="GCR368" s="37"/>
      <c r="GCS368" s="37"/>
      <c r="GCT368" s="37"/>
      <c r="GCU368" s="37"/>
      <c r="GCV368" s="37"/>
      <c r="GCW368" s="37"/>
      <c r="GCX368" s="37"/>
      <c r="GCY368" s="37"/>
      <c r="GCZ368" s="37"/>
      <c r="GDA368" s="37"/>
      <c r="GDB368" s="37"/>
      <c r="GDC368" s="37"/>
      <c r="GDD368" s="37"/>
      <c r="GDE368" s="37"/>
      <c r="GDF368" s="37"/>
      <c r="GDG368" s="37"/>
      <c r="GDH368" s="37"/>
      <c r="GDI368" s="37"/>
      <c r="GDJ368" s="37"/>
      <c r="GDK368" s="37"/>
      <c r="GDL368" s="37"/>
      <c r="GDM368" s="37"/>
      <c r="GDN368" s="37"/>
      <c r="GDO368" s="37"/>
      <c r="GDP368" s="37"/>
      <c r="GDQ368" s="37"/>
      <c r="GDR368" s="37"/>
      <c r="GDS368" s="37"/>
      <c r="GDT368" s="37"/>
      <c r="GDU368" s="37"/>
      <c r="GDV368" s="37"/>
      <c r="GDW368" s="37"/>
      <c r="GDX368" s="37"/>
      <c r="GDY368" s="37"/>
      <c r="GDZ368" s="37"/>
      <c r="GEA368" s="37"/>
      <c r="GEB368" s="37"/>
      <c r="GEC368" s="37"/>
      <c r="GED368" s="37"/>
      <c r="GEE368" s="37"/>
      <c r="GEF368" s="37"/>
      <c r="GEG368" s="37"/>
      <c r="GEH368" s="37"/>
      <c r="GEI368" s="37"/>
      <c r="GEJ368" s="37"/>
      <c r="GEK368" s="37"/>
      <c r="GEL368" s="37"/>
      <c r="GEM368" s="37"/>
      <c r="GEN368" s="37"/>
      <c r="GEO368" s="37"/>
      <c r="GEP368" s="37"/>
      <c r="GEQ368" s="37"/>
      <c r="GER368" s="37"/>
      <c r="GES368" s="37"/>
      <c r="GET368" s="37"/>
      <c r="GEU368" s="37"/>
      <c r="GEV368" s="37"/>
      <c r="GEW368" s="37"/>
      <c r="GEX368" s="37"/>
      <c r="GEY368" s="37"/>
      <c r="GEZ368" s="37"/>
      <c r="GFA368" s="37"/>
      <c r="GFB368" s="37"/>
      <c r="GFC368" s="37"/>
      <c r="GFD368" s="37"/>
      <c r="GFE368" s="37"/>
      <c r="GFF368" s="37"/>
      <c r="GFG368" s="37"/>
      <c r="GFH368" s="37"/>
      <c r="GFI368" s="37"/>
      <c r="GFJ368" s="37"/>
      <c r="GFK368" s="37"/>
      <c r="GFL368" s="37"/>
      <c r="GFM368" s="37"/>
      <c r="GFN368" s="37"/>
      <c r="GFO368" s="37"/>
      <c r="GFP368" s="37"/>
      <c r="GFQ368" s="37"/>
      <c r="GFR368" s="37"/>
      <c r="GFS368" s="37"/>
      <c r="GFT368" s="37"/>
      <c r="GFU368" s="37"/>
      <c r="GFV368" s="37"/>
      <c r="GFW368" s="37"/>
      <c r="GFX368" s="37"/>
      <c r="GFY368" s="37"/>
      <c r="GFZ368" s="37"/>
      <c r="GGA368" s="37"/>
      <c r="GGB368" s="37"/>
      <c r="GGC368" s="37"/>
      <c r="GGD368" s="37"/>
      <c r="GGE368" s="37"/>
      <c r="GGF368" s="37"/>
      <c r="GGG368" s="37"/>
      <c r="GGH368" s="37"/>
      <c r="GGI368" s="37"/>
      <c r="GGJ368" s="37"/>
      <c r="GGK368" s="37"/>
      <c r="GGL368" s="37"/>
      <c r="GGM368" s="37"/>
      <c r="GGN368" s="37"/>
      <c r="GGO368" s="37"/>
      <c r="GGP368" s="37"/>
      <c r="GGQ368" s="37"/>
      <c r="GGR368" s="37"/>
      <c r="GGS368" s="37"/>
      <c r="GGT368" s="37"/>
      <c r="GGU368" s="37"/>
      <c r="GGV368" s="37"/>
      <c r="GGW368" s="37"/>
      <c r="GGX368" s="37"/>
      <c r="GGY368" s="37"/>
      <c r="GGZ368" s="37"/>
      <c r="GHA368" s="37"/>
      <c r="GHB368" s="37"/>
      <c r="GHC368" s="37"/>
      <c r="GHD368" s="37"/>
      <c r="GHE368" s="37"/>
      <c r="GHF368" s="37"/>
      <c r="GHG368" s="37"/>
      <c r="GHH368" s="37"/>
      <c r="GHI368" s="37"/>
      <c r="GHJ368" s="37"/>
      <c r="GHK368" s="37"/>
      <c r="GHL368" s="37"/>
      <c r="GHM368" s="37"/>
      <c r="GHN368" s="37"/>
      <c r="GHO368" s="37"/>
      <c r="GHP368" s="37"/>
      <c r="GHQ368" s="37"/>
      <c r="GHR368" s="37"/>
      <c r="GHS368" s="37"/>
      <c r="GHT368" s="37"/>
      <c r="GHU368" s="37"/>
      <c r="GHV368" s="37"/>
      <c r="GHW368" s="37"/>
      <c r="GHX368" s="37"/>
      <c r="GHY368" s="37"/>
      <c r="GHZ368" s="37"/>
      <c r="GIA368" s="37"/>
      <c r="GIB368" s="37"/>
      <c r="GIC368" s="37"/>
      <c r="GID368" s="37"/>
      <c r="GIE368" s="37"/>
      <c r="GIF368" s="37"/>
      <c r="GIG368" s="37"/>
      <c r="GIH368" s="37"/>
      <c r="GII368" s="37"/>
      <c r="GIJ368" s="37"/>
      <c r="GIK368" s="37"/>
      <c r="GIL368" s="37"/>
      <c r="GIM368" s="37"/>
      <c r="GIN368" s="37"/>
      <c r="GIO368" s="37"/>
      <c r="GIP368" s="37"/>
      <c r="GIQ368" s="37"/>
      <c r="GIR368" s="37"/>
      <c r="GIS368" s="37"/>
      <c r="GIT368" s="37"/>
      <c r="GIU368" s="37"/>
      <c r="GIV368" s="37"/>
      <c r="GIW368" s="37"/>
      <c r="GIX368" s="37"/>
      <c r="GIY368" s="37"/>
      <c r="GIZ368" s="37"/>
      <c r="GJA368" s="37"/>
      <c r="GJB368" s="37"/>
      <c r="GJC368" s="37"/>
      <c r="GJD368" s="37"/>
      <c r="GJE368" s="37"/>
      <c r="GJF368" s="37"/>
      <c r="GJG368" s="37"/>
      <c r="GJH368" s="37"/>
      <c r="GJI368" s="37"/>
      <c r="GJJ368" s="37"/>
      <c r="GJK368" s="37"/>
      <c r="GJL368" s="37"/>
      <c r="GJM368" s="37"/>
      <c r="GJN368" s="37"/>
      <c r="GJO368" s="37"/>
      <c r="GJP368" s="37"/>
      <c r="GJQ368" s="37"/>
      <c r="GJR368" s="37"/>
      <c r="GJS368" s="37"/>
      <c r="GJT368" s="37"/>
      <c r="GJU368" s="37"/>
      <c r="GJV368" s="37"/>
      <c r="GJW368" s="37"/>
      <c r="GJX368" s="37"/>
      <c r="GJY368" s="37"/>
      <c r="GJZ368" s="37"/>
      <c r="GKA368" s="37"/>
      <c r="GKB368" s="37"/>
      <c r="GKC368" s="37"/>
      <c r="GKD368" s="37"/>
      <c r="GKE368" s="37"/>
      <c r="GKF368" s="37"/>
      <c r="GKG368" s="37"/>
      <c r="GKH368" s="37"/>
      <c r="GKI368" s="37"/>
      <c r="GKJ368" s="37"/>
      <c r="GKK368" s="37"/>
      <c r="GKL368" s="37"/>
      <c r="GKM368" s="37"/>
      <c r="GKN368" s="37"/>
      <c r="GKO368" s="37"/>
      <c r="GKP368" s="37"/>
      <c r="GKQ368" s="37"/>
      <c r="GKR368" s="37"/>
      <c r="GKS368" s="37"/>
      <c r="GKT368" s="37"/>
      <c r="GKU368" s="37"/>
      <c r="GKV368" s="37"/>
      <c r="GKW368" s="37"/>
      <c r="GKX368" s="37"/>
      <c r="GKY368" s="37"/>
      <c r="GKZ368" s="37"/>
      <c r="GLA368" s="37"/>
      <c r="GLB368" s="37"/>
      <c r="GLC368" s="37"/>
      <c r="GLD368" s="37"/>
      <c r="GLE368" s="37"/>
      <c r="GLF368" s="37"/>
      <c r="GLG368" s="37"/>
      <c r="GLH368" s="37"/>
      <c r="GLI368" s="37"/>
      <c r="GLJ368" s="37"/>
      <c r="GLK368" s="37"/>
      <c r="GLL368" s="37"/>
      <c r="GLM368" s="37"/>
      <c r="GLN368" s="37"/>
      <c r="GLO368" s="37"/>
      <c r="GLP368" s="37"/>
      <c r="GLQ368" s="37"/>
      <c r="GLR368" s="37"/>
      <c r="GLS368" s="37"/>
      <c r="GLT368" s="37"/>
      <c r="GLU368" s="37"/>
      <c r="GLV368" s="37"/>
      <c r="GLW368" s="37"/>
      <c r="GLX368" s="37"/>
      <c r="GLY368" s="37"/>
      <c r="GLZ368" s="37"/>
      <c r="GMA368" s="37"/>
      <c r="GMB368" s="37"/>
      <c r="GMC368" s="37"/>
      <c r="GMD368" s="37"/>
      <c r="GME368" s="37"/>
      <c r="GMF368" s="37"/>
      <c r="GMG368" s="37"/>
      <c r="GMH368" s="37"/>
      <c r="GMI368" s="37"/>
      <c r="GMJ368" s="37"/>
      <c r="GMK368" s="37"/>
      <c r="GML368" s="37"/>
      <c r="GMM368" s="37"/>
      <c r="GMN368" s="37"/>
      <c r="GMO368" s="37"/>
      <c r="GMP368" s="37"/>
      <c r="GMQ368" s="37"/>
      <c r="GMR368" s="37"/>
      <c r="GMS368" s="37"/>
      <c r="GMT368" s="37"/>
      <c r="GMU368" s="37"/>
      <c r="GMV368" s="37"/>
      <c r="GMW368" s="37"/>
      <c r="GMX368" s="37"/>
      <c r="GMY368" s="37"/>
      <c r="GMZ368" s="37"/>
      <c r="GNA368" s="37"/>
      <c r="GNB368" s="37"/>
      <c r="GNC368" s="37"/>
      <c r="GND368" s="37"/>
      <c r="GNE368" s="37"/>
      <c r="GNF368" s="37"/>
      <c r="GNG368" s="37"/>
      <c r="GNH368" s="37"/>
      <c r="GNI368" s="37"/>
      <c r="GNJ368" s="37"/>
      <c r="GNK368" s="37"/>
      <c r="GNL368" s="37"/>
      <c r="GNM368" s="37"/>
      <c r="GNN368" s="37"/>
      <c r="GNO368" s="37"/>
      <c r="GNP368" s="37"/>
      <c r="GNQ368" s="37"/>
      <c r="GNR368" s="37"/>
      <c r="GNS368" s="37"/>
      <c r="GNT368" s="37"/>
      <c r="GNU368" s="37"/>
      <c r="GNV368" s="37"/>
      <c r="GNW368" s="37"/>
      <c r="GNX368" s="37"/>
      <c r="GNY368" s="37"/>
      <c r="GNZ368" s="37"/>
      <c r="GOA368" s="37"/>
      <c r="GOB368" s="37"/>
      <c r="GOC368" s="37"/>
      <c r="GOD368" s="37"/>
      <c r="GOE368" s="37"/>
      <c r="GOF368" s="37"/>
      <c r="GOG368" s="37"/>
      <c r="GOH368" s="37"/>
      <c r="GOI368" s="37"/>
      <c r="GOJ368" s="37"/>
      <c r="GOK368" s="37"/>
      <c r="GOL368" s="37"/>
      <c r="GOM368" s="37"/>
      <c r="GON368" s="37"/>
      <c r="GOO368" s="37"/>
      <c r="GOP368" s="37"/>
      <c r="GOQ368" s="37"/>
      <c r="GOR368" s="37"/>
      <c r="GOS368" s="37"/>
      <c r="GOT368" s="37"/>
      <c r="GOU368" s="37"/>
      <c r="GOV368" s="37"/>
      <c r="GOW368" s="37"/>
      <c r="GOX368" s="37"/>
      <c r="GOY368" s="37"/>
      <c r="GOZ368" s="37"/>
      <c r="GPA368" s="37"/>
      <c r="GPB368" s="37"/>
      <c r="GPC368" s="37"/>
      <c r="GPD368" s="37"/>
      <c r="GPE368" s="37"/>
      <c r="GPF368" s="37"/>
      <c r="GPG368" s="37"/>
      <c r="GPH368" s="37"/>
      <c r="GPI368" s="37"/>
      <c r="GPJ368" s="37"/>
      <c r="GPK368" s="37"/>
      <c r="GPL368" s="37"/>
      <c r="GPM368" s="37"/>
      <c r="GPN368" s="37"/>
      <c r="GPO368" s="37"/>
      <c r="GPP368" s="37"/>
      <c r="GPQ368" s="37"/>
      <c r="GPR368" s="37"/>
      <c r="GPS368" s="37"/>
      <c r="GPT368" s="37"/>
      <c r="GPU368" s="37"/>
      <c r="GPV368" s="37"/>
      <c r="GPW368" s="37"/>
      <c r="GPX368" s="37"/>
      <c r="GPY368" s="37"/>
      <c r="GPZ368" s="37"/>
      <c r="GQA368" s="37"/>
      <c r="GQB368" s="37"/>
      <c r="GQC368" s="37"/>
      <c r="GQD368" s="37"/>
      <c r="GQE368" s="37"/>
      <c r="GQF368" s="37"/>
      <c r="GQG368" s="37"/>
      <c r="GQH368" s="37"/>
      <c r="GQI368" s="37"/>
      <c r="GQJ368" s="37"/>
      <c r="GQK368" s="37"/>
      <c r="GQL368" s="37"/>
      <c r="GQM368" s="37"/>
      <c r="GQN368" s="37"/>
      <c r="GQO368" s="37"/>
      <c r="GQP368" s="37"/>
      <c r="GQQ368" s="37"/>
      <c r="GQR368" s="37"/>
      <c r="GQS368" s="37"/>
      <c r="GQT368" s="37"/>
      <c r="GQU368" s="37"/>
      <c r="GQV368" s="37"/>
      <c r="GQW368" s="37"/>
      <c r="GQX368" s="37"/>
      <c r="GQY368" s="37"/>
      <c r="GQZ368" s="37"/>
      <c r="GRA368" s="37"/>
      <c r="GRB368" s="37"/>
      <c r="GRC368" s="37"/>
      <c r="GRD368" s="37"/>
      <c r="GRE368" s="37"/>
      <c r="GRF368" s="37"/>
      <c r="GRG368" s="37"/>
      <c r="GRH368" s="37"/>
      <c r="GRI368" s="37"/>
      <c r="GRJ368" s="37"/>
      <c r="GRK368" s="37"/>
      <c r="GRL368" s="37"/>
      <c r="GRM368" s="37"/>
      <c r="GRN368" s="37"/>
      <c r="GRO368" s="37"/>
      <c r="GRP368" s="37"/>
      <c r="GRQ368" s="37"/>
      <c r="GRR368" s="37"/>
      <c r="GRS368" s="37"/>
      <c r="GRT368" s="37"/>
      <c r="GRU368" s="37"/>
      <c r="GRV368" s="37"/>
      <c r="GRW368" s="37"/>
      <c r="GRX368" s="37"/>
      <c r="GRY368" s="37"/>
      <c r="GRZ368" s="37"/>
      <c r="GSA368" s="37"/>
      <c r="GSB368" s="37"/>
      <c r="GSC368" s="37"/>
      <c r="GSD368" s="37"/>
      <c r="GSE368" s="37"/>
      <c r="GSF368" s="37"/>
      <c r="GSG368" s="37"/>
      <c r="GSH368" s="37"/>
      <c r="GSI368" s="37"/>
      <c r="GSJ368" s="37"/>
      <c r="GSK368" s="37"/>
      <c r="GSL368" s="37"/>
      <c r="GSM368" s="37"/>
      <c r="GSN368" s="37"/>
      <c r="GSO368" s="37"/>
      <c r="GSP368" s="37"/>
      <c r="GSQ368" s="37"/>
      <c r="GSR368" s="37"/>
      <c r="GSS368" s="37"/>
      <c r="GST368" s="37"/>
      <c r="GSU368" s="37"/>
      <c r="GSV368" s="37"/>
      <c r="GSW368" s="37"/>
      <c r="GSX368" s="37"/>
      <c r="GSY368" s="37"/>
      <c r="GSZ368" s="37"/>
      <c r="GTA368" s="37"/>
      <c r="GTB368" s="37"/>
      <c r="GTC368" s="37"/>
      <c r="GTD368" s="37"/>
      <c r="GTE368" s="37"/>
      <c r="GTF368" s="37"/>
      <c r="GTG368" s="37"/>
      <c r="GTH368" s="37"/>
      <c r="GTI368" s="37"/>
      <c r="GTJ368" s="37"/>
      <c r="GTK368" s="37"/>
      <c r="GTL368" s="37"/>
      <c r="GTM368" s="37"/>
      <c r="GTN368" s="37"/>
      <c r="GTO368" s="37"/>
      <c r="GTP368" s="37"/>
      <c r="GTQ368" s="37"/>
      <c r="GTR368" s="37"/>
      <c r="GTS368" s="37"/>
      <c r="GTT368" s="37"/>
      <c r="GTU368" s="37"/>
      <c r="GTV368" s="37"/>
      <c r="GTW368" s="37"/>
      <c r="GTX368" s="37"/>
      <c r="GTY368" s="37"/>
      <c r="GTZ368" s="37"/>
      <c r="GUA368" s="37"/>
      <c r="GUB368" s="37"/>
      <c r="GUC368" s="37"/>
      <c r="GUD368" s="37"/>
      <c r="GUE368" s="37"/>
      <c r="GUF368" s="37"/>
      <c r="GUG368" s="37"/>
      <c r="GUH368" s="37"/>
      <c r="GUI368" s="37"/>
      <c r="GUJ368" s="37"/>
      <c r="GUK368" s="37"/>
      <c r="GUL368" s="37"/>
      <c r="GUM368" s="37"/>
      <c r="GUN368" s="37"/>
      <c r="GUO368" s="37"/>
      <c r="GUP368" s="37"/>
      <c r="GUQ368" s="37"/>
      <c r="GUR368" s="37"/>
      <c r="GUS368" s="37"/>
      <c r="GUT368" s="37"/>
      <c r="GUU368" s="37"/>
      <c r="GUV368" s="37"/>
      <c r="GUW368" s="37"/>
      <c r="GUX368" s="37"/>
      <c r="GUY368" s="37"/>
      <c r="GUZ368" s="37"/>
      <c r="GVA368" s="37"/>
      <c r="GVB368" s="37"/>
      <c r="GVC368" s="37"/>
      <c r="GVD368" s="37"/>
      <c r="GVE368" s="37"/>
      <c r="GVF368" s="37"/>
      <c r="GVG368" s="37"/>
      <c r="GVH368" s="37"/>
      <c r="GVI368" s="37"/>
      <c r="GVJ368" s="37"/>
      <c r="GVK368" s="37"/>
      <c r="GVL368" s="37"/>
      <c r="GVM368" s="37"/>
      <c r="GVN368" s="37"/>
      <c r="GVO368" s="37"/>
      <c r="GVP368" s="37"/>
      <c r="GVQ368" s="37"/>
      <c r="GVR368" s="37"/>
      <c r="GVS368" s="37"/>
      <c r="GVT368" s="37"/>
      <c r="GVU368" s="37"/>
      <c r="GVV368" s="37"/>
      <c r="GVW368" s="37"/>
      <c r="GVX368" s="37"/>
      <c r="GVY368" s="37"/>
      <c r="GVZ368" s="37"/>
      <c r="GWA368" s="37"/>
      <c r="GWB368" s="37"/>
      <c r="GWC368" s="37"/>
      <c r="GWD368" s="37"/>
      <c r="GWE368" s="37"/>
      <c r="GWF368" s="37"/>
      <c r="GWG368" s="37"/>
      <c r="GWH368" s="37"/>
      <c r="GWI368" s="37"/>
      <c r="GWJ368" s="37"/>
      <c r="GWK368" s="37"/>
      <c r="GWL368" s="37"/>
      <c r="GWM368" s="37"/>
      <c r="GWN368" s="37"/>
      <c r="GWO368" s="37"/>
      <c r="GWP368" s="37"/>
      <c r="GWQ368" s="37"/>
      <c r="GWR368" s="37"/>
      <c r="GWS368" s="37"/>
      <c r="GWT368" s="37"/>
      <c r="GWU368" s="37"/>
      <c r="GWV368" s="37"/>
      <c r="GWW368" s="37"/>
      <c r="GWX368" s="37"/>
      <c r="GWY368" s="37"/>
      <c r="GWZ368" s="37"/>
      <c r="GXA368" s="37"/>
      <c r="GXB368" s="37"/>
      <c r="GXC368" s="37"/>
      <c r="GXD368" s="37"/>
      <c r="GXE368" s="37"/>
      <c r="GXF368" s="37"/>
      <c r="GXG368" s="37"/>
      <c r="GXH368" s="37"/>
      <c r="GXI368" s="37"/>
      <c r="GXJ368" s="37"/>
      <c r="GXK368" s="37"/>
      <c r="GXL368" s="37"/>
      <c r="GXM368" s="37"/>
      <c r="GXN368" s="37"/>
      <c r="GXO368" s="37"/>
      <c r="GXP368" s="37"/>
      <c r="GXQ368" s="37"/>
      <c r="GXR368" s="37"/>
      <c r="GXS368" s="37"/>
      <c r="GXT368" s="37"/>
      <c r="GXU368" s="37"/>
      <c r="GXV368" s="37"/>
      <c r="GXW368" s="37"/>
      <c r="GXX368" s="37"/>
      <c r="GXY368" s="37"/>
      <c r="GXZ368" s="37"/>
      <c r="GYA368" s="37"/>
      <c r="GYB368" s="37"/>
      <c r="GYC368" s="37"/>
      <c r="GYD368" s="37"/>
      <c r="GYE368" s="37"/>
      <c r="GYF368" s="37"/>
      <c r="GYG368" s="37"/>
      <c r="GYH368" s="37"/>
      <c r="GYI368" s="37"/>
      <c r="GYJ368" s="37"/>
      <c r="GYK368" s="37"/>
      <c r="GYL368" s="37"/>
      <c r="GYM368" s="37"/>
      <c r="GYN368" s="37"/>
      <c r="GYO368" s="37"/>
      <c r="GYP368" s="37"/>
      <c r="GYQ368" s="37"/>
      <c r="GYR368" s="37"/>
      <c r="GYS368" s="37"/>
      <c r="GYT368" s="37"/>
      <c r="GYU368" s="37"/>
      <c r="GYV368" s="37"/>
      <c r="GYW368" s="37"/>
      <c r="GYX368" s="37"/>
      <c r="GYY368" s="37"/>
      <c r="GYZ368" s="37"/>
      <c r="GZA368" s="37"/>
      <c r="GZB368" s="37"/>
      <c r="GZC368" s="37"/>
      <c r="GZD368" s="37"/>
      <c r="GZE368" s="37"/>
      <c r="GZF368" s="37"/>
      <c r="GZG368" s="37"/>
      <c r="GZH368" s="37"/>
      <c r="GZI368" s="37"/>
      <c r="GZJ368" s="37"/>
      <c r="GZK368" s="37"/>
      <c r="GZL368" s="37"/>
      <c r="GZM368" s="37"/>
      <c r="GZN368" s="37"/>
      <c r="GZO368" s="37"/>
      <c r="GZP368" s="37"/>
      <c r="GZQ368" s="37"/>
      <c r="GZR368" s="37"/>
      <c r="GZS368" s="37"/>
      <c r="GZT368" s="37"/>
      <c r="GZU368" s="37"/>
      <c r="GZV368" s="37"/>
      <c r="GZW368" s="37"/>
      <c r="GZX368" s="37"/>
      <c r="GZY368" s="37"/>
      <c r="GZZ368" s="37"/>
      <c r="HAA368" s="37"/>
      <c r="HAB368" s="37"/>
      <c r="HAC368" s="37"/>
      <c r="HAD368" s="37"/>
      <c r="HAE368" s="37"/>
      <c r="HAF368" s="37"/>
      <c r="HAG368" s="37"/>
      <c r="HAH368" s="37"/>
      <c r="HAI368" s="37"/>
      <c r="HAJ368" s="37"/>
      <c r="HAK368" s="37"/>
      <c r="HAL368" s="37"/>
      <c r="HAM368" s="37"/>
      <c r="HAN368" s="37"/>
      <c r="HAO368" s="37"/>
      <c r="HAP368" s="37"/>
      <c r="HAQ368" s="37"/>
      <c r="HAR368" s="37"/>
      <c r="HAS368" s="37"/>
      <c r="HAT368" s="37"/>
      <c r="HAU368" s="37"/>
      <c r="HAV368" s="37"/>
      <c r="HAW368" s="37"/>
      <c r="HAX368" s="37"/>
      <c r="HAY368" s="37"/>
      <c r="HAZ368" s="37"/>
      <c r="HBA368" s="37"/>
      <c r="HBB368" s="37"/>
      <c r="HBC368" s="37"/>
      <c r="HBD368" s="37"/>
      <c r="HBE368" s="37"/>
      <c r="HBF368" s="37"/>
      <c r="HBG368" s="37"/>
      <c r="HBH368" s="37"/>
      <c r="HBI368" s="37"/>
      <c r="HBJ368" s="37"/>
      <c r="HBK368" s="37"/>
      <c r="HBL368" s="37"/>
      <c r="HBM368" s="37"/>
      <c r="HBN368" s="37"/>
      <c r="HBO368" s="37"/>
      <c r="HBP368" s="37"/>
      <c r="HBQ368" s="37"/>
      <c r="HBR368" s="37"/>
      <c r="HBS368" s="37"/>
      <c r="HBT368" s="37"/>
      <c r="HBU368" s="37"/>
      <c r="HBV368" s="37"/>
      <c r="HBW368" s="37"/>
      <c r="HBX368" s="37"/>
      <c r="HBY368" s="37"/>
      <c r="HBZ368" s="37"/>
      <c r="HCA368" s="37"/>
      <c r="HCB368" s="37"/>
      <c r="HCC368" s="37"/>
      <c r="HCD368" s="37"/>
      <c r="HCE368" s="37"/>
      <c r="HCF368" s="37"/>
      <c r="HCG368" s="37"/>
      <c r="HCH368" s="37"/>
      <c r="HCI368" s="37"/>
      <c r="HCJ368" s="37"/>
      <c r="HCK368" s="37"/>
      <c r="HCL368" s="37"/>
      <c r="HCM368" s="37"/>
      <c r="HCN368" s="37"/>
      <c r="HCO368" s="37"/>
      <c r="HCP368" s="37"/>
      <c r="HCQ368" s="37"/>
      <c r="HCR368" s="37"/>
      <c r="HCS368" s="37"/>
      <c r="HCT368" s="37"/>
      <c r="HCU368" s="37"/>
      <c r="HCV368" s="37"/>
      <c r="HCW368" s="37"/>
      <c r="HCX368" s="37"/>
      <c r="HCY368" s="37"/>
      <c r="HCZ368" s="37"/>
      <c r="HDA368" s="37"/>
      <c r="HDB368" s="37"/>
      <c r="HDC368" s="37"/>
      <c r="HDD368" s="37"/>
      <c r="HDE368" s="37"/>
      <c r="HDF368" s="37"/>
      <c r="HDG368" s="37"/>
      <c r="HDH368" s="37"/>
      <c r="HDI368" s="37"/>
      <c r="HDJ368" s="37"/>
      <c r="HDK368" s="37"/>
      <c r="HDL368" s="37"/>
      <c r="HDM368" s="37"/>
      <c r="HDN368" s="37"/>
      <c r="HDO368" s="37"/>
      <c r="HDP368" s="37"/>
      <c r="HDQ368" s="37"/>
      <c r="HDR368" s="37"/>
      <c r="HDS368" s="37"/>
      <c r="HDT368" s="37"/>
      <c r="HDU368" s="37"/>
      <c r="HDV368" s="37"/>
      <c r="HDW368" s="37"/>
      <c r="HDX368" s="37"/>
      <c r="HDY368" s="37"/>
      <c r="HDZ368" s="37"/>
      <c r="HEA368" s="37"/>
      <c r="HEB368" s="37"/>
      <c r="HEC368" s="37"/>
      <c r="HED368" s="37"/>
      <c r="HEE368" s="37"/>
      <c r="HEF368" s="37"/>
      <c r="HEG368" s="37"/>
      <c r="HEH368" s="37"/>
      <c r="HEI368" s="37"/>
      <c r="HEJ368" s="37"/>
      <c r="HEK368" s="37"/>
      <c r="HEL368" s="37"/>
      <c r="HEM368" s="37"/>
      <c r="HEN368" s="37"/>
      <c r="HEO368" s="37"/>
      <c r="HEP368" s="37"/>
      <c r="HEQ368" s="37"/>
      <c r="HER368" s="37"/>
      <c r="HES368" s="37"/>
      <c r="HET368" s="37"/>
      <c r="HEU368" s="37"/>
      <c r="HEV368" s="37"/>
      <c r="HEW368" s="37"/>
      <c r="HEX368" s="37"/>
      <c r="HEY368" s="37"/>
      <c r="HEZ368" s="37"/>
      <c r="HFA368" s="37"/>
      <c r="HFB368" s="37"/>
      <c r="HFC368" s="37"/>
      <c r="HFD368" s="37"/>
      <c r="HFE368" s="37"/>
      <c r="HFF368" s="37"/>
      <c r="HFG368" s="37"/>
      <c r="HFH368" s="37"/>
      <c r="HFI368" s="37"/>
      <c r="HFJ368" s="37"/>
      <c r="HFK368" s="37"/>
      <c r="HFL368" s="37"/>
      <c r="HFM368" s="37"/>
      <c r="HFN368" s="37"/>
      <c r="HFO368" s="37"/>
      <c r="HFP368" s="37"/>
      <c r="HFQ368" s="37"/>
      <c r="HFR368" s="37"/>
      <c r="HFS368" s="37"/>
      <c r="HFT368" s="37"/>
      <c r="HFU368" s="37"/>
      <c r="HFV368" s="37"/>
      <c r="HFW368" s="37"/>
      <c r="HFX368" s="37"/>
      <c r="HFY368" s="37"/>
      <c r="HFZ368" s="37"/>
      <c r="HGA368" s="37"/>
      <c r="HGB368" s="37"/>
      <c r="HGC368" s="37"/>
      <c r="HGD368" s="37"/>
      <c r="HGE368" s="37"/>
      <c r="HGF368" s="37"/>
      <c r="HGG368" s="37"/>
      <c r="HGH368" s="37"/>
      <c r="HGI368" s="37"/>
      <c r="HGJ368" s="37"/>
      <c r="HGK368" s="37"/>
      <c r="HGL368" s="37"/>
      <c r="HGM368" s="37"/>
      <c r="HGN368" s="37"/>
      <c r="HGO368" s="37"/>
      <c r="HGP368" s="37"/>
      <c r="HGQ368" s="37"/>
      <c r="HGR368" s="37"/>
      <c r="HGS368" s="37"/>
      <c r="HGT368" s="37"/>
      <c r="HGU368" s="37"/>
      <c r="HGV368" s="37"/>
      <c r="HGW368" s="37"/>
      <c r="HGX368" s="37"/>
      <c r="HGY368" s="37"/>
      <c r="HGZ368" s="37"/>
      <c r="HHA368" s="37"/>
      <c r="HHB368" s="37"/>
      <c r="HHC368" s="37"/>
      <c r="HHD368" s="37"/>
      <c r="HHE368" s="37"/>
      <c r="HHF368" s="37"/>
      <c r="HHG368" s="37"/>
      <c r="HHH368" s="37"/>
      <c r="HHI368" s="37"/>
      <c r="HHJ368" s="37"/>
      <c r="HHK368" s="37"/>
      <c r="HHL368" s="37"/>
      <c r="HHM368" s="37"/>
      <c r="HHN368" s="37"/>
      <c r="HHO368" s="37"/>
      <c r="HHP368" s="37"/>
      <c r="HHQ368" s="37"/>
      <c r="HHR368" s="37"/>
      <c r="HHS368" s="37"/>
      <c r="HHT368" s="37"/>
      <c r="HHU368" s="37"/>
      <c r="HHV368" s="37"/>
      <c r="HHW368" s="37"/>
      <c r="HHX368" s="37"/>
      <c r="HHY368" s="37"/>
      <c r="HHZ368" s="37"/>
      <c r="HIA368" s="37"/>
      <c r="HIB368" s="37"/>
      <c r="HIC368" s="37"/>
      <c r="HID368" s="37"/>
      <c r="HIE368" s="37"/>
      <c r="HIF368" s="37"/>
      <c r="HIG368" s="37"/>
      <c r="HIH368" s="37"/>
      <c r="HII368" s="37"/>
      <c r="HIJ368" s="37"/>
      <c r="HIK368" s="37"/>
      <c r="HIL368" s="37"/>
      <c r="HIM368" s="37"/>
      <c r="HIN368" s="37"/>
      <c r="HIO368" s="37"/>
      <c r="HIP368" s="37"/>
      <c r="HIQ368" s="37"/>
      <c r="HIR368" s="37"/>
      <c r="HIS368" s="37"/>
      <c r="HIT368" s="37"/>
      <c r="HIU368" s="37"/>
      <c r="HIV368" s="37"/>
      <c r="HIW368" s="37"/>
      <c r="HIX368" s="37"/>
      <c r="HIY368" s="37"/>
      <c r="HIZ368" s="37"/>
      <c r="HJA368" s="37"/>
      <c r="HJB368" s="37"/>
      <c r="HJC368" s="37"/>
      <c r="HJD368" s="37"/>
      <c r="HJE368" s="37"/>
      <c r="HJF368" s="37"/>
      <c r="HJG368" s="37"/>
      <c r="HJH368" s="37"/>
      <c r="HJI368" s="37"/>
      <c r="HJJ368" s="37"/>
      <c r="HJK368" s="37"/>
      <c r="HJL368" s="37"/>
      <c r="HJM368" s="37"/>
      <c r="HJN368" s="37"/>
      <c r="HJO368" s="37"/>
      <c r="HJP368" s="37"/>
      <c r="HJQ368" s="37"/>
      <c r="HJR368" s="37"/>
      <c r="HJS368" s="37"/>
      <c r="HJT368" s="37"/>
      <c r="HJU368" s="37"/>
      <c r="HJV368" s="37"/>
      <c r="HJW368" s="37"/>
      <c r="HJX368" s="37"/>
      <c r="HJY368" s="37"/>
      <c r="HJZ368" s="37"/>
      <c r="HKA368" s="37"/>
      <c r="HKB368" s="37"/>
      <c r="HKC368" s="37"/>
      <c r="HKD368" s="37"/>
      <c r="HKE368" s="37"/>
      <c r="HKF368" s="37"/>
      <c r="HKG368" s="37"/>
      <c r="HKH368" s="37"/>
      <c r="HKI368" s="37"/>
      <c r="HKJ368" s="37"/>
      <c r="HKK368" s="37"/>
      <c r="HKL368" s="37"/>
      <c r="HKM368" s="37"/>
      <c r="HKN368" s="37"/>
      <c r="HKO368" s="37"/>
      <c r="HKP368" s="37"/>
      <c r="HKQ368" s="37"/>
      <c r="HKR368" s="37"/>
      <c r="HKS368" s="37"/>
      <c r="HKT368" s="37"/>
      <c r="HKU368" s="37"/>
      <c r="HKV368" s="37"/>
      <c r="HKW368" s="37"/>
      <c r="HKX368" s="37"/>
      <c r="HKY368" s="37"/>
      <c r="HKZ368" s="37"/>
      <c r="HLA368" s="37"/>
      <c r="HLB368" s="37"/>
      <c r="HLC368" s="37"/>
      <c r="HLD368" s="37"/>
      <c r="HLE368" s="37"/>
      <c r="HLF368" s="37"/>
      <c r="HLG368" s="37"/>
      <c r="HLH368" s="37"/>
      <c r="HLI368" s="37"/>
      <c r="HLJ368" s="37"/>
      <c r="HLK368" s="37"/>
      <c r="HLL368" s="37"/>
      <c r="HLM368" s="37"/>
      <c r="HLN368" s="37"/>
      <c r="HLO368" s="37"/>
      <c r="HLP368" s="37"/>
      <c r="HLQ368" s="37"/>
      <c r="HLR368" s="37"/>
      <c r="HLS368" s="37"/>
      <c r="HLT368" s="37"/>
      <c r="HLU368" s="37"/>
      <c r="HLV368" s="37"/>
      <c r="HLW368" s="37"/>
      <c r="HLX368" s="37"/>
      <c r="HLY368" s="37"/>
      <c r="HLZ368" s="37"/>
      <c r="HMA368" s="37"/>
      <c r="HMB368" s="37"/>
      <c r="HMC368" s="37"/>
      <c r="HMD368" s="37"/>
      <c r="HME368" s="37"/>
      <c r="HMF368" s="37"/>
      <c r="HMG368" s="37"/>
      <c r="HMH368" s="37"/>
      <c r="HMI368" s="37"/>
      <c r="HMJ368" s="37"/>
      <c r="HMK368" s="37"/>
      <c r="HML368" s="37"/>
      <c r="HMM368" s="37"/>
      <c r="HMN368" s="37"/>
      <c r="HMO368" s="37"/>
      <c r="HMP368" s="37"/>
      <c r="HMQ368" s="37"/>
      <c r="HMR368" s="37"/>
      <c r="HMS368" s="37"/>
      <c r="HMT368" s="37"/>
      <c r="HMU368" s="37"/>
      <c r="HMV368" s="37"/>
      <c r="HMW368" s="37"/>
      <c r="HMX368" s="37"/>
      <c r="HMY368" s="37"/>
      <c r="HMZ368" s="37"/>
      <c r="HNA368" s="37"/>
      <c r="HNB368" s="37"/>
      <c r="HNC368" s="37"/>
      <c r="HND368" s="37"/>
      <c r="HNE368" s="37"/>
      <c r="HNF368" s="37"/>
      <c r="HNG368" s="37"/>
      <c r="HNH368" s="37"/>
      <c r="HNI368" s="37"/>
      <c r="HNJ368" s="37"/>
      <c r="HNK368" s="37"/>
      <c r="HNL368" s="37"/>
      <c r="HNM368" s="37"/>
      <c r="HNN368" s="37"/>
      <c r="HNO368" s="37"/>
      <c r="HNP368" s="37"/>
      <c r="HNQ368" s="37"/>
      <c r="HNR368" s="37"/>
      <c r="HNS368" s="37"/>
      <c r="HNT368" s="37"/>
      <c r="HNU368" s="37"/>
      <c r="HNV368" s="37"/>
      <c r="HNW368" s="37"/>
      <c r="HNX368" s="37"/>
      <c r="HNY368" s="37"/>
      <c r="HNZ368" s="37"/>
      <c r="HOA368" s="37"/>
      <c r="HOB368" s="37"/>
      <c r="HOC368" s="37"/>
      <c r="HOD368" s="37"/>
      <c r="HOE368" s="37"/>
      <c r="HOF368" s="37"/>
      <c r="HOG368" s="37"/>
      <c r="HOH368" s="37"/>
      <c r="HOI368" s="37"/>
      <c r="HOJ368" s="37"/>
      <c r="HOK368" s="37"/>
      <c r="HOL368" s="37"/>
      <c r="HOM368" s="37"/>
      <c r="HON368" s="37"/>
      <c r="HOO368" s="37"/>
      <c r="HOP368" s="37"/>
      <c r="HOQ368" s="37"/>
      <c r="HOR368" s="37"/>
      <c r="HOS368" s="37"/>
      <c r="HOT368" s="37"/>
      <c r="HOU368" s="37"/>
      <c r="HOV368" s="37"/>
      <c r="HOW368" s="37"/>
      <c r="HOX368" s="37"/>
      <c r="HOY368" s="37"/>
      <c r="HOZ368" s="37"/>
      <c r="HPA368" s="37"/>
      <c r="HPB368" s="37"/>
      <c r="HPC368" s="37"/>
      <c r="HPD368" s="37"/>
      <c r="HPE368" s="37"/>
      <c r="HPF368" s="37"/>
      <c r="HPG368" s="37"/>
      <c r="HPH368" s="37"/>
      <c r="HPI368" s="37"/>
      <c r="HPJ368" s="37"/>
      <c r="HPK368" s="37"/>
      <c r="HPL368" s="37"/>
      <c r="HPM368" s="37"/>
      <c r="HPN368" s="37"/>
      <c r="HPO368" s="37"/>
      <c r="HPP368" s="37"/>
      <c r="HPQ368" s="37"/>
      <c r="HPR368" s="37"/>
      <c r="HPS368" s="37"/>
      <c r="HPT368" s="37"/>
      <c r="HPU368" s="37"/>
      <c r="HPV368" s="37"/>
      <c r="HPW368" s="37"/>
      <c r="HPX368" s="37"/>
      <c r="HPY368" s="37"/>
      <c r="HPZ368" s="37"/>
      <c r="HQA368" s="37"/>
      <c r="HQB368" s="37"/>
      <c r="HQC368" s="37"/>
      <c r="HQD368" s="37"/>
      <c r="HQE368" s="37"/>
      <c r="HQF368" s="37"/>
      <c r="HQG368" s="37"/>
      <c r="HQH368" s="37"/>
      <c r="HQI368" s="37"/>
      <c r="HQJ368" s="37"/>
      <c r="HQK368" s="37"/>
      <c r="HQL368" s="37"/>
      <c r="HQM368" s="37"/>
      <c r="HQN368" s="37"/>
      <c r="HQO368" s="37"/>
      <c r="HQP368" s="37"/>
      <c r="HQQ368" s="37"/>
      <c r="HQR368" s="37"/>
      <c r="HQS368" s="37"/>
      <c r="HQT368" s="37"/>
      <c r="HQU368" s="37"/>
      <c r="HQV368" s="37"/>
      <c r="HQW368" s="37"/>
      <c r="HQX368" s="37"/>
      <c r="HQY368" s="37"/>
      <c r="HQZ368" s="37"/>
      <c r="HRA368" s="37"/>
      <c r="HRB368" s="37"/>
      <c r="HRC368" s="37"/>
      <c r="HRD368" s="37"/>
      <c r="HRE368" s="37"/>
      <c r="HRF368" s="37"/>
      <c r="HRG368" s="37"/>
      <c r="HRH368" s="37"/>
      <c r="HRI368" s="37"/>
      <c r="HRJ368" s="37"/>
      <c r="HRK368" s="37"/>
      <c r="HRL368" s="37"/>
      <c r="HRM368" s="37"/>
      <c r="HRN368" s="37"/>
      <c r="HRO368" s="37"/>
      <c r="HRP368" s="37"/>
      <c r="HRQ368" s="37"/>
      <c r="HRR368" s="37"/>
      <c r="HRS368" s="37"/>
      <c r="HRT368" s="37"/>
      <c r="HRU368" s="37"/>
      <c r="HRV368" s="37"/>
      <c r="HRW368" s="37"/>
      <c r="HRX368" s="37"/>
      <c r="HRY368" s="37"/>
      <c r="HRZ368" s="37"/>
      <c r="HSA368" s="37"/>
      <c r="HSB368" s="37"/>
      <c r="HSC368" s="37"/>
      <c r="HSD368" s="37"/>
      <c r="HSE368" s="37"/>
      <c r="HSF368" s="37"/>
      <c r="HSG368" s="37"/>
      <c r="HSH368" s="37"/>
      <c r="HSI368" s="37"/>
      <c r="HSJ368" s="37"/>
      <c r="HSK368" s="37"/>
      <c r="HSL368" s="37"/>
      <c r="HSM368" s="37"/>
      <c r="HSN368" s="37"/>
      <c r="HSO368" s="37"/>
      <c r="HSP368" s="37"/>
      <c r="HSQ368" s="37"/>
      <c r="HSR368" s="37"/>
      <c r="HSS368" s="37"/>
      <c r="HST368" s="37"/>
      <c r="HSU368" s="37"/>
      <c r="HSV368" s="37"/>
      <c r="HSW368" s="37"/>
      <c r="HSX368" s="37"/>
      <c r="HSY368" s="37"/>
      <c r="HSZ368" s="37"/>
      <c r="HTA368" s="37"/>
      <c r="HTB368" s="37"/>
      <c r="HTC368" s="37"/>
      <c r="HTD368" s="37"/>
      <c r="HTE368" s="37"/>
      <c r="HTF368" s="37"/>
      <c r="HTG368" s="37"/>
      <c r="HTH368" s="37"/>
      <c r="HTI368" s="37"/>
      <c r="HTJ368" s="37"/>
      <c r="HTK368" s="37"/>
      <c r="HTL368" s="37"/>
      <c r="HTM368" s="37"/>
      <c r="HTN368" s="37"/>
      <c r="HTO368" s="37"/>
      <c r="HTP368" s="37"/>
      <c r="HTQ368" s="37"/>
      <c r="HTR368" s="37"/>
      <c r="HTS368" s="37"/>
      <c r="HTT368" s="37"/>
      <c r="HTU368" s="37"/>
      <c r="HTV368" s="37"/>
      <c r="HTW368" s="37"/>
      <c r="HTX368" s="37"/>
      <c r="HTY368" s="37"/>
      <c r="HTZ368" s="37"/>
      <c r="HUA368" s="37"/>
      <c r="HUB368" s="37"/>
      <c r="HUC368" s="37"/>
      <c r="HUD368" s="37"/>
      <c r="HUE368" s="37"/>
      <c r="HUF368" s="37"/>
      <c r="HUG368" s="37"/>
      <c r="HUH368" s="37"/>
      <c r="HUI368" s="37"/>
      <c r="HUJ368" s="37"/>
      <c r="HUK368" s="37"/>
      <c r="HUL368" s="37"/>
      <c r="HUM368" s="37"/>
      <c r="HUN368" s="37"/>
      <c r="HUO368" s="37"/>
      <c r="HUP368" s="37"/>
      <c r="HUQ368" s="37"/>
      <c r="HUR368" s="37"/>
      <c r="HUS368" s="37"/>
      <c r="HUT368" s="37"/>
      <c r="HUU368" s="37"/>
      <c r="HUV368" s="37"/>
      <c r="HUW368" s="37"/>
      <c r="HUX368" s="37"/>
      <c r="HUY368" s="37"/>
      <c r="HUZ368" s="37"/>
      <c r="HVA368" s="37"/>
      <c r="HVB368" s="37"/>
      <c r="HVC368" s="37"/>
      <c r="HVD368" s="37"/>
      <c r="HVE368" s="37"/>
      <c r="HVF368" s="37"/>
      <c r="HVG368" s="37"/>
      <c r="HVH368" s="37"/>
      <c r="HVI368" s="37"/>
      <c r="HVJ368" s="37"/>
      <c r="HVK368" s="37"/>
      <c r="HVL368" s="37"/>
      <c r="HVM368" s="37"/>
      <c r="HVN368" s="37"/>
      <c r="HVO368" s="37"/>
      <c r="HVP368" s="37"/>
      <c r="HVQ368" s="37"/>
      <c r="HVR368" s="37"/>
      <c r="HVS368" s="37"/>
      <c r="HVT368" s="37"/>
      <c r="HVU368" s="37"/>
      <c r="HVV368" s="37"/>
      <c r="HVW368" s="37"/>
      <c r="HVX368" s="37"/>
      <c r="HVY368" s="37"/>
      <c r="HVZ368" s="37"/>
      <c r="HWA368" s="37"/>
      <c r="HWB368" s="37"/>
      <c r="HWC368" s="37"/>
      <c r="HWD368" s="37"/>
      <c r="HWE368" s="37"/>
      <c r="HWF368" s="37"/>
      <c r="HWG368" s="37"/>
      <c r="HWH368" s="37"/>
      <c r="HWI368" s="37"/>
      <c r="HWJ368" s="37"/>
      <c r="HWK368" s="37"/>
      <c r="HWL368" s="37"/>
      <c r="HWM368" s="37"/>
      <c r="HWN368" s="37"/>
      <c r="HWO368" s="37"/>
      <c r="HWP368" s="37"/>
      <c r="HWQ368" s="37"/>
      <c r="HWR368" s="37"/>
      <c r="HWS368" s="37"/>
      <c r="HWT368" s="37"/>
      <c r="HWU368" s="37"/>
      <c r="HWV368" s="37"/>
      <c r="HWW368" s="37"/>
      <c r="HWX368" s="37"/>
      <c r="HWY368" s="37"/>
      <c r="HWZ368" s="37"/>
      <c r="HXA368" s="37"/>
      <c r="HXB368" s="37"/>
      <c r="HXC368" s="37"/>
      <c r="HXD368" s="37"/>
      <c r="HXE368" s="37"/>
      <c r="HXF368" s="37"/>
      <c r="HXG368" s="37"/>
      <c r="HXH368" s="37"/>
      <c r="HXI368" s="37"/>
      <c r="HXJ368" s="37"/>
      <c r="HXK368" s="37"/>
      <c r="HXL368" s="37"/>
      <c r="HXM368" s="37"/>
      <c r="HXN368" s="37"/>
      <c r="HXO368" s="37"/>
      <c r="HXP368" s="37"/>
      <c r="HXQ368" s="37"/>
      <c r="HXR368" s="37"/>
      <c r="HXS368" s="37"/>
      <c r="HXT368" s="37"/>
      <c r="HXU368" s="37"/>
      <c r="HXV368" s="37"/>
      <c r="HXW368" s="37"/>
      <c r="HXX368" s="37"/>
      <c r="HXY368" s="37"/>
      <c r="HXZ368" s="37"/>
      <c r="HYA368" s="37"/>
      <c r="HYB368" s="37"/>
      <c r="HYC368" s="37"/>
      <c r="HYD368" s="37"/>
      <c r="HYE368" s="37"/>
      <c r="HYF368" s="37"/>
      <c r="HYG368" s="37"/>
      <c r="HYH368" s="37"/>
      <c r="HYI368" s="37"/>
      <c r="HYJ368" s="37"/>
      <c r="HYK368" s="37"/>
      <c r="HYL368" s="37"/>
      <c r="HYM368" s="37"/>
      <c r="HYN368" s="37"/>
      <c r="HYO368" s="37"/>
      <c r="HYP368" s="37"/>
      <c r="HYQ368" s="37"/>
      <c r="HYR368" s="37"/>
      <c r="HYS368" s="37"/>
      <c r="HYT368" s="37"/>
      <c r="HYU368" s="37"/>
      <c r="HYV368" s="37"/>
      <c r="HYW368" s="37"/>
      <c r="HYX368" s="37"/>
      <c r="HYY368" s="37"/>
      <c r="HYZ368" s="37"/>
      <c r="HZA368" s="37"/>
      <c r="HZB368" s="37"/>
      <c r="HZC368" s="37"/>
      <c r="HZD368" s="37"/>
      <c r="HZE368" s="37"/>
      <c r="HZF368" s="37"/>
      <c r="HZG368" s="37"/>
      <c r="HZH368" s="37"/>
      <c r="HZI368" s="37"/>
      <c r="HZJ368" s="37"/>
      <c r="HZK368" s="37"/>
      <c r="HZL368" s="37"/>
      <c r="HZM368" s="37"/>
      <c r="HZN368" s="37"/>
      <c r="HZO368" s="37"/>
      <c r="HZP368" s="37"/>
      <c r="HZQ368" s="37"/>
      <c r="HZR368" s="37"/>
      <c r="HZS368" s="37"/>
      <c r="HZT368" s="37"/>
      <c r="HZU368" s="37"/>
      <c r="HZV368" s="37"/>
      <c r="HZW368" s="37"/>
      <c r="HZX368" s="37"/>
      <c r="HZY368" s="37"/>
      <c r="HZZ368" s="37"/>
      <c r="IAA368" s="37"/>
      <c r="IAB368" s="37"/>
      <c r="IAC368" s="37"/>
      <c r="IAD368" s="37"/>
      <c r="IAE368" s="37"/>
      <c r="IAF368" s="37"/>
      <c r="IAG368" s="37"/>
      <c r="IAH368" s="37"/>
      <c r="IAI368" s="37"/>
      <c r="IAJ368" s="37"/>
      <c r="IAK368" s="37"/>
      <c r="IAL368" s="37"/>
      <c r="IAM368" s="37"/>
      <c r="IAN368" s="37"/>
      <c r="IAO368" s="37"/>
      <c r="IAP368" s="37"/>
      <c r="IAQ368" s="37"/>
      <c r="IAR368" s="37"/>
      <c r="IAS368" s="37"/>
      <c r="IAT368" s="37"/>
      <c r="IAU368" s="37"/>
      <c r="IAV368" s="37"/>
      <c r="IAW368" s="37"/>
      <c r="IAX368" s="37"/>
      <c r="IAY368" s="37"/>
      <c r="IAZ368" s="37"/>
      <c r="IBA368" s="37"/>
      <c r="IBB368" s="37"/>
      <c r="IBC368" s="37"/>
      <c r="IBD368" s="37"/>
      <c r="IBE368" s="37"/>
      <c r="IBF368" s="37"/>
      <c r="IBG368" s="37"/>
      <c r="IBH368" s="37"/>
      <c r="IBI368" s="37"/>
      <c r="IBJ368" s="37"/>
      <c r="IBK368" s="37"/>
      <c r="IBL368" s="37"/>
      <c r="IBM368" s="37"/>
      <c r="IBN368" s="37"/>
      <c r="IBO368" s="37"/>
      <c r="IBP368" s="37"/>
      <c r="IBQ368" s="37"/>
      <c r="IBR368" s="37"/>
      <c r="IBS368" s="37"/>
      <c r="IBT368" s="37"/>
      <c r="IBU368" s="37"/>
      <c r="IBV368" s="37"/>
      <c r="IBW368" s="37"/>
      <c r="IBX368" s="37"/>
      <c r="IBY368" s="37"/>
      <c r="IBZ368" s="37"/>
      <c r="ICA368" s="37"/>
      <c r="ICB368" s="37"/>
      <c r="ICC368" s="37"/>
      <c r="ICD368" s="37"/>
      <c r="ICE368" s="37"/>
      <c r="ICF368" s="37"/>
      <c r="ICG368" s="37"/>
      <c r="ICH368" s="37"/>
      <c r="ICI368" s="37"/>
      <c r="ICJ368" s="37"/>
      <c r="ICK368" s="37"/>
      <c r="ICL368" s="37"/>
      <c r="ICM368" s="37"/>
      <c r="ICN368" s="37"/>
      <c r="ICO368" s="37"/>
      <c r="ICP368" s="37"/>
      <c r="ICQ368" s="37"/>
      <c r="ICR368" s="37"/>
      <c r="ICS368" s="37"/>
      <c r="ICT368" s="37"/>
      <c r="ICU368" s="37"/>
      <c r="ICV368" s="37"/>
      <c r="ICW368" s="37"/>
      <c r="ICX368" s="37"/>
      <c r="ICY368" s="37"/>
      <c r="ICZ368" s="37"/>
      <c r="IDA368" s="37"/>
      <c r="IDB368" s="37"/>
      <c r="IDC368" s="37"/>
      <c r="IDD368" s="37"/>
      <c r="IDE368" s="37"/>
      <c r="IDF368" s="37"/>
      <c r="IDG368" s="37"/>
      <c r="IDH368" s="37"/>
      <c r="IDI368" s="37"/>
      <c r="IDJ368" s="37"/>
      <c r="IDK368" s="37"/>
      <c r="IDL368" s="37"/>
      <c r="IDM368" s="37"/>
      <c r="IDN368" s="37"/>
      <c r="IDO368" s="37"/>
      <c r="IDP368" s="37"/>
      <c r="IDQ368" s="37"/>
      <c r="IDR368" s="37"/>
      <c r="IDS368" s="37"/>
      <c r="IDT368" s="37"/>
      <c r="IDU368" s="37"/>
      <c r="IDV368" s="37"/>
      <c r="IDW368" s="37"/>
      <c r="IDX368" s="37"/>
      <c r="IDY368" s="37"/>
      <c r="IDZ368" s="37"/>
      <c r="IEA368" s="37"/>
      <c r="IEB368" s="37"/>
      <c r="IEC368" s="37"/>
      <c r="IED368" s="37"/>
      <c r="IEE368" s="37"/>
      <c r="IEF368" s="37"/>
      <c r="IEG368" s="37"/>
      <c r="IEH368" s="37"/>
      <c r="IEI368" s="37"/>
      <c r="IEJ368" s="37"/>
      <c r="IEK368" s="37"/>
      <c r="IEL368" s="37"/>
      <c r="IEM368" s="37"/>
      <c r="IEN368" s="37"/>
      <c r="IEO368" s="37"/>
      <c r="IEP368" s="37"/>
      <c r="IEQ368" s="37"/>
      <c r="IER368" s="37"/>
      <c r="IES368" s="37"/>
      <c r="IET368" s="37"/>
      <c r="IEU368" s="37"/>
      <c r="IEV368" s="37"/>
      <c r="IEW368" s="37"/>
      <c r="IEX368" s="37"/>
      <c r="IEY368" s="37"/>
      <c r="IEZ368" s="37"/>
      <c r="IFA368" s="37"/>
      <c r="IFB368" s="37"/>
      <c r="IFC368" s="37"/>
      <c r="IFD368" s="37"/>
      <c r="IFE368" s="37"/>
      <c r="IFF368" s="37"/>
      <c r="IFG368" s="37"/>
      <c r="IFH368" s="37"/>
      <c r="IFI368" s="37"/>
      <c r="IFJ368" s="37"/>
      <c r="IFK368" s="37"/>
      <c r="IFL368" s="37"/>
      <c r="IFM368" s="37"/>
      <c r="IFN368" s="37"/>
      <c r="IFO368" s="37"/>
      <c r="IFP368" s="37"/>
      <c r="IFQ368" s="37"/>
      <c r="IFR368" s="37"/>
      <c r="IFS368" s="37"/>
      <c r="IFT368" s="37"/>
      <c r="IFU368" s="37"/>
      <c r="IFV368" s="37"/>
      <c r="IFW368" s="37"/>
      <c r="IFX368" s="37"/>
      <c r="IFY368" s="37"/>
      <c r="IFZ368" s="37"/>
      <c r="IGA368" s="37"/>
      <c r="IGB368" s="37"/>
      <c r="IGC368" s="37"/>
      <c r="IGD368" s="37"/>
      <c r="IGE368" s="37"/>
      <c r="IGF368" s="37"/>
      <c r="IGG368" s="37"/>
      <c r="IGH368" s="37"/>
      <c r="IGI368" s="37"/>
      <c r="IGJ368" s="37"/>
      <c r="IGK368" s="37"/>
      <c r="IGL368" s="37"/>
      <c r="IGM368" s="37"/>
      <c r="IGN368" s="37"/>
      <c r="IGO368" s="37"/>
      <c r="IGP368" s="37"/>
      <c r="IGQ368" s="37"/>
      <c r="IGR368" s="37"/>
      <c r="IGS368" s="37"/>
      <c r="IGT368" s="37"/>
      <c r="IGU368" s="37"/>
      <c r="IGV368" s="37"/>
      <c r="IGW368" s="37"/>
      <c r="IGX368" s="37"/>
      <c r="IGY368" s="37"/>
      <c r="IGZ368" s="37"/>
      <c r="IHA368" s="37"/>
      <c r="IHB368" s="37"/>
      <c r="IHC368" s="37"/>
      <c r="IHD368" s="37"/>
      <c r="IHE368" s="37"/>
      <c r="IHF368" s="37"/>
      <c r="IHG368" s="37"/>
      <c r="IHH368" s="37"/>
      <c r="IHI368" s="37"/>
      <c r="IHJ368" s="37"/>
      <c r="IHK368" s="37"/>
      <c r="IHL368" s="37"/>
      <c r="IHM368" s="37"/>
      <c r="IHN368" s="37"/>
      <c r="IHO368" s="37"/>
      <c r="IHP368" s="37"/>
      <c r="IHQ368" s="37"/>
      <c r="IHR368" s="37"/>
      <c r="IHS368" s="37"/>
      <c r="IHT368" s="37"/>
      <c r="IHU368" s="37"/>
      <c r="IHV368" s="37"/>
      <c r="IHW368" s="37"/>
      <c r="IHX368" s="37"/>
      <c r="IHY368" s="37"/>
      <c r="IHZ368" s="37"/>
      <c r="IIA368" s="37"/>
      <c r="IIB368" s="37"/>
      <c r="IIC368" s="37"/>
      <c r="IID368" s="37"/>
      <c r="IIE368" s="37"/>
      <c r="IIF368" s="37"/>
      <c r="IIG368" s="37"/>
      <c r="IIH368" s="37"/>
      <c r="III368" s="37"/>
      <c r="IIJ368" s="37"/>
      <c r="IIK368" s="37"/>
      <c r="IIL368" s="37"/>
      <c r="IIM368" s="37"/>
      <c r="IIN368" s="37"/>
      <c r="IIO368" s="37"/>
      <c r="IIP368" s="37"/>
      <c r="IIQ368" s="37"/>
      <c r="IIR368" s="37"/>
      <c r="IIS368" s="37"/>
      <c r="IIT368" s="37"/>
      <c r="IIU368" s="37"/>
      <c r="IIV368" s="37"/>
      <c r="IIW368" s="37"/>
      <c r="IIX368" s="37"/>
      <c r="IIY368" s="37"/>
      <c r="IIZ368" s="37"/>
      <c r="IJA368" s="37"/>
      <c r="IJB368" s="37"/>
      <c r="IJC368" s="37"/>
      <c r="IJD368" s="37"/>
      <c r="IJE368" s="37"/>
      <c r="IJF368" s="37"/>
      <c r="IJG368" s="37"/>
      <c r="IJH368" s="37"/>
      <c r="IJI368" s="37"/>
      <c r="IJJ368" s="37"/>
      <c r="IJK368" s="37"/>
      <c r="IJL368" s="37"/>
      <c r="IJM368" s="37"/>
      <c r="IJN368" s="37"/>
      <c r="IJO368" s="37"/>
      <c r="IJP368" s="37"/>
      <c r="IJQ368" s="37"/>
      <c r="IJR368" s="37"/>
      <c r="IJS368" s="37"/>
      <c r="IJT368" s="37"/>
      <c r="IJU368" s="37"/>
      <c r="IJV368" s="37"/>
      <c r="IJW368" s="37"/>
      <c r="IJX368" s="37"/>
      <c r="IJY368" s="37"/>
      <c r="IJZ368" s="37"/>
      <c r="IKA368" s="37"/>
      <c r="IKB368" s="37"/>
      <c r="IKC368" s="37"/>
      <c r="IKD368" s="37"/>
      <c r="IKE368" s="37"/>
      <c r="IKF368" s="37"/>
      <c r="IKG368" s="37"/>
      <c r="IKH368" s="37"/>
      <c r="IKI368" s="37"/>
      <c r="IKJ368" s="37"/>
      <c r="IKK368" s="37"/>
      <c r="IKL368" s="37"/>
      <c r="IKM368" s="37"/>
      <c r="IKN368" s="37"/>
      <c r="IKO368" s="37"/>
      <c r="IKP368" s="37"/>
      <c r="IKQ368" s="37"/>
      <c r="IKR368" s="37"/>
      <c r="IKS368" s="37"/>
      <c r="IKT368" s="37"/>
      <c r="IKU368" s="37"/>
      <c r="IKV368" s="37"/>
      <c r="IKW368" s="37"/>
      <c r="IKX368" s="37"/>
      <c r="IKY368" s="37"/>
      <c r="IKZ368" s="37"/>
      <c r="ILA368" s="37"/>
      <c r="ILB368" s="37"/>
      <c r="ILC368" s="37"/>
      <c r="ILD368" s="37"/>
      <c r="ILE368" s="37"/>
      <c r="ILF368" s="37"/>
      <c r="ILG368" s="37"/>
      <c r="ILH368" s="37"/>
      <c r="ILI368" s="37"/>
      <c r="ILJ368" s="37"/>
      <c r="ILK368" s="37"/>
      <c r="ILL368" s="37"/>
      <c r="ILM368" s="37"/>
      <c r="ILN368" s="37"/>
      <c r="ILO368" s="37"/>
      <c r="ILP368" s="37"/>
      <c r="ILQ368" s="37"/>
      <c r="ILR368" s="37"/>
      <c r="ILS368" s="37"/>
      <c r="ILT368" s="37"/>
      <c r="ILU368" s="37"/>
      <c r="ILV368" s="37"/>
      <c r="ILW368" s="37"/>
      <c r="ILX368" s="37"/>
      <c r="ILY368" s="37"/>
      <c r="ILZ368" s="37"/>
      <c r="IMA368" s="37"/>
      <c r="IMB368" s="37"/>
      <c r="IMC368" s="37"/>
      <c r="IMD368" s="37"/>
      <c r="IME368" s="37"/>
      <c r="IMF368" s="37"/>
      <c r="IMG368" s="37"/>
      <c r="IMH368" s="37"/>
      <c r="IMI368" s="37"/>
      <c r="IMJ368" s="37"/>
      <c r="IMK368" s="37"/>
      <c r="IML368" s="37"/>
      <c r="IMM368" s="37"/>
      <c r="IMN368" s="37"/>
      <c r="IMO368" s="37"/>
      <c r="IMP368" s="37"/>
      <c r="IMQ368" s="37"/>
      <c r="IMR368" s="37"/>
      <c r="IMS368" s="37"/>
      <c r="IMT368" s="37"/>
      <c r="IMU368" s="37"/>
      <c r="IMV368" s="37"/>
      <c r="IMW368" s="37"/>
      <c r="IMX368" s="37"/>
      <c r="IMY368" s="37"/>
      <c r="IMZ368" s="37"/>
      <c r="INA368" s="37"/>
      <c r="INB368" s="37"/>
      <c r="INC368" s="37"/>
      <c r="IND368" s="37"/>
      <c r="INE368" s="37"/>
      <c r="INF368" s="37"/>
      <c r="ING368" s="37"/>
      <c r="INH368" s="37"/>
      <c r="INI368" s="37"/>
      <c r="INJ368" s="37"/>
      <c r="INK368" s="37"/>
      <c r="INL368" s="37"/>
      <c r="INM368" s="37"/>
      <c r="INN368" s="37"/>
      <c r="INO368" s="37"/>
      <c r="INP368" s="37"/>
      <c r="INQ368" s="37"/>
      <c r="INR368" s="37"/>
      <c r="INS368" s="37"/>
      <c r="INT368" s="37"/>
      <c r="INU368" s="37"/>
      <c r="INV368" s="37"/>
      <c r="INW368" s="37"/>
      <c r="INX368" s="37"/>
      <c r="INY368" s="37"/>
      <c r="INZ368" s="37"/>
      <c r="IOA368" s="37"/>
      <c r="IOB368" s="37"/>
      <c r="IOC368" s="37"/>
      <c r="IOD368" s="37"/>
      <c r="IOE368" s="37"/>
      <c r="IOF368" s="37"/>
      <c r="IOG368" s="37"/>
      <c r="IOH368" s="37"/>
      <c r="IOI368" s="37"/>
      <c r="IOJ368" s="37"/>
      <c r="IOK368" s="37"/>
      <c r="IOL368" s="37"/>
      <c r="IOM368" s="37"/>
      <c r="ION368" s="37"/>
      <c r="IOO368" s="37"/>
      <c r="IOP368" s="37"/>
      <c r="IOQ368" s="37"/>
      <c r="IOR368" s="37"/>
      <c r="IOS368" s="37"/>
      <c r="IOT368" s="37"/>
      <c r="IOU368" s="37"/>
      <c r="IOV368" s="37"/>
      <c r="IOW368" s="37"/>
      <c r="IOX368" s="37"/>
      <c r="IOY368" s="37"/>
      <c r="IOZ368" s="37"/>
      <c r="IPA368" s="37"/>
      <c r="IPB368" s="37"/>
      <c r="IPC368" s="37"/>
      <c r="IPD368" s="37"/>
      <c r="IPE368" s="37"/>
      <c r="IPF368" s="37"/>
      <c r="IPG368" s="37"/>
      <c r="IPH368" s="37"/>
      <c r="IPI368" s="37"/>
      <c r="IPJ368" s="37"/>
      <c r="IPK368" s="37"/>
      <c r="IPL368" s="37"/>
      <c r="IPM368" s="37"/>
      <c r="IPN368" s="37"/>
      <c r="IPO368" s="37"/>
      <c r="IPP368" s="37"/>
      <c r="IPQ368" s="37"/>
      <c r="IPR368" s="37"/>
      <c r="IPS368" s="37"/>
      <c r="IPT368" s="37"/>
      <c r="IPU368" s="37"/>
      <c r="IPV368" s="37"/>
      <c r="IPW368" s="37"/>
      <c r="IPX368" s="37"/>
      <c r="IPY368" s="37"/>
      <c r="IPZ368" s="37"/>
      <c r="IQA368" s="37"/>
      <c r="IQB368" s="37"/>
      <c r="IQC368" s="37"/>
      <c r="IQD368" s="37"/>
      <c r="IQE368" s="37"/>
      <c r="IQF368" s="37"/>
      <c r="IQG368" s="37"/>
      <c r="IQH368" s="37"/>
      <c r="IQI368" s="37"/>
      <c r="IQJ368" s="37"/>
      <c r="IQK368" s="37"/>
      <c r="IQL368" s="37"/>
      <c r="IQM368" s="37"/>
      <c r="IQN368" s="37"/>
      <c r="IQO368" s="37"/>
      <c r="IQP368" s="37"/>
      <c r="IQQ368" s="37"/>
      <c r="IQR368" s="37"/>
      <c r="IQS368" s="37"/>
      <c r="IQT368" s="37"/>
      <c r="IQU368" s="37"/>
      <c r="IQV368" s="37"/>
      <c r="IQW368" s="37"/>
      <c r="IQX368" s="37"/>
      <c r="IQY368" s="37"/>
      <c r="IQZ368" s="37"/>
      <c r="IRA368" s="37"/>
      <c r="IRB368" s="37"/>
      <c r="IRC368" s="37"/>
      <c r="IRD368" s="37"/>
      <c r="IRE368" s="37"/>
      <c r="IRF368" s="37"/>
      <c r="IRG368" s="37"/>
      <c r="IRH368" s="37"/>
      <c r="IRI368" s="37"/>
      <c r="IRJ368" s="37"/>
      <c r="IRK368" s="37"/>
      <c r="IRL368" s="37"/>
      <c r="IRM368" s="37"/>
      <c r="IRN368" s="37"/>
      <c r="IRO368" s="37"/>
      <c r="IRP368" s="37"/>
      <c r="IRQ368" s="37"/>
      <c r="IRR368" s="37"/>
      <c r="IRS368" s="37"/>
      <c r="IRT368" s="37"/>
      <c r="IRU368" s="37"/>
      <c r="IRV368" s="37"/>
      <c r="IRW368" s="37"/>
      <c r="IRX368" s="37"/>
      <c r="IRY368" s="37"/>
      <c r="IRZ368" s="37"/>
      <c r="ISA368" s="37"/>
      <c r="ISB368" s="37"/>
      <c r="ISC368" s="37"/>
      <c r="ISD368" s="37"/>
      <c r="ISE368" s="37"/>
      <c r="ISF368" s="37"/>
      <c r="ISG368" s="37"/>
      <c r="ISH368" s="37"/>
      <c r="ISI368" s="37"/>
      <c r="ISJ368" s="37"/>
      <c r="ISK368" s="37"/>
      <c r="ISL368" s="37"/>
      <c r="ISM368" s="37"/>
      <c r="ISN368" s="37"/>
      <c r="ISO368" s="37"/>
      <c r="ISP368" s="37"/>
      <c r="ISQ368" s="37"/>
      <c r="ISR368" s="37"/>
      <c r="ISS368" s="37"/>
      <c r="IST368" s="37"/>
      <c r="ISU368" s="37"/>
      <c r="ISV368" s="37"/>
      <c r="ISW368" s="37"/>
      <c r="ISX368" s="37"/>
      <c r="ISY368" s="37"/>
      <c r="ISZ368" s="37"/>
      <c r="ITA368" s="37"/>
      <c r="ITB368" s="37"/>
      <c r="ITC368" s="37"/>
      <c r="ITD368" s="37"/>
      <c r="ITE368" s="37"/>
      <c r="ITF368" s="37"/>
      <c r="ITG368" s="37"/>
      <c r="ITH368" s="37"/>
      <c r="ITI368" s="37"/>
      <c r="ITJ368" s="37"/>
      <c r="ITK368" s="37"/>
      <c r="ITL368" s="37"/>
      <c r="ITM368" s="37"/>
      <c r="ITN368" s="37"/>
      <c r="ITO368" s="37"/>
      <c r="ITP368" s="37"/>
      <c r="ITQ368" s="37"/>
      <c r="ITR368" s="37"/>
      <c r="ITS368" s="37"/>
      <c r="ITT368" s="37"/>
      <c r="ITU368" s="37"/>
      <c r="ITV368" s="37"/>
      <c r="ITW368" s="37"/>
      <c r="ITX368" s="37"/>
      <c r="ITY368" s="37"/>
      <c r="ITZ368" s="37"/>
      <c r="IUA368" s="37"/>
      <c r="IUB368" s="37"/>
      <c r="IUC368" s="37"/>
      <c r="IUD368" s="37"/>
      <c r="IUE368" s="37"/>
      <c r="IUF368" s="37"/>
      <c r="IUG368" s="37"/>
      <c r="IUH368" s="37"/>
      <c r="IUI368" s="37"/>
      <c r="IUJ368" s="37"/>
      <c r="IUK368" s="37"/>
      <c r="IUL368" s="37"/>
      <c r="IUM368" s="37"/>
      <c r="IUN368" s="37"/>
      <c r="IUO368" s="37"/>
      <c r="IUP368" s="37"/>
      <c r="IUQ368" s="37"/>
      <c r="IUR368" s="37"/>
      <c r="IUS368" s="37"/>
      <c r="IUT368" s="37"/>
      <c r="IUU368" s="37"/>
      <c r="IUV368" s="37"/>
      <c r="IUW368" s="37"/>
      <c r="IUX368" s="37"/>
      <c r="IUY368" s="37"/>
      <c r="IUZ368" s="37"/>
      <c r="IVA368" s="37"/>
      <c r="IVB368" s="37"/>
      <c r="IVC368" s="37"/>
      <c r="IVD368" s="37"/>
      <c r="IVE368" s="37"/>
      <c r="IVF368" s="37"/>
      <c r="IVG368" s="37"/>
      <c r="IVH368" s="37"/>
      <c r="IVI368" s="37"/>
      <c r="IVJ368" s="37"/>
      <c r="IVK368" s="37"/>
      <c r="IVL368" s="37"/>
      <c r="IVM368" s="37"/>
      <c r="IVN368" s="37"/>
      <c r="IVO368" s="37"/>
      <c r="IVP368" s="37"/>
      <c r="IVQ368" s="37"/>
      <c r="IVR368" s="37"/>
      <c r="IVS368" s="37"/>
      <c r="IVT368" s="37"/>
      <c r="IVU368" s="37"/>
      <c r="IVV368" s="37"/>
      <c r="IVW368" s="37"/>
      <c r="IVX368" s="37"/>
      <c r="IVY368" s="37"/>
      <c r="IVZ368" s="37"/>
      <c r="IWA368" s="37"/>
      <c r="IWB368" s="37"/>
      <c r="IWC368" s="37"/>
      <c r="IWD368" s="37"/>
      <c r="IWE368" s="37"/>
      <c r="IWF368" s="37"/>
      <c r="IWG368" s="37"/>
      <c r="IWH368" s="37"/>
      <c r="IWI368" s="37"/>
      <c r="IWJ368" s="37"/>
      <c r="IWK368" s="37"/>
      <c r="IWL368" s="37"/>
      <c r="IWM368" s="37"/>
      <c r="IWN368" s="37"/>
      <c r="IWO368" s="37"/>
      <c r="IWP368" s="37"/>
      <c r="IWQ368" s="37"/>
      <c r="IWR368" s="37"/>
      <c r="IWS368" s="37"/>
      <c r="IWT368" s="37"/>
      <c r="IWU368" s="37"/>
      <c r="IWV368" s="37"/>
      <c r="IWW368" s="37"/>
      <c r="IWX368" s="37"/>
      <c r="IWY368" s="37"/>
      <c r="IWZ368" s="37"/>
      <c r="IXA368" s="37"/>
      <c r="IXB368" s="37"/>
      <c r="IXC368" s="37"/>
      <c r="IXD368" s="37"/>
      <c r="IXE368" s="37"/>
      <c r="IXF368" s="37"/>
      <c r="IXG368" s="37"/>
      <c r="IXH368" s="37"/>
      <c r="IXI368" s="37"/>
      <c r="IXJ368" s="37"/>
      <c r="IXK368" s="37"/>
      <c r="IXL368" s="37"/>
      <c r="IXM368" s="37"/>
      <c r="IXN368" s="37"/>
      <c r="IXO368" s="37"/>
      <c r="IXP368" s="37"/>
      <c r="IXQ368" s="37"/>
      <c r="IXR368" s="37"/>
      <c r="IXS368" s="37"/>
      <c r="IXT368" s="37"/>
      <c r="IXU368" s="37"/>
      <c r="IXV368" s="37"/>
      <c r="IXW368" s="37"/>
      <c r="IXX368" s="37"/>
      <c r="IXY368" s="37"/>
      <c r="IXZ368" s="37"/>
      <c r="IYA368" s="37"/>
      <c r="IYB368" s="37"/>
      <c r="IYC368" s="37"/>
      <c r="IYD368" s="37"/>
      <c r="IYE368" s="37"/>
      <c r="IYF368" s="37"/>
      <c r="IYG368" s="37"/>
      <c r="IYH368" s="37"/>
      <c r="IYI368" s="37"/>
      <c r="IYJ368" s="37"/>
      <c r="IYK368" s="37"/>
      <c r="IYL368" s="37"/>
      <c r="IYM368" s="37"/>
      <c r="IYN368" s="37"/>
      <c r="IYO368" s="37"/>
      <c r="IYP368" s="37"/>
      <c r="IYQ368" s="37"/>
      <c r="IYR368" s="37"/>
      <c r="IYS368" s="37"/>
      <c r="IYT368" s="37"/>
      <c r="IYU368" s="37"/>
      <c r="IYV368" s="37"/>
      <c r="IYW368" s="37"/>
      <c r="IYX368" s="37"/>
      <c r="IYY368" s="37"/>
      <c r="IYZ368" s="37"/>
      <c r="IZA368" s="37"/>
      <c r="IZB368" s="37"/>
      <c r="IZC368" s="37"/>
      <c r="IZD368" s="37"/>
      <c r="IZE368" s="37"/>
      <c r="IZF368" s="37"/>
      <c r="IZG368" s="37"/>
      <c r="IZH368" s="37"/>
      <c r="IZI368" s="37"/>
      <c r="IZJ368" s="37"/>
      <c r="IZK368" s="37"/>
      <c r="IZL368" s="37"/>
      <c r="IZM368" s="37"/>
      <c r="IZN368" s="37"/>
      <c r="IZO368" s="37"/>
      <c r="IZP368" s="37"/>
      <c r="IZQ368" s="37"/>
      <c r="IZR368" s="37"/>
      <c r="IZS368" s="37"/>
      <c r="IZT368" s="37"/>
      <c r="IZU368" s="37"/>
      <c r="IZV368" s="37"/>
      <c r="IZW368" s="37"/>
      <c r="IZX368" s="37"/>
      <c r="IZY368" s="37"/>
      <c r="IZZ368" s="37"/>
      <c r="JAA368" s="37"/>
      <c r="JAB368" s="37"/>
      <c r="JAC368" s="37"/>
      <c r="JAD368" s="37"/>
      <c r="JAE368" s="37"/>
      <c r="JAF368" s="37"/>
      <c r="JAG368" s="37"/>
      <c r="JAH368" s="37"/>
      <c r="JAI368" s="37"/>
      <c r="JAJ368" s="37"/>
      <c r="JAK368" s="37"/>
      <c r="JAL368" s="37"/>
      <c r="JAM368" s="37"/>
      <c r="JAN368" s="37"/>
      <c r="JAO368" s="37"/>
      <c r="JAP368" s="37"/>
      <c r="JAQ368" s="37"/>
      <c r="JAR368" s="37"/>
      <c r="JAS368" s="37"/>
      <c r="JAT368" s="37"/>
      <c r="JAU368" s="37"/>
      <c r="JAV368" s="37"/>
      <c r="JAW368" s="37"/>
      <c r="JAX368" s="37"/>
      <c r="JAY368" s="37"/>
      <c r="JAZ368" s="37"/>
      <c r="JBA368" s="37"/>
      <c r="JBB368" s="37"/>
      <c r="JBC368" s="37"/>
      <c r="JBD368" s="37"/>
      <c r="JBE368" s="37"/>
      <c r="JBF368" s="37"/>
      <c r="JBG368" s="37"/>
      <c r="JBH368" s="37"/>
      <c r="JBI368" s="37"/>
      <c r="JBJ368" s="37"/>
      <c r="JBK368" s="37"/>
      <c r="JBL368" s="37"/>
      <c r="JBM368" s="37"/>
      <c r="JBN368" s="37"/>
      <c r="JBO368" s="37"/>
      <c r="JBP368" s="37"/>
      <c r="JBQ368" s="37"/>
      <c r="JBR368" s="37"/>
      <c r="JBS368" s="37"/>
      <c r="JBT368" s="37"/>
      <c r="JBU368" s="37"/>
      <c r="JBV368" s="37"/>
      <c r="JBW368" s="37"/>
      <c r="JBX368" s="37"/>
      <c r="JBY368" s="37"/>
      <c r="JBZ368" s="37"/>
      <c r="JCA368" s="37"/>
      <c r="JCB368" s="37"/>
      <c r="JCC368" s="37"/>
      <c r="JCD368" s="37"/>
      <c r="JCE368" s="37"/>
      <c r="JCF368" s="37"/>
      <c r="JCG368" s="37"/>
      <c r="JCH368" s="37"/>
      <c r="JCI368" s="37"/>
      <c r="JCJ368" s="37"/>
      <c r="JCK368" s="37"/>
      <c r="JCL368" s="37"/>
      <c r="JCM368" s="37"/>
      <c r="JCN368" s="37"/>
      <c r="JCO368" s="37"/>
      <c r="JCP368" s="37"/>
      <c r="JCQ368" s="37"/>
      <c r="JCR368" s="37"/>
      <c r="JCS368" s="37"/>
      <c r="JCT368" s="37"/>
      <c r="JCU368" s="37"/>
      <c r="JCV368" s="37"/>
      <c r="JCW368" s="37"/>
      <c r="JCX368" s="37"/>
      <c r="JCY368" s="37"/>
      <c r="JCZ368" s="37"/>
      <c r="JDA368" s="37"/>
      <c r="JDB368" s="37"/>
      <c r="JDC368" s="37"/>
      <c r="JDD368" s="37"/>
      <c r="JDE368" s="37"/>
      <c r="JDF368" s="37"/>
      <c r="JDG368" s="37"/>
      <c r="JDH368" s="37"/>
      <c r="JDI368" s="37"/>
      <c r="JDJ368" s="37"/>
      <c r="JDK368" s="37"/>
      <c r="JDL368" s="37"/>
      <c r="JDM368" s="37"/>
      <c r="JDN368" s="37"/>
      <c r="JDO368" s="37"/>
      <c r="JDP368" s="37"/>
      <c r="JDQ368" s="37"/>
      <c r="JDR368" s="37"/>
      <c r="JDS368" s="37"/>
      <c r="JDT368" s="37"/>
      <c r="JDU368" s="37"/>
      <c r="JDV368" s="37"/>
      <c r="JDW368" s="37"/>
      <c r="JDX368" s="37"/>
      <c r="JDY368" s="37"/>
      <c r="JDZ368" s="37"/>
      <c r="JEA368" s="37"/>
      <c r="JEB368" s="37"/>
      <c r="JEC368" s="37"/>
      <c r="JED368" s="37"/>
      <c r="JEE368" s="37"/>
      <c r="JEF368" s="37"/>
      <c r="JEG368" s="37"/>
      <c r="JEH368" s="37"/>
      <c r="JEI368" s="37"/>
      <c r="JEJ368" s="37"/>
      <c r="JEK368" s="37"/>
      <c r="JEL368" s="37"/>
      <c r="JEM368" s="37"/>
      <c r="JEN368" s="37"/>
      <c r="JEO368" s="37"/>
      <c r="JEP368" s="37"/>
      <c r="JEQ368" s="37"/>
      <c r="JER368" s="37"/>
      <c r="JES368" s="37"/>
      <c r="JET368" s="37"/>
      <c r="JEU368" s="37"/>
      <c r="JEV368" s="37"/>
      <c r="JEW368" s="37"/>
      <c r="JEX368" s="37"/>
      <c r="JEY368" s="37"/>
      <c r="JEZ368" s="37"/>
      <c r="JFA368" s="37"/>
      <c r="JFB368" s="37"/>
      <c r="JFC368" s="37"/>
      <c r="JFD368" s="37"/>
      <c r="JFE368" s="37"/>
      <c r="JFF368" s="37"/>
      <c r="JFG368" s="37"/>
      <c r="JFH368" s="37"/>
      <c r="JFI368" s="37"/>
      <c r="JFJ368" s="37"/>
      <c r="JFK368" s="37"/>
      <c r="JFL368" s="37"/>
      <c r="JFM368" s="37"/>
      <c r="JFN368" s="37"/>
      <c r="JFO368" s="37"/>
      <c r="JFP368" s="37"/>
      <c r="JFQ368" s="37"/>
      <c r="JFR368" s="37"/>
      <c r="JFS368" s="37"/>
      <c r="JFT368" s="37"/>
      <c r="JFU368" s="37"/>
      <c r="JFV368" s="37"/>
      <c r="JFW368" s="37"/>
      <c r="JFX368" s="37"/>
      <c r="JFY368" s="37"/>
      <c r="JFZ368" s="37"/>
      <c r="JGA368" s="37"/>
      <c r="JGB368" s="37"/>
      <c r="JGC368" s="37"/>
      <c r="JGD368" s="37"/>
      <c r="JGE368" s="37"/>
      <c r="JGF368" s="37"/>
      <c r="JGG368" s="37"/>
      <c r="JGH368" s="37"/>
      <c r="JGI368" s="37"/>
      <c r="JGJ368" s="37"/>
      <c r="JGK368" s="37"/>
      <c r="JGL368" s="37"/>
      <c r="JGM368" s="37"/>
      <c r="JGN368" s="37"/>
      <c r="JGO368" s="37"/>
      <c r="JGP368" s="37"/>
      <c r="JGQ368" s="37"/>
      <c r="JGR368" s="37"/>
      <c r="JGS368" s="37"/>
      <c r="JGT368" s="37"/>
      <c r="JGU368" s="37"/>
      <c r="JGV368" s="37"/>
      <c r="JGW368" s="37"/>
      <c r="JGX368" s="37"/>
      <c r="JGY368" s="37"/>
      <c r="JGZ368" s="37"/>
      <c r="JHA368" s="37"/>
      <c r="JHB368" s="37"/>
      <c r="JHC368" s="37"/>
      <c r="JHD368" s="37"/>
      <c r="JHE368" s="37"/>
      <c r="JHF368" s="37"/>
      <c r="JHG368" s="37"/>
      <c r="JHH368" s="37"/>
      <c r="JHI368" s="37"/>
      <c r="JHJ368" s="37"/>
      <c r="JHK368" s="37"/>
      <c r="JHL368" s="37"/>
      <c r="JHM368" s="37"/>
      <c r="JHN368" s="37"/>
      <c r="JHO368" s="37"/>
      <c r="JHP368" s="37"/>
      <c r="JHQ368" s="37"/>
      <c r="JHR368" s="37"/>
      <c r="JHS368" s="37"/>
      <c r="JHT368" s="37"/>
      <c r="JHU368" s="37"/>
      <c r="JHV368" s="37"/>
      <c r="JHW368" s="37"/>
      <c r="JHX368" s="37"/>
      <c r="JHY368" s="37"/>
      <c r="JHZ368" s="37"/>
      <c r="JIA368" s="37"/>
      <c r="JIB368" s="37"/>
      <c r="JIC368" s="37"/>
      <c r="JID368" s="37"/>
      <c r="JIE368" s="37"/>
      <c r="JIF368" s="37"/>
      <c r="JIG368" s="37"/>
      <c r="JIH368" s="37"/>
      <c r="JII368" s="37"/>
      <c r="JIJ368" s="37"/>
      <c r="JIK368" s="37"/>
      <c r="JIL368" s="37"/>
      <c r="JIM368" s="37"/>
      <c r="JIN368" s="37"/>
      <c r="JIO368" s="37"/>
      <c r="JIP368" s="37"/>
      <c r="JIQ368" s="37"/>
      <c r="JIR368" s="37"/>
      <c r="JIS368" s="37"/>
      <c r="JIT368" s="37"/>
      <c r="JIU368" s="37"/>
      <c r="JIV368" s="37"/>
      <c r="JIW368" s="37"/>
      <c r="JIX368" s="37"/>
      <c r="JIY368" s="37"/>
      <c r="JIZ368" s="37"/>
      <c r="JJA368" s="37"/>
      <c r="JJB368" s="37"/>
      <c r="JJC368" s="37"/>
      <c r="JJD368" s="37"/>
      <c r="JJE368" s="37"/>
      <c r="JJF368" s="37"/>
      <c r="JJG368" s="37"/>
      <c r="JJH368" s="37"/>
      <c r="JJI368" s="37"/>
      <c r="JJJ368" s="37"/>
      <c r="JJK368" s="37"/>
      <c r="JJL368" s="37"/>
      <c r="JJM368" s="37"/>
      <c r="JJN368" s="37"/>
      <c r="JJO368" s="37"/>
      <c r="JJP368" s="37"/>
      <c r="JJQ368" s="37"/>
      <c r="JJR368" s="37"/>
      <c r="JJS368" s="37"/>
      <c r="JJT368" s="37"/>
      <c r="JJU368" s="37"/>
      <c r="JJV368" s="37"/>
      <c r="JJW368" s="37"/>
      <c r="JJX368" s="37"/>
      <c r="JJY368" s="37"/>
      <c r="JJZ368" s="37"/>
      <c r="JKA368" s="37"/>
      <c r="JKB368" s="37"/>
      <c r="JKC368" s="37"/>
      <c r="JKD368" s="37"/>
      <c r="JKE368" s="37"/>
      <c r="JKF368" s="37"/>
      <c r="JKG368" s="37"/>
      <c r="JKH368" s="37"/>
      <c r="JKI368" s="37"/>
      <c r="JKJ368" s="37"/>
      <c r="JKK368" s="37"/>
      <c r="JKL368" s="37"/>
      <c r="JKM368" s="37"/>
      <c r="JKN368" s="37"/>
      <c r="JKO368" s="37"/>
      <c r="JKP368" s="37"/>
      <c r="JKQ368" s="37"/>
      <c r="JKR368" s="37"/>
      <c r="JKS368" s="37"/>
      <c r="JKT368" s="37"/>
      <c r="JKU368" s="37"/>
      <c r="JKV368" s="37"/>
      <c r="JKW368" s="37"/>
      <c r="JKX368" s="37"/>
      <c r="JKY368" s="37"/>
      <c r="JKZ368" s="37"/>
      <c r="JLA368" s="37"/>
      <c r="JLB368" s="37"/>
      <c r="JLC368" s="37"/>
      <c r="JLD368" s="37"/>
      <c r="JLE368" s="37"/>
      <c r="JLF368" s="37"/>
      <c r="JLG368" s="37"/>
      <c r="JLH368" s="37"/>
      <c r="JLI368" s="37"/>
      <c r="JLJ368" s="37"/>
      <c r="JLK368" s="37"/>
      <c r="JLL368" s="37"/>
      <c r="JLM368" s="37"/>
      <c r="JLN368" s="37"/>
      <c r="JLO368" s="37"/>
      <c r="JLP368" s="37"/>
      <c r="JLQ368" s="37"/>
      <c r="JLR368" s="37"/>
      <c r="JLS368" s="37"/>
      <c r="JLT368" s="37"/>
      <c r="JLU368" s="37"/>
      <c r="JLV368" s="37"/>
      <c r="JLW368" s="37"/>
      <c r="JLX368" s="37"/>
      <c r="JLY368" s="37"/>
      <c r="JLZ368" s="37"/>
      <c r="JMA368" s="37"/>
      <c r="JMB368" s="37"/>
      <c r="JMC368" s="37"/>
      <c r="JMD368" s="37"/>
      <c r="JME368" s="37"/>
      <c r="JMF368" s="37"/>
      <c r="JMG368" s="37"/>
      <c r="JMH368" s="37"/>
      <c r="JMI368" s="37"/>
      <c r="JMJ368" s="37"/>
      <c r="JMK368" s="37"/>
      <c r="JML368" s="37"/>
      <c r="JMM368" s="37"/>
      <c r="JMN368" s="37"/>
      <c r="JMO368" s="37"/>
      <c r="JMP368" s="37"/>
      <c r="JMQ368" s="37"/>
      <c r="JMR368" s="37"/>
      <c r="JMS368" s="37"/>
      <c r="JMT368" s="37"/>
      <c r="JMU368" s="37"/>
      <c r="JMV368" s="37"/>
      <c r="JMW368" s="37"/>
      <c r="JMX368" s="37"/>
      <c r="JMY368" s="37"/>
      <c r="JMZ368" s="37"/>
      <c r="JNA368" s="37"/>
      <c r="JNB368" s="37"/>
      <c r="JNC368" s="37"/>
      <c r="JND368" s="37"/>
      <c r="JNE368" s="37"/>
      <c r="JNF368" s="37"/>
      <c r="JNG368" s="37"/>
      <c r="JNH368" s="37"/>
      <c r="JNI368" s="37"/>
      <c r="JNJ368" s="37"/>
      <c r="JNK368" s="37"/>
      <c r="JNL368" s="37"/>
      <c r="JNM368" s="37"/>
      <c r="JNN368" s="37"/>
      <c r="JNO368" s="37"/>
      <c r="JNP368" s="37"/>
      <c r="JNQ368" s="37"/>
      <c r="JNR368" s="37"/>
      <c r="JNS368" s="37"/>
      <c r="JNT368" s="37"/>
      <c r="JNU368" s="37"/>
      <c r="JNV368" s="37"/>
      <c r="JNW368" s="37"/>
      <c r="JNX368" s="37"/>
      <c r="JNY368" s="37"/>
      <c r="JNZ368" s="37"/>
      <c r="JOA368" s="37"/>
      <c r="JOB368" s="37"/>
      <c r="JOC368" s="37"/>
      <c r="JOD368" s="37"/>
      <c r="JOE368" s="37"/>
      <c r="JOF368" s="37"/>
      <c r="JOG368" s="37"/>
      <c r="JOH368" s="37"/>
      <c r="JOI368" s="37"/>
      <c r="JOJ368" s="37"/>
      <c r="JOK368" s="37"/>
      <c r="JOL368" s="37"/>
      <c r="JOM368" s="37"/>
      <c r="JON368" s="37"/>
      <c r="JOO368" s="37"/>
      <c r="JOP368" s="37"/>
      <c r="JOQ368" s="37"/>
      <c r="JOR368" s="37"/>
      <c r="JOS368" s="37"/>
      <c r="JOT368" s="37"/>
      <c r="JOU368" s="37"/>
      <c r="JOV368" s="37"/>
      <c r="JOW368" s="37"/>
      <c r="JOX368" s="37"/>
      <c r="JOY368" s="37"/>
      <c r="JOZ368" s="37"/>
      <c r="JPA368" s="37"/>
      <c r="JPB368" s="37"/>
      <c r="JPC368" s="37"/>
      <c r="JPD368" s="37"/>
      <c r="JPE368" s="37"/>
      <c r="JPF368" s="37"/>
      <c r="JPG368" s="37"/>
      <c r="JPH368" s="37"/>
      <c r="JPI368" s="37"/>
      <c r="JPJ368" s="37"/>
      <c r="JPK368" s="37"/>
      <c r="JPL368" s="37"/>
      <c r="JPM368" s="37"/>
      <c r="JPN368" s="37"/>
      <c r="JPO368" s="37"/>
      <c r="JPP368" s="37"/>
      <c r="JPQ368" s="37"/>
      <c r="JPR368" s="37"/>
      <c r="JPS368" s="37"/>
      <c r="JPT368" s="37"/>
      <c r="JPU368" s="37"/>
      <c r="JPV368" s="37"/>
      <c r="JPW368" s="37"/>
      <c r="JPX368" s="37"/>
      <c r="JPY368" s="37"/>
      <c r="JPZ368" s="37"/>
      <c r="JQA368" s="37"/>
      <c r="JQB368" s="37"/>
      <c r="JQC368" s="37"/>
      <c r="JQD368" s="37"/>
      <c r="JQE368" s="37"/>
      <c r="JQF368" s="37"/>
      <c r="JQG368" s="37"/>
      <c r="JQH368" s="37"/>
      <c r="JQI368" s="37"/>
      <c r="JQJ368" s="37"/>
      <c r="JQK368" s="37"/>
      <c r="JQL368" s="37"/>
      <c r="JQM368" s="37"/>
      <c r="JQN368" s="37"/>
      <c r="JQO368" s="37"/>
      <c r="JQP368" s="37"/>
      <c r="JQQ368" s="37"/>
      <c r="JQR368" s="37"/>
      <c r="JQS368" s="37"/>
      <c r="JQT368" s="37"/>
      <c r="JQU368" s="37"/>
      <c r="JQV368" s="37"/>
      <c r="JQW368" s="37"/>
      <c r="JQX368" s="37"/>
      <c r="JQY368" s="37"/>
      <c r="JQZ368" s="37"/>
      <c r="JRA368" s="37"/>
      <c r="JRB368" s="37"/>
      <c r="JRC368" s="37"/>
      <c r="JRD368" s="37"/>
      <c r="JRE368" s="37"/>
      <c r="JRF368" s="37"/>
      <c r="JRG368" s="37"/>
      <c r="JRH368" s="37"/>
      <c r="JRI368" s="37"/>
      <c r="JRJ368" s="37"/>
      <c r="JRK368" s="37"/>
      <c r="JRL368" s="37"/>
      <c r="JRM368" s="37"/>
      <c r="JRN368" s="37"/>
      <c r="JRO368" s="37"/>
      <c r="JRP368" s="37"/>
      <c r="JRQ368" s="37"/>
      <c r="JRR368" s="37"/>
      <c r="JRS368" s="37"/>
      <c r="JRT368" s="37"/>
      <c r="JRU368" s="37"/>
      <c r="JRV368" s="37"/>
      <c r="JRW368" s="37"/>
      <c r="JRX368" s="37"/>
      <c r="JRY368" s="37"/>
      <c r="JRZ368" s="37"/>
      <c r="JSA368" s="37"/>
      <c r="JSB368" s="37"/>
      <c r="JSC368" s="37"/>
      <c r="JSD368" s="37"/>
      <c r="JSE368" s="37"/>
      <c r="JSF368" s="37"/>
      <c r="JSG368" s="37"/>
      <c r="JSH368" s="37"/>
      <c r="JSI368" s="37"/>
      <c r="JSJ368" s="37"/>
      <c r="JSK368" s="37"/>
      <c r="JSL368" s="37"/>
      <c r="JSM368" s="37"/>
      <c r="JSN368" s="37"/>
      <c r="JSO368" s="37"/>
      <c r="JSP368" s="37"/>
      <c r="JSQ368" s="37"/>
      <c r="JSR368" s="37"/>
      <c r="JSS368" s="37"/>
      <c r="JST368" s="37"/>
      <c r="JSU368" s="37"/>
      <c r="JSV368" s="37"/>
      <c r="JSW368" s="37"/>
      <c r="JSX368" s="37"/>
      <c r="JSY368" s="37"/>
      <c r="JSZ368" s="37"/>
      <c r="JTA368" s="37"/>
      <c r="JTB368" s="37"/>
      <c r="JTC368" s="37"/>
      <c r="JTD368" s="37"/>
      <c r="JTE368" s="37"/>
      <c r="JTF368" s="37"/>
      <c r="JTG368" s="37"/>
      <c r="JTH368" s="37"/>
      <c r="JTI368" s="37"/>
      <c r="JTJ368" s="37"/>
      <c r="JTK368" s="37"/>
      <c r="JTL368" s="37"/>
      <c r="JTM368" s="37"/>
      <c r="JTN368" s="37"/>
      <c r="JTO368" s="37"/>
      <c r="JTP368" s="37"/>
      <c r="JTQ368" s="37"/>
      <c r="JTR368" s="37"/>
      <c r="JTS368" s="37"/>
      <c r="JTT368" s="37"/>
      <c r="JTU368" s="37"/>
      <c r="JTV368" s="37"/>
      <c r="JTW368" s="37"/>
      <c r="JTX368" s="37"/>
      <c r="JTY368" s="37"/>
      <c r="JTZ368" s="37"/>
      <c r="JUA368" s="37"/>
      <c r="JUB368" s="37"/>
      <c r="JUC368" s="37"/>
      <c r="JUD368" s="37"/>
      <c r="JUE368" s="37"/>
      <c r="JUF368" s="37"/>
      <c r="JUG368" s="37"/>
      <c r="JUH368" s="37"/>
      <c r="JUI368" s="37"/>
      <c r="JUJ368" s="37"/>
      <c r="JUK368" s="37"/>
      <c r="JUL368" s="37"/>
      <c r="JUM368" s="37"/>
      <c r="JUN368" s="37"/>
      <c r="JUO368" s="37"/>
      <c r="JUP368" s="37"/>
      <c r="JUQ368" s="37"/>
      <c r="JUR368" s="37"/>
      <c r="JUS368" s="37"/>
      <c r="JUT368" s="37"/>
      <c r="JUU368" s="37"/>
      <c r="JUV368" s="37"/>
      <c r="JUW368" s="37"/>
      <c r="JUX368" s="37"/>
      <c r="JUY368" s="37"/>
      <c r="JUZ368" s="37"/>
      <c r="JVA368" s="37"/>
      <c r="JVB368" s="37"/>
      <c r="JVC368" s="37"/>
      <c r="JVD368" s="37"/>
      <c r="JVE368" s="37"/>
      <c r="JVF368" s="37"/>
      <c r="JVG368" s="37"/>
      <c r="JVH368" s="37"/>
      <c r="JVI368" s="37"/>
      <c r="JVJ368" s="37"/>
      <c r="JVK368" s="37"/>
      <c r="JVL368" s="37"/>
      <c r="JVM368" s="37"/>
      <c r="JVN368" s="37"/>
      <c r="JVO368" s="37"/>
      <c r="JVP368" s="37"/>
      <c r="JVQ368" s="37"/>
      <c r="JVR368" s="37"/>
      <c r="JVS368" s="37"/>
      <c r="JVT368" s="37"/>
      <c r="JVU368" s="37"/>
      <c r="JVV368" s="37"/>
      <c r="JVW368" s="37"/>
      <c r="JVX368" s="37"/>
      <c r="JVY368" s="37"/>
      <c r="JVZ368" s="37"/>
      <c r="JWA368" s="37"/>
      <c r="JWB368" s="37"/>
      <c r="JWC368" s="37"/>
      <c r="JWD368" s="37"/>
      <c r="JWE368" s="37"/>
      <c r="JWF368" s="37"/>
      <c r="JWG368" s="37"/>
      <c r="JWH368" s="37"/>
      <c r="JWI368" s="37"/>
      <c r="JWJ368" s="37"/>
      <c r="JWK368" s="37"/>
      <c r="JWL368" s="37"/>
      <c r="JWM368" s="37"/>
      <c r="JWN368" s="37"/>
      <c r="JWO368" s="37"/>
      <c r="JWP368" s="37"/>
      <c r="JWQ368" s="37"/>
      <c r="JWR368" s="37"/>
      <c r="JWS368" s="37"/>
      <c r="JWT368" s="37"/>
      <c r="JWU368" s="37"/>
      <c r="JWV368" s="37"/>
      <c r="JWW368" s="37"/>
      <c r="JWX368" s="37"/>
      <c r="JWY368" s="37"/>
      <c r="JWZ368" s="37"/>
      <c r="JXA368" s="37"/>
      <c r="JXB368" s="37"/>
      <c r="JXC368" s="37"/>
      <c r="JXD368" s="37"/>
      <c r="JXE368" s="37"/>
      <c r="JXF368" s="37"/>
      <c r="JXG368" s="37"/>
      <c r="JXH368" s="37"/>
      <c r="JXI368" s="37"/>
      <c r="JXJ368" s="37"/>
      <c r="JXK368" s="37"/>
      <c r="JXL368" s="37"/>
      <c r="JXM368" s="37"/>
      <c r="JXN368" s="37"/>
      <c r="JXO368" s="37"/>
      <c r="JXP368" s="37"/>
      <c r="JXQ368" s="37"/>
      <c r="JXR368" s="37"/>
      <c r="JXS368" s="37"/>
      <c r="JXT368" s="37"/>
      <c r="JXU368" s="37"/>
      <c r="JXV368" s="37"/>
      <c r="JXW368" s="37"/>
      <c r="JXX368" s="37"/>
      <c r="JXY368" s="37"/>
      <c r="JXZ368" s="37"/>
      <c r="JYA368" s="37"/>
      <c r="JYB368" s="37"/>
      <c r="JYC368" s="37"/>
      <c r="JYD368" s="37"/>
      <c r="JYE368" s="37"/>
      <c r="JYF368" s="37"/>
      <c r="JYG368" s="37"/>
      <c r="JYH368" s="37"/>
      <c r="JYI368" s="37"/>
      <c r="JYJ368" s="37"/>
      <c r="JYK368" s="37"/>
      <c r="JYL368" s="37"/>
      <c r="JYM368" s="37"/>
      <c r="JYN368" s="37"/>
      <c r="JYO368" s="37"/>
      <c r="JYP368" s="37"/>
      <c r="JYQ368" s="37"/>
      <c r="JYR368" s="37"/>
      <c r="JYS368" s="37"/>
      <c r="JYT368" s="37"/>
      <c r="JYU368" s="37"/>
      <c r="JYV368" s="37"/>
      <c r="JYW368" s="37"/>
      <c r="JYX368" s="37"/>
      <c r="JYY368" s="37"/>
      <c r="JYZ368" s="37"/>
      <c r="JZA368" s="37"/>
      <c r="JZB368" s="37"/>
      <c r="JZC368" s="37"/>
      <c r="JZD368" s="37"/>
      <c r="JZE368" s="37"/>
      <c r="JZF368" s="37"/>
      <c r="JZG368" s="37"/>
      <c r="JZH368" s="37"/>
      <c r="JZI368" s="37"/>
      <c r="JZJ368" s="37"/>
      <c r="JZK368" s="37"/>
      <c r="JZL368" s="37"/>
      <c r="JZM368" s="37"/>
      <c r="JZN368" s="37"/>
      <c r="JZO368" s="37"/>
      <c r="JZP368" s="37"/>
      <c r="JZQ368" s="37"/>
      <c r="JZR368" s="37"/>
      <c r="JZS368" s="37"/>
      <c r="JZT368" s="37"/>
      <c r="JZU368" s="37"/>
      <c r="JZV368" s="37"/>
      <c r="JZW368" s="37"/>
      <c r="JZX368" s="37"/>
      <c r="JZY368" s="37"/>
      <c r="JZZ368" s="37"/>
      <c r="KAA368" s="37"/>
      <c r="KAB368" s="37"/>
      <c r="KAC368" s="37"/>
      <c r="KAD368" s="37"/>
      <c r="KAE368" s="37"/>
      <c r="KAF368" s="37"/>
      <c r="KAG368" s="37"/>
      <c r="KAH368" s="37"/>
      <c r="KAI368" s="37"/>
      <c r="KAJ368" s="37"/>
      <c r="KAK368" s="37"/>
      <c r="KAL368" s="37"/>
      <c r="KAM368" s="37"/>
      <c r="KAN368" s="37"/>
      <c r="KAO368" s="37"/>
      <c r="KAP368" s="37"/>
      <c r="KAQ368" s="37"/>
      <c r="KAR368" s="37"/>
      <c r="KAS368" s="37"/>
      <c r="KAT368" s="37"/>
      <c r="KAU368" s="37"/>
      <c r="KAV368" s="37"/>
      <c r="KAW368" s="37"/>
      <c r="KAX368" s="37"/>
      <c r="KAY368" s="37"/>
      <c r="KAZ368" s="37"/>
      <c r="KBA368" s="37"/>
      <c r="KBB368" s="37"/>
      <c r="KBC368" s="37"/>
      <c r="KBD368" s="37"/>
      <c r="KBE368" s="37"/>
      <c r="KBF368" s="37"/>
      <c r="KBG368" s="37"/>
      <c r="KBH368" s="37"/>
      <c r="KBI368" s="37"/>
      <c r="KBJ368" s="37"/>
      <c r="KBK368" s="37"/>
      <c r="KBL368" s="37"/>
      <c r="KBM368" s="37"/>
      <c r="KBN368" s="37"/>
      <c r="KBO368" s="37"/>
      <c r="KBP368" s="37"/>
      <c r="KBQ368" s="37"/>
      <c r="KBR368" s="37"/>
      <c r="KBS368" s="37"/>
      <c r="KBT368" s="37"/>
      <c r="KBU368" s="37"/>
      <c r="KBV368" s="37"/>
      <c r="KBW368" s="37"/>
      <c r="KBX368" s="37"/>
      <c r="KBY368" s="37"/>
      <c r="KBZ368" s="37"/>
      <c r="KCA368" s="37"/>
      <c r="KCB368" s="37"/>
      <c r="KCC368" s="37"/>
      <c r="KCD368" s="37"/>
      <c r="KCE368" s="37"/>
      <c r="KCF368" s="37"/>
      <c r="KCG368" s="37"/>
      <c r="KCH368" s="37"/>
      <c r="KCI368" s="37"/>
      <c r="KCJ368" s="37"/>
      <c r="KCK368" s="37"/>
      <c r="KCL368" s="37"/>
      <c r="KCM368" s="37"/>
      <c r="KCN368" s="37"/>
      <c r="KCO368" s="37"/>
      <c r="KCP368" s="37"/>
      <c r="KCQ368" s="37"/>
      <c r="KCR368" s="37"/>
      <c r="KCS368" s="37"/>
      <c r="KCT368" s="37"/>
      <c r="KCU368" s="37"/>
      <c r="KCV368" s="37"/>
      <c r="KCW368" s="37"/>
      <c r="KCX368" s="37"/>
      <c r="KCY368" s="37"/>
      <c r="KCZ368" s="37"/>
      <c r="KDA368" s="37"/>
      <c r="KDB368" s="37"/>
      <c r="KDC368" s="37"/>
      <c r="KDD368" s="37"/>
      <c r="KDE368" s="37"/>
      <c r="KDF368" s="37"/>
      <c r="KDG368" s="37"/>
      <c r="KDH368" s="37"/>
      <c r="KDI368" s="37"/>
      <c r="KDJ368" s="37"/>
      <c r="KDK368" s="37"/>
      <c r="KDL368" s="37"/>
      <c r="KDM368" s="37"/>
      <c r="KDN368" s="37"/>
      <c r="KDO368" s="37"/>
      <c r="KDP368" s="37"/>
      <c r="KDQ368" s="37"/>
      <c r="KDR368" s="37"/>
      <c r="KDS368" s="37"/>
      <c r="KDT368" s="37"/>
      <c r="KDU368" s="37"/>
      <c r="KDV368" s="37"/>
      <c r="KDW368" s="37"/>
      <c r="KDX368" s="37"/>
      <c r="KDY368" s="37"/>
      <c r="KDZ368" s="37"/>
      <c r="KEA368" s="37"/>
      <c r="KEB368" s="37"/>
      <c r="KEC368" s="37"/>
      <c r="KED368" s="37"/>
      <c r="KEE368" s="37"/>
      <c r="KEF368" s="37"/>
      <c r="KEG368" s="37"/>
      <c r="KEH368" s="37"/>
      <c r="KEI368" s="37"/>
      <c r="KEJ368" s="37"/>
      <c r="KEK368" s="37"/>
      <c r="KEL368" s="37"/>
      <c r="KEM368" s="37"/>
      <c r="KEN368" s="37"/>
      <c r="KEO368" s="37"/>
      <c r="KEP368" s="37"/>
      <c r="KEQ368" s="37"/>
      <c r="KER368" s="37"/>
      <c r="KES368" s="37"/>
      <c r="KET368" s="37"/>
      <c r="KEU368" s="37"/>
      <c r="KEV368" s="37"/>
      <c r="KEW368" s="37"/>
      <c r="KEX368" s="37"/>
      <c r="KEY368" s="37"/>
      <c r="KEZ368" s="37"/>
      <c r="KFA368" s="37"/>
      <c r="KFB368" s="37"/>
      <c r="KFC368" s="37"/>
      <c r="KFD368" s="37"/>
      <c r="KFE368" s="37"/>
      <c r="KFF368" s="37"/>
      <c r="KFG368" s="37"/>
      <c r="KFH368" s="37"/>
      <c r="KFI368" s="37"/>
      <c r="KFJ368" s="37"/>
      <c r="KFK368" s="37"/>
      <c r="KFL368" s="37"/>
      <c r="KFM368" s="37"/>
      <c r="KFN368" s="37"/>
      <c r="KFO368" s="37"/>
      <c r="KFP368" s="37"/>
      <c r="KFQ368" s="37"/>
      <c r="KFR368" s="37"/>
      <c r="KFS368" s="37"/>
      <c r="KFT368" s="37"/>
      <c r="KFU368" s="37"/>
      <c r="KFV368" s="37"/>
      <c r="KFW368" s="37"/>
      <c r="KFX368" s="37"/>
      <c r="KFY368" s="37"/>
      <c r="KFZ368" s="37"/>
      <c r="KGA368" s="37"/>
      <c r="KGB368" s="37"/>
      <c r="KGC368" s="37"/>
      <c r="KGD368" s="37"/>
      <c r="KGE368" s="37"/>
      <c r="KGF368" s="37"/>
      <c r="KGG368" s="37"/>
      <c r="KGH368" s="37"/>
      <c r="KGI368" s="37"/>
      <c r="KGJ368" s="37"/>
      <c r="KGK368" s="37"/>
      <c r="KGL368" s="37"/>
      <c r="KGM368" s="37"/>
      <c r="KGN368" s="37"/>
      <c r="KGO368" s="37"/>
      <c r="KGP368" s="37"/>
      <c r="KGQ368" s="37"/>
      <c r="KGR368" s="37"/>
      <c r="KGS368" s="37"/>
      <c r="KGT368" s="37"/>
      <c r="KGU368" s="37"/>
      <c r="KGV368" s="37"/>
      <c r="KGW368" s="37"/>
      <c r="KGX368" s="37"/>
      <c r="KGY368" s="37"/>
      <c r="KGZ368" s="37"/>
      <c r="KHA368" s="37"/>
      <c r="KHB368" s="37"/>
      <c r="KHC368" s="37"/>
      <c r="KHD368" s="37"/>
      <c r="KHE368" s="37"/>
      <c r="KHF368" s="37"/>
      <c r="KHG368" s="37"/>
      <c r="KHH368" s="37"/>
      <c r="KHI368" s="37"/>
      <c r="KHJ368" s="37"/>
      <c r="KHK368" s="37"/>
      <c r="KHL368" s="37"/>
      <c r="KHM368" s="37"/>
      <c r="KHN368" s="37"/>
      <c r="KHO368" s="37"/>
      <c r="KHP368" s="37"/>
      <c r="KHQ368" s="37"/>
      <c r="KHR368" s="37"/>
      <c r="KHS368" s="37"/>
      <c r="KHT368" s="37"/>
      <c r="KHU368" s="37"/>
      <c r="KHV368" s="37"/>
      <c r="KHW368" s="37"/>
      <c r="KHX368" s="37"/>
      <c r="KHY368" s="37"/>
      <c r="KHZ368" s="37"/>
      <c r="KIA368" s="37"/>
      <c r="KIB368" s="37"/>
      <c r="KIC368" s="37"/>
      <c r="KID368" s="37"/>
      <c r="KIE368" s="37"/>
      <c r="KIF368" s="37"/>
      <c r="KIG368" s="37"/>
      <c r="KIH368" s="37"/>
      <c r="KII368" s="37"/>
      <c r="KIJ368" s="37"/>
      <c r="KIK368" s="37"/>
      <c r="KIL368" s="37"/>
      <c r="KIM368" s="37"/>
      <c r="KIN368" s="37"/>
      <c r="KIO368" s="37"/>
      <c r="KIP368" s="37"/>
      <c r="KIQ368" s="37"/>
      <c r="KIR368" s="37"/>
      <c r="KIS368" s="37"/>
      <c r="KIT368" s="37"/>
      <c r="KIU368" s="37"/>
      <c r="KIV368" s="37"/>
      <c r="KIW368" s="37"/>
      <c r="KIX368" s="37"/>
      <c r="KIY368" s="37"/>
      <c r="KIZ368" s="37"/>
      <c r="KJA368" s="37"/>
      <c r="KJB368" s="37"/>
      <c r="KJC368" s="37"/>
      <c r="KJD368" s="37"/>
      <c r="KJE368" s="37"/>
      <c r="KJF368" s="37"/>
      <c r="KJG368" s="37"/>
      <c r="KJH368" s="37"/>
      <c r="KJI368" s="37"/>
      <c r="KJJ368" s="37"/>
      <c r="KJK368" s="37"/>
      <c r="KJL368" s="37"/>
      <c r="KJM368" s="37"/>
      <c r="KJN368" s="37"/>
      <c r="KJO368" s="37"/>
      <c r="KJP368" s="37"/>
      <c r="KJQ368" s="37"/>
      <c r="KJR368" s="37"/>
      <c r="KJS368" s="37"/>
      <c r="KJT368" s="37"/>
      <c r="KJU368" s="37"/>
      <c r="KJV368" s="37"/>
      <c r="KJW368" s="37"/>
      <c r="KJX368" s="37"/>
      <c r="KJY368" s="37"/>
      <c r="KJZ368" s="37"/>
      <c r="KKA368" s="37"/>
      <c r="KKB368" s="37"/>
      <c r="KKC368" s="37"/>
      <c r="KKD368" s="37"/>
      <c r="KKE368" s="37"/>
      <c r="KKF368" s="37"/>
      <c r="KKG368" s="37"/>
      <c r="KKH368" s="37"/>
      <c r="KKI368" s="37"/>
      <c r="KKJ368" s="37"/>
      <c r="KKK368" s="37"/>
      <c r="KKL368" s="37"/>
      <c r="KKM368" s="37"/>
      <c r="KKN368" s="37"/>
      <c r="KKO368" s="37"/>
      <c r="KKP368" s="37"/>
      <c r="KKQ368" s="37"/>
      <c r="KKR368" s="37"/>
      <c r="KKS368" s="37"/>
      <c r="KKT368" s="37"/>
      <c r="KKU368" s="37"/>
      <c r="KKV368" s="37"/>
      <c r="KKW368" s="37"/>
      <c r="KKX368" s="37"/>
      <c r="KKY368" s="37"/>
      <c r="KKZ368" s="37"/>
      <c r="KLA368" s="37"/>
      <c r="KLB368" s="37"/>
      <c r="KLC368" s="37"/>
      <c r="KLD368" s="37"/>
      <c r="KLE368" s="37"/>
      <c r="KLF368" s="37"/>
      <c r="KLG368" s="37"/>
      <c r="KLH368" s="37"/>
      <c r="KLI368" s="37"/>
      <c r="KLJ368" s="37"/>
      <c r="KLK368" s="37"/>
      <c r="KLL368" s="37"/>
      <c r="KLM368" s="37"/>
      <c r="KLN368" s="37"/>
      <c r="KLO368" s="37"/>
      <c r="KLP368" s="37"/>
      <c r="KLQ368" s="37"/>
      <c r="KLR368" s="37"/>
      <c r="KLS368" s="37"/>
      <c r="KLT368" s="37"/>
      <c r="KLU368" s="37"/>
      <c r="KLV368" s="37"/>
      <c r="KLW368" s="37"/>
      <c r="KLX368" s="37"/>
      <c r="KLY368" s="37"/>
      <c r="KLZ368" s="37"/>
      <c r="KMA368" s="37"/>
      <c r="KMB368" s="37"/>
      <c r="KMC368" s="37"/>
      <c r="KMD368" s="37"/>
      <c r="KME368" s="37"/>
      <c r="KMF368" s="37"/>
      <c r="KMG368" s="37"/>
      <c r="KMH368" s="37"/>
      <c r="KMI368" s="37"/>
      <c r="KMJ368" s="37"/>
      <c r="KMK368" s="37"/>
      <c r="KML368" s="37"/>
      <c r="KMM368" s="37"/>
      <c r="KMN368" s="37"/>
      <c r="KMO368" s="37"/>
      <c r="KMP368" s="37"/>
      <c r="KMQ368" s="37"/>
      <c r="KMR368" s="37"/>
      <c r="KMS368" s="37"/>
      <c r="KMT368" s="37"/>
      <c r="KMU368" s="37"/>
      <c r="KMV368" s="37"/>
      <c r="KMW368" s="37"/>
      <c r="KMX368" s="37"/>
      <c r="KMY368" s="37"/>
      <c r="KMZ368" s="37"/>
      <c r="KNA368" s="37"/>
      <c r="KNB368" s="37"/>
      <c r="KNC368" s="37"/>
      <c r="KND368" s="37"/>
      <c r="KNE368" s="37"/>
      <c r="KNF368" s="37"/>
      <c r="KNG368" s="37"/>
      <c r="KNH368" s="37"/>
      <c r="KNI368" s="37"/>
      <c r="KNJ368" s="37"/>
      <c r="KNK368" s="37"/>
      <c r="KNL368" s="37"/>
      <c r="KNM368" s="37"/>
      <c r="KNN368" s="37"/>
      <c r="KNO368" s="37"/>
      <c r="KNP368" s="37"/>
      <c r="KNQ368" s="37"/>
      <c r="KNR368" s="37"/>
      <c r="KNS368" s="37"/>
      <c r="KNT368" s="37"/>
      <c r="KNU368" s="37"/>
      <c r="KNV368" s="37"/>
      <c r="KNW368" s="37"/>
      <c r="KNX368" s="37"/>
      <c r="KNY368" s="37"/>
      <c r="KNZ368" s="37"/>
      <c r="KOA368" s="37"/>
      <c r="KOB368" s="37"/>
      <c r="KOC368" s="37"/>
      <c r="KOD368" s="37"/>
      <c r="KOE368" s="37"/>
      <c r="KOF368" s="37"/>
      <c r="KOG368" s="37"/>
      <c r="KOH368" s="37"/>
      <c r="KOI368" s="37"/>
      <c r="KOJ368" s="37"/>
      <c r="KOK368" s="37"/>
      <c r="KOL368" s="37"/>
      <c r="KOM368" s="37"/>
      <c r="KON368" s="37"/>
      <c r="KOO368" s="37"/>
      <c r="KOP368" s="37"/>
      <c r="KOQ368" s="37"/>
      <c r="KOR368" s="37"/>
      <c r="KOS368" s="37"/>
      <c r="KOT368" s="37"/>
      <c r="KOU368" s="37"/>
      <c r="KOV368" s="37"/>
      <c r="KOW368" s="37"/>
      <c r="KOX368" s="37"/>
      <c r="KOY368" s="37"/>
      <c r="KOZ368" s="37"/>
      <c r="KPA368" s="37"/>
      <c r="KPB368" s="37"/>
      <c r="KPC368" s="37"/>
      <c r="KPD368" s="37"/>
      <c r="KPE368" s="37"/>
      <c r="KPF368" s="37"/>
      <c r="KPG368" s="37"/>
      <c r="KPH368" s="37"/>
      <c r="KPI368" s="37"/>
      <c r="KPJ368" s="37"/>
      <c r="KPK368" s="37"/>
      <c r="KPL368" s="37"/>
      <c r="KPM368" s="37"/>
      <c r="KPN368" s="37"/>
      <c r="KPO368" s="37"/>
      <c r="KPP368" s="37"/>
      <c r="KPQ368" s="37"/>
      <c r="KPR368" s="37"/>
      <c r="KPS368" s="37"/>
      <c r="KPT368" s="37"/>
      <c r="KPU368" s="37"/>
      <c r="KPV368" s="37"/>
      <c r="KPW368" s="37"/>
      <c r="KPX368" s="37"/>
      <c r="KPY368" s="37"/>
      <c r="KPZ368" s="37"/>
      <c r="KQA368" s="37"/>
      <c r="KQB368" s="37"/>
      <c r="KQC368" s="37"/>
      <c r="KQD368" s="37"/>
      <c r="KQE368" s="37"/>
      <c r="KQF368" s="37"/>
      <c r="KQG368" s="37"/>
      <c r="KQH368" s="37"/>
      <c r="KQI368" s="37"/>
      <c r="KQJ368" s="37"/>
      <c r="KQK368" s="37"/>
      <c r="KQL368" s="37"/>
      <c r="KQM368" s="37"/>
      <c r="KQN368" s="37"/>
      <c r="KQO368" s="37"/>
      <c r="KQP368" s="37"/>
      <c r="KQQ368" s="37"/>
      <c r="KQR368" s="37"/>
      <c r="KQS368" s="37"/>
      <c r="KQT368" s="37"/>
      <c r="KQU368" s="37"/>
      <c r="KQV368" s="37"/>
      <c r="KQW368" s="37"/>
      <c r="KQX368" s="37"/>
      <c r="KQY368" s="37"/>
      <c r="KQZ368" s="37"/>
      <c r="KRA368" s="37"/>
      <c r="KRB368" s="37"/>
      <c r="KRC368" s="37"/>
      <c r="KRD368" s="37"/>
      <c r="KRE368" s="37"/>
      <c r="KRF368" s="37"/>
      <c r="KRG368" s="37"/>
      <c r="KRH368" s="37"/>
      <c r="KRI368" s="37"/>
      <c r="KRJ368" s="37"/>
      <c r="KRK368" s="37"/>
      <c r="KRL368" s="37"/>
      <c r="KRM368" s="37"/>
      <c r="KRN368" s="37"/>
      <c r="KRO368" s="37"/>
      <c r="KRP368" s="37"/>
      <c r="KRQ368" s="37"/>
      <c r="KRR368" s="37"/>
      <c r="KRS368" s="37"/>
      <c r="KRT368" s="37"/>
      <c r="KRU368" s="37"/>
      <c r="KRV368" s="37"/>
      <c r="KRW368" s="37"/>
      <c r="KRX368" s="37"/>
      <c r="KRY368" s="37"/>
      <c r="KRZ368" s="37"/>
      <c r="KSA368" s="37"/>
      <c r="KSB368" s="37"/>
      <c r="KSC368" s="37"/>
      <c r="KSD368" s="37"/>
      <c r="KSE368" s="37"/>
      <c r="KSF368" s="37"/>
      <c r="KSG368" s="37"/>
      <c r="KSH368" s="37"/>
      <c r="KSI368" s="37"/>
      <c r="KSJ368" s="37"/>
      <c r="KSK368" s="37"/>
      <c r="KSL368" s="37"/>
      <c r="KSM368" s="37"/>
      <c r="KSN368" s="37"/>
      <c r="KSO368" s="37"/>
      <c r="KSP368" s="37"/>
      <c r="KSQ368" s="37"/>
      <c r="KSR368" s="37"/>
      <c r="KSS368" s="37"/>
      <c r="KST368" s="37"/>
      <c r="KSU368" s="37"/>
      <c r="KSV368" s="37"/>
      <c r="KSW368" s="37"/>
      <c r="KSX368" s="37"/>
      <c r="KSY368" s="37"/>
      <c r="KSZ368" s="37"/>
      <c r="KTA368" s="37"/>
      <c r="KTB368" s="37"/>
      <c r="KTC368" s="37"/>
      <c r="KTD368" s="37"/>
      <c r="KTE368" s="37"/>
      <c r="KTF368" s="37"/>
      <c r="KTG368" s="37"/>
      <c r="KTH368" s="37"/>
      <c r="KTI368" s="37"/>
      <c r="KTJ368" s="37"/>
      <c r="KTK368" s="37"/>
      <c r="KTL368" s="37"/>
      <c r="KTM368" s="37"/>
      <c r="KTN368" s="37"/>
      <c r="KTO368" s="37"/>
      <c r="KTP368" s="37"/>
      <c r="KTQ368" s="37"/>
      <c r="KTR368" s="37"/>
      <c r="KTS368" s="37"/>
      <c r="KTT368" s="37"/>
      <c r="KTU368" s="37"/>
      <c r="KTV368" s="37"/>
      <c r="KTW368" s="37"/>
      <c r="KTX368" s="37"/>
      <c r="KTY368" s="37"/>
      <c r="KTZ368" s="37"/>
      <c r="KUA368" s="37"/>
      <c r="KUB368" s="37"/>
      <c r="KUC368" s="37"/>
      <c r="KUD368" s="37"/>
      <c r="KUE368" s="37"/>
      <c r="KUF368" s="37"/>
      <c r="KUG368" s="37"/>
      <c r="KUH368" s="37"/>
      <c r="KUI368" s="37"/>
      <c r="KUJ368" s="37"/>
      <c r="KUK368" s="37"/>
      <c r="KUL368" s="37"/>
      <c r="KUM368" s="37"/>
      <c r="KUN368" s="37"/>
      <c r="KUO368" s="37"/>
      <c r="KUP368" s="37"/>
      <c r="KUQ368" s="37"/>
      <c r="KUR368" s="37"/>
      <c r="KUS368" s="37"/>
      <c r="KUT368" s="37"/>
      <c r="KUU368" s="37"/>
      <c r="KUV368" s="37"/>
      <c r="KUW368" s="37"/>
      <c r="KUX368" s="37"/>
      <c r="KUY368" s="37"/>
      <c r="KUZ368" s="37"/>
      <c r="KVA368" s="37"/>
      <c r="KVB368" s="37"/>
      <c r="KVC368" s="37"/>
      <c r="KVD368" s="37"/>
      <c r="KVE368" s="37"/>
      <c r="KVF368" s="37"/>
      <c r="KVG368" s="37"/>
      <c r="KVH368" s="37"/>
      <c r="KVI368" s="37"/>
      <c r="KVJ368" s="37"/>
      <c r="KVK368" s="37"/>
      <c r="KVL368" s="37"/>
      <c r="KVM368" s="37"/>
      <c r="KVN368" s="37"/>
      <c r="KVO368" s="37"/>
      <c r="KVP368" s="37"/>
      <c r="KVQ368" s="37"/>
      <c r="KVR368" s="37"/>
      <c r="KVS368" s="37"/>
      <c r="KVT368" s="37"/>
      <c r="KVU368" s="37"/>
      <c r="KVV368" s="37"/>
      <c r="KVW368" s="37"/>
      <c r="KVX368" s="37"/>
      <c r="KVY368" s="37"/>
      <c r="KVZ368" s="37"/>
      <c r="KWA368" s="37"/>
      <c r="KWB368" s="37"/>
      <c r="KWC368" s="37"/>
      <c r="KWD368" s="37"/>
      <c r="KWE368" s="37"/>
      <c r="KWF368" s="37"/>
      <c r="KWG368" s="37"/>
      <c r="KWH368" s="37"/>
      <c r="KWI368" s="37"/>
      <c r="KWJ368" s="37"/>
      <c r="KWK368" s="37"/>
      <c r="KWL368" s="37"/>
      <c r="KWM368" s="37"/>
      <c r="KWN368" s="37"/>
      <c r="KWO368" s="37"/>
      <c r="KWP368" s="37"/>
      <c r="KWQ368" s="37"/>
      <c r="KWR368" s="37"/>
      <c r="KWS368" s="37"/>
      <c r="KWT368" s="37"/>
      <c r="KWU368" s="37"/>
      <c r="KWV368" s="37"/>
      <c r="KWW368" s="37"/>
      <c r="KWX368" s="37"/>
      <c r="KWY368" s="37"/>
      <c r="KWZ368" s="37"/>
      <c r="KXA368" s="37"/>
      <c r="KXB368" s="37"/>
      <c r="KXC368" s="37"/>
      <c r="KXD368" s="37"/>
      <c r="KXE368" s="37"/>
      <c r="KXF368" s="37"/>
      <c r="KXG368" s="37"/>
      <c r="KXH368" s="37"/>
      <c r="KXI368" s="37"/>
      <c r="KXJ368" s="37"/>
      <c r="KXK368" s="37"/>
      <c r="KXL368" s="37"/>
      <c r="KXM368" s="37"/>
      <c r="KXN368" s="37"/>
      <c r="KXO368" s="37"/>
      <c r="KXP368" s="37"/>
      <c r="KXQ368" s="37"/>
      <c r="KXR368" s="37"/>
      <c r="KXS368" s="37"/>
      <c r="KXT368" s="37"/>
      <c r="KXU368" s="37"/>
      <c r="KXV368" s="37"/>
      <c r="KXW368" s="37"/>
      <c r="KXX368" s="37"/>
      <c r="KXY368" s="37"/>
      <c r="KXZ368" s="37"/>
      <c r="KYA368" s="37"/>
      <c r="KYB368" s="37"/>
      <c r="KYC368" s="37"/>
      <c r="KYD368" s="37"/>
      <c r="KYE368" s="37"/>
      <c r="KYF368" s="37"/>
      <c r="KYG368" s="37"/>
      <c r="KYH368" s="37"/>
      <c r="KYI368" s="37"/>
      <c r="KYJ368" s="37"/>
      <c r="KYK368" s="37"/>
      <c r="KYL368" s="37"/>
      <c r="KYM368" s="37"/>
      <c r="KYN368" s="37"/>
      <c r="KYO368" s="37"/>
      <c r="KYP368" s="37"/>
      <c r="KYQ368" s="37"/>
      <c r="KYR368" s="37"/>
      <c r="KYS368" s="37"/>
      <c r="KYT368" s="37"/>
      <c r="KYU368" s="37"/>
      <c r="KYV368" s="37"/>
      <c r="KYW368" s="37"/>
      <c r="KYX368" s="37"/>
      <c r="KYY368" s="37"/>
      <c r="KYZ368" s="37"/>
      <c r="KZA368" s="37"/>
      <c r="KZB368" s="37"/>
      <c r="KZC368" s="37"/>
      <c r="KZD368" s="37"/>
      <c r="KZE368" s="37"/>
      <c r="KZF368" s="37"/>
      <c r="KZG368" s="37"/>
      <c r="KZH368" s="37"/>
      <c r="KZI368" s="37"/>
      <c r="KZJ368" s="37"/>
      <c r="KZK368" s="37"/>
      <c r="KZL368" s="37"/>
      <c r="KZM368" s="37"/>
      <c r="KZN368" s="37"/>
      <c r="KZO368" s="37"/>
      <c r="KZP368" s="37"/>
      <c r="KZQ368" s="37"/>
      <c r="KZR368" s="37"/>
      <c r="KZS368" s="37"/>
      <c r="KZT368" s="37"/>
      <c r="KZU368" s="37"/>
      <c r="KZV368" s="37"/>
      <c r="KZW368" s="37"/>
      <c r="KZX368" s="37"/>
      <c r="KZY368" s="37"/>
      <c r="KZZ368" s="37"/>
      <c r="LAA368" s="37"/>
      <c r="LAB368" s="37"/>
      <c r="LAC368" s="37"/>
      <c r="LAD368" s="37"/>
      <c r="LAE368" s="37"/>
      <c r="LAF368" s="37"/>
      <c r="LAG368" s="37"/>
      <c r="LAH368" s="37"/>
      <c r="LAI368" s="37"/>
      <c r="LAJ368" s="37"/>
      <c r="LAK368" s="37"/>
      <c r="LAL368" s="37"/>
      <c r="LAM368" s="37"/>
      <c r="LAN368" s="37"/>
      <c r="LAO368" s="37"/>
      <c r="LAP368" s="37"/>
      <c r="LAQ368" s="37"/>
      <c r="LAR368" s="37"/>
      <c r="LAS368" s="37"/>
      <c r="LAT368" s="37"/>
      <c r="LAU368" s="37"/>
      <c r="LAV368" s="37"/>
      <c r="LAW368" s="37"/>
      <c r="LAX368" s="37"/>
      <c r="LAY368" s="37"/>
      <c r="LAZ368" s="37"/>
      <c r="LBA368" s="37"/>
      <c r="LBB368" s="37"/>
      <c r="LBC368" s="37"/>
      <c r="LBD368" s="37"/>
      <c r="LBE368" s="37"/>
      <c r="LBF368" s="37"/>
      <c r="LBG368" s="37"/>
      <c r="LBH368" s="37"/>
      <c r="LBI368" s="37"/>
      <c r="LBJ368" s="37"/>
      <c r="LBK368" s="37"/>
      <c r="LBL368" s="37"/>
      <c r="LBM368" s="37"/>
      <c r="LBN368" s="37"/>
      <c r="LBO368" s="37"/>
      <c r="LBP368" s="37"/>
      <c r="LBQ368" s="37"/>
      <c r="LBR368" s="37"/>
      <c r="LBS368" s="37"/>
      <c r="LBT368" s="37"/>
      <c r="LBU368" s="37"/>
      <c r="LBV368" s="37"/>
      <c r="LBW368" s="37"/>
      <c r="LBX368" s="37"/>
      <c r="LBY368" s="37"/>
      <c r="LBZ368" s="37"/>
      <c r="LCA368" s="37"/>
      <c r="LCB368" s="37"/>
      <c r="LCC368" s="37"/>
      <c r="LCD368" s="37"/>
      <c r="LCE368" s="37"/>
      <c r="LCF368" s="37"/>
      <c r="LCG368" s="37"/>
      <c r="LCH368" s="37"/>
      <c r="LCI368" s="37"/>
      <c r="LCJ368" s="37"/>
      <c r="LCK368" s="37"/>
      <c r="LCL368" s="37"/>
      <c r="LCM368" s="37"/>
      <c r="LCN368" s="37"/>
      <c r="LCO368" s="37"/>
      <c r="LCP368" s="37"/>
      <c r="LCQ368" s="37"/>
      <c r="LCR368" s="37"/>
      <c r="LCS368" s="37"/>
      <c r="LCT368" s="37"/>
      <c r="LCU368" s="37"/>
      <c r="LCV368" s="37"/>
      <c r="LCW368" s="37"/>
      <c r="LCX368" s="37"/>
      <c r="LCY368" s="37"/>
      <c r="LCZ368" s="37"/>
      <c r="LDA368" s="37"/>
      <c r="LDB368" s="37"/>
      <c r="LDC368" s="37"/>
      <c r="LDD368" s="37"/>
      <c r="LDE368" s="37"/>
      <c r="LDF368" s="37"/>
      <c r="LDG368" s="37"/>
      <c r="LDH368" s="37"/>
      <c r="LDI368" s="37"/>
      <c r="LDJ368" s="37"/>
      <c r="LDK368" s="37"/>
      <c r="LDL368" s="37"/>
      <c r="LDM368" s="37"/>
      <c r="LDN368" s="37"/>
      <c r="LDO368" s="37"/>
      <c r="LDP368" s="37"/>
      <c r="LDQ368" s="37"/>
      <c r="LDR368" s="37"/>
      <c r="LDS368" s="37"/>
      <c r="LDT368" s="37"/>
      <c r="LDU368" s="37"/>
      <c r="LDV368" s="37"/>
      <c r="LDW368" s="37"/>
      <c r="LDX368" s="37"/>
      <c r="LDY368" s="37"/>
      <c r="LDZ368" s="37"/>
      <c r="LEA368" s="37"/>
      <c r="LEB368" s="37"/>
      <c r="LEC368" s="37"/>
      <c r="LED368" s="37"/>
      <c r="LEE368" s="37"/>
      <c r="LEF368" s="37"/>
      <c r="LEG368" s="37"/>
      <c r="LEH368" s="37"/>
      <c r="LEI368" s="37"/>
      <c r="LEJ368" s="37"/>
      <c r="LEK368" s="37"/>
      <c r="LEL368" s="37"/>
      <c r="LEM368" s="37"/>
      <c r="LEN368" s="37"/>
      <c r="LEO368" s="37"/>
      <c r="LEP368" s="37"/>
      <c r="LEQ368" s="37"/>
      <c r="LER368" s="37"/>
      <c r="LES368" s="37"/>
      <c r="LET368" s="37"/>
      <c r="LEU368" s="37"/>
      <c r="LEV368" s="37"/>
      <c r="LEW368" s="37"/>
      <c r="LEX368" s="37"/>
      <c r="LEY368" s="37"/>
      <c r="LEZ368" s="37"/>
      <c r="LFA368" s="37"/>
      <c r="LFB368" s="37"/>
      <c r="LFC368" s="37"/>
      <c r="LFD368" s="37"/>
      <c r="LFE368" s="37"/>
      <c r="LFF368" s="37"/>
      <c r="LFG368" s="37"/>
      <c r="LFH368" s="37"/>
      <c r="LFI368" s="37"/>
      <c r="LFJ368" s="37"/>
      <c r="LFK368" s="37"/>
      <c r="LFL368" s="37"/>
      <c r="LFM368" s="37"/>
      <c r="LFN368" s="37"/>
      <c r="LFO368" s="37"/>
      <c r="LFP368" s="37"/>
      <c r="LFQ368" s="37"/>
      <c r="LFR368" s="37"/>
      <c r="LFS368" s="37"/>
      <c r="LFT368" s="37"/>
      <c r="LFU368" s="37"/>
      <c r="LFV368" s="37"/>
      <c r="LFW368" s="37"/>
      <c r="LFX368" s="37"/>
      <c r="LFY368" s="37"/>
      <c r="LFZ368" s="37"/>
      <c r="LGA368" s="37"/>
      <c r="LGB368" s="37"/>
      <c r="LGC368" s="37"/>
      <c r="LGD368" s="37"/>
      <c r="LGE368" s="37"/>
      <c r="LGF368" s="37"/>
      <c r="LGG368" s="37"/>
      <c r="LGH368" s="37"/>
      <c r="LGI368" s="37"/>
      <c r="LGJ368" s="37"/>
      <c r="LGK368" s="37"/>
      <c r="LGL368" s="37"/>
      <c r="LGM368" s="37"/>
      <c r="LGN368" s="37"/>
      <c r="LGO368" s="37"/>
      <c r="LGP368" s="37"/>
      <c r="LGQ368" s="37"/>
      <c r="LGR368" s="37"/>
      <c r="LGS368" s="37"/>
      <c r="LGT368" s="37"/>
      <c r="LGU368" s="37"/>
      <c r="LGV368" s="37"/>
      <c r="LGW368" s="37"/>
      <c r="LGX368" s="37"/>
      <c r="LGY368" s="37"/>
      <c r="LGZ368" s="37"/>
      <c r="LHA368" s="37"/>
      <c r="LHB368" s="37"/>
      <c r="LHC368" s="37"/>
      <c r="LHD368" s="37"/>
      <c r="LHE368" s="37"/>
      <c r="LHF368" s="37"/>
      <c r="LHG368" s="37"/>
      <c r="LHH368" s="37"/>
      <c r="LHI368" s="37"/>
      <c r="LHJ368" s="37"/>
      <c r="LHK368" s="37"/>
      <c r="LHL368" s="37"/>
      <c r="LHM368" s="37"/>
      <c r="LHN368" s="37"/>
      <c r="LHO368" s="37"/>
      <c r="LHP368" s="37"/>
      <c r="LHQ368" s="37"/>
      <c r="LHR368" s="37"/>
      <c r="LHS368" s="37"/>
      <c r="LHT368" s="37"/>
      <c r="LHU368" s="37"/>
      <c r="LHV368" s="37"/>
      <c r="LHW368" s="37"/>
      <c r="LHX368" s="37"/>
      <c r="LHY368" s="37"/>
      <c r="LHZ368" s="37"/>
      <c r="LIA368" s="37"/>
      <c r="LIB368" s="37"/>
      <c r="LIC368" s="37"/>
      <c r="LID368" s="37"/>
      <c r="LIE368" s="37"/>
      <c r="LIF368" s="37"/>
      <c r="LIG368" s="37"/>
      <c r="LIH368" s="37"/>
      <c r="LII368" s="37"/>
      <c r="LIJ368" s="37"/>
      <c r="LIK368" s="37"/>
      <c r="LIL368" s="37"/>
      <c r="LIM368" s="37"/>
      <c r="LIN368" s="37"/>
      <c r="LIO368" s="37"/>
      <c r="LIP368" s="37"/>
      <c r="LIQ368" s="37"/>
      <c r="LIR368" s="37"/>
      <c r="LIS368" s="37"/>
      <c r="LIT368" s="37"/>
      <c r="LIU368" s="37"/>
      <c r="LIV368" s="37"/>
      <c r="LIW368" s="37"/>
      <c r="LIX368" s="37"/>
      <c r="LIY368" s="37"/>
      <c r="LIZ368" s="37"/>
      <c r="LJA368" s="37"/>
      <c r="LJB368" s="37"/>
      <c r="LJC368" s="37"/>
      <c r="LJD368" s="37"/>
      <c r="LJE368" s="37"/>
      <c r="LJF368" s="37"/>
      <c r="LJG368" s="37"/>
      <c r="LJH368" s="37"/>
      <c r="LJI368" s="37"/>
      <c r="LJJ368" s="37"/>
      <c r="LJK368" s="37"/>
      <c r="LJL368" s="37"/>
      <c r="LJM368" s="37"/>
      <c r="LJN368" s="37"/>
      <c r="LJO368" s="37"/>
      <c r="LJP368" s="37"/>
      <c r="LJQ368" s="37"/>
      <c r="LJR368" s="37"/>
      <c r="LJS368" s="37"/>
      <c r="LJT368" s="37"/>
      <c r="LJU368" s="37"/>
      <c r="LJV368" s="37"/>
      <c r="LJW368" s="37"/>
      <c r="LJX368" s="37"/>
      <c r="LJY368" s="37"/>
      <c r="LJZ368" s="37"/>
      <c r="LKA368" s="37"/>
      <c r="LKB368" s="37"/>
      <c r="LKC368" s="37"/>
      <c r="LKD368" s="37"/>
      <c r="LKE368" s="37"/>
      <c r="LKF368" s="37"/>
      <c r="LKG368" s="37"/>
      <c r="LKH368" s="37"/>
      <c r="LKI368" s="37"/>
      <c r="LKJ368" s="37"/>
      <c r="LKK368" s="37"/>
      <c r="LKL368" s="37"/>
      <c r="LKM368" s="37"/>
      <c r="LKN368" s="37"/>
      <c r="LKO368" s="37"/>
      <c r="LKP368" s="37"/>
      <c r="LKQ368" s="37"/>
      <c r="LKR368" s="37"/>
      <c r="LKS368" s="37"/>
      <c r="LKT368" s="37"/>
      <c r="LKU368" s="37"/>
      <c r="LKV368" s="37"/>
      <c r="LKW368" s="37"/>
      <c r="LKX368" s="37"/>
      <c r="LKY368" s="37"/>
      <c r="LKZ368" s="37"/>
      <c r="LLA368" s="37"/>
      <c r="LLB368" s="37"/>
      <c r="LLC368" s="37"/>
      <c r="LLD368" s="37"/>
      <c r="LLE368" s="37"/>
      <c r="LLF368" s="37"/>
      <c r="LLG368" s="37"/>
      <c r="LLH368" s="37"/>
      <c r="LLI368" s="37"/>
      <c r="LLJ368" s="37"/>
      <c r="LLK368" s="37"/>
      <c r="LLL368" s="37"/>
      <c r="LLM368" s="37"/>
      <c r="LLN368" s="37"/>
      <c r="LLO368" s="37"/>
      <c r="LLP368" s="37"/>
      <c r="LLQ368" s="37"/>
      <c r="LLR368" s="37"/>
      <c r="LLS368" s="37"/>
      <c r="LLT368" s="37"/>
      <c r="LLU368" s="37"/>
      <c r="LLV368" s="37"/>
      <c r="LLW368" s="37"/>
      <c r="LLX368" s="37"/>
      <c r="LLY368" s="37"/>
      <c r="LLZ368" s="37"/>
      <c r="LMA368" s="37"/>
      <c r="LMB368" s="37"/>
      <c r="LMC368" s="37"/>
      <c r="LMD368" s="37"/>
      <c r="LME368" s="37"/>
      <c r="LMF368" s="37"/>
      <c r="LMG368" s="37"/>
      <c r="LMH368" s="37"/>
      <c r="LMI368" s="37"/>
      <c r="LMJ368" s="37"/>
      <c r="LMK368" s="37"/>
      <c r="LML368" s="37"/>
      <c r="LMM368" s="37"/>
      <c r="LMN368" s="37"/>
      <c r="LMO368" s="37"/>
      <c r="LMP368" s="37"/>
      <c r="LMQ368" s="37"/>
      <c r="LMR368" s="37"/>
      <c r="LMS368" s="37"/>
      <c r="LMT368" s="37"/>
      <c r="LMU368" s="37"/>
      <c r="LMV368" s="37"/>
      <c r="LMW368" s="37"/>
      <c r="LMX368" s="37"/>
      <c r="LMY368" s="37"/>
      <c r="LMZ368" s="37"/>
      <c r="LNA368" s="37"/>
      <c r="LNB368" s="37"/>
      <c r="LNC368" s="37"/>
      <c r="LND368" s="37"/>
      <c r="LNE368" s="37"/>
      <c r="LNF368" s="37"/>
      <c r="LNG368" s="37"/>
      <c r="LNH368" s="37"/>
      <c r="LNI368" s="37"/>
      <c r="LNJ368" s="37"/>
      <c r="LNK368" s="37"/>
      <c r="LNL368" s="37"/>
      <c r="LNM368" s="37"/>
      <c r="LNN368" s="37"/>
      <c r="LNO368" s="37"/>
      <c r="LNP368" s="37"/>
      <c r="LNQ368" s="37"/>
      <c r="LNR368" s="37"/>
      <c r="LNS368" s="37"/>
      <c r="LNT368" s="37"/>
      <c r="LNU368" s="37"/>
      <c r="LNV368" s="37"/>
      <c r="LNW368" s="37"/>
      <c r="LNX368" s="37"/>
      <c r="LNY368" s="37"/>
      <c r="LNZ368" s="37"/>
      <c r="LOA368" s="37"/>
      <c r="LOB368" s="37"/>
      <c r="LOC368" s="37"/>
      <c r="LOD368" s="37"/>
      <c r="LOE368" s="37"/>
      <c r="LOF368" s="37"/>
      <c r="LOG368" s="37"/>
      <c r="LOH368" s="37"/>
      <c r="LOI368" s="37"/>
      <c r="LOJ368" s="37"/>
      <c r="LOK368" s="37"/>
      <c r="LOL368" s="37"/>
      <c r="LOM368" s="37"/>
      <c r="LON368" s="37"/>
      <c r="LOO368" s="37"/>
      <c r="LOP368" s="37"/>
      <c r="LOQ368" s="37"/>
      <c r="LOR368" s="37"/>
      <c r="LOS368" s="37"/>
      <c r="LOT368" s="37"/>
      <c r="LOU368" s="37"/>
      <c r="LOV368" s="37"/>
      <c r="LOW368" s="37"/>
      <c r="LOX368" s="37"/>
      <c r="LOY368" s="37"/>
      <c r="LOZ368" s="37"/>
      <c r="LPA368" s="37"/>
      <c r="LPB368" s="37"/>
      <c r="LPC368" s="37"/>
      <c r="LPD368" s="37"/>
      <c r="LPE368" s="37"/>
      <c r="LPF368" s="37"/>
      <c r="LPG368" s="37"/>
      <c r="LPH368" s="37"/>
      <c r="LPI368" s="37"/>
      <c r="LPJ368" s="37"/>
      <c r="LPK368" s="37"/>
      <c r="LPL368" s="37"/>
      <c r="LPM368" s="37"/>
      <c r="LPN368" s="37"/>
      <c r="LPO368" s="37"/>
      <c r="LPP368" s="37"/>
      <c r="LPQ368" s="37"/>
      <c r="LPR368" s="37"/>
      <c r="LPS368" s="37"/>
      <c r="LPT368" s="37"/>
      <c r="LPU368" s="37"/>
      <c r="LPV368" s="37"/>
      <c r="LPW368" s="37"/>
      <c r="LPX368" s="37"/>
      <c r="LPY368" s="37"/>
      <c r="LPZ368" s="37"/>
      <c r="LQA368" s="37"/>
      <c r="LQB368" s="37"/>
      <c r="LQC368" s="37"/>
      <c r="LQD368" s="37"/>
      <c r="LQE368" s="37"/>
      <c r="LQF368" s="37"/>
      <c r="LQG368" s="37"/>
      <c r="LQH368" s="37"/>
      <c r="LQI368" s="37"/>
      <c r="LQJ368" s="37"/>
      <c r="LQK368" s="37"/>
      <c r="LQL368" s="37"/>
      <c r="LQM368" s="37"/>
      <c r="LQN368" s="37"/>
      <c r="LQO368" s="37"/>
      <c r="LQP368" s="37"/>
      <c r="LQQ368" s="37"/>
      <c r="LQR368" s="37"/>
      <c r="LQS368" s="37"/>
      <c r="LQT368" s="37"/>
      <c r="LQU368" s="37"/>
      <c r="LQV368" s="37"/>
      <c r="LQW368" s="37"/>
      <c r="LQX368" s="37"/>
      <c r="LQY368" s="37"/>
      <c r="LQZ368" s="37"/>
      <c r="LRA368" s="37"/>
      <c r="LRB368" s="37"/>
      <c r="LRC368" s="37"/>
      <c r="LRD368" s="37"/>
      <c r="LRE368" s="37"/>
      <c r="LRF368" s="37"/>
      <c r="LRG368" s="37"/>
      <c r="LRH368" s="37"/>
      <c r="LRI368" s="37"/>
      <c r="LRJ368" s="37"/>
      <c r="LRK368" s="37"/>
      <c r="LRL368" s="37"/>
      <c r="LRM368" s="37"/>
      <c r="LRN368" s="37"/>
      <c r="LRO368" s="37"/>
      <c r="LRP368" s="37"/>
      <c r="LRQ368" s="37"/>
      <c r="LRR368" s="37"/>
      <c r="LRS368" s="37"/>
      <c r="LRT368" s="37"/>
      <c r="LRU368" s="37"/>
      <c r="LRV368" s="37"/>
      <c r="LRW368" s="37"/>
      <c r="LRX368" s="37"/>
      <c r="LRY368" s="37"/>
      <c r="LRZ368" s="37"/>
      <c r="LSA368" s="37"/>
      <c r="LSB368" s="37"/>
      <c r="LSC368" s="37"/>
      <c r="LSD368" s="37"/>
      <c r="LSE368" s="37"/>
      <c r="LSF368" s="37"/>
      <c r="LSG368" s="37"/>
      <c r="LSH368" s="37"/>
      <c r="LSI368" s="37"/>
      <c r="LSJ368" s="37"/>
      <c r="LSK368" s="37"/>
      <c r="LSL368" s="37"/>
      <c r="LSM368" s="37"/>
      <c r="LSN368" s="37"/>
      <c r="LSO368" s="37"/>
      <c r="LSP368" s="37"/>
      <c r="LSQ368" s="37"/>
      <c r="LSR368" s="37"/>
      <c r="LSS368" s="37"/>
      <c r="LST368" s="37"/>
      <c r="LSU368" s="37"/>
      <c r="LSV368" s="37"/>
      <c r="LSW368" s="37"/>
      <c r="LSX368" s="37"/>
      <c r="LSY368" s="37"/>
      <c r="LSZ368" s="37"/>
      <c r="LTA368" s="37"/>
      <c r="LTB368" s="37"/>
      <c r="LTC368" s="37"/>
      <c r="LTD368" s="37"/>
      <c r="LTE368" s="37"/>
      <c r="LTF368" s="37"/>
      <c r="LTG368" s="37"/>
      <c r="LTH368" s="37"/>
      <c r="LTI368" s="37"/>
      <c r="LTJ368" s="37"/>
      <c r="LTK368" s="37"/>
      <c r="LTL368" s="37"/>
      <c r="LTM368" s="37"/>
      <c r="LTN368" s="37"/>
      <c r="LTO368" s="37"/>
      <c r="LTP368" s="37"/>
      <c r="LTQ368" s="37"/>
      <c r="LTR368" s="37"/>
      <c r="LTS368" s="37"/>
      <c r="LTT368" s="37"/>
      <c r="LTU368" s="37"/>
      <c r="LTV368" s="37"/>
      <c r="LTW368" s="37"/>
      <c r="LTX368" s="37"/>
      <c r="LTY368" s="37"/>
      <c r="LTZ368" s="37"/>
      <c r="LUA368" s="37"/>
      <c r="LUB368" s="37"/>
      <c r="LUC368" s="37"/>
      <c r="LUD368" s="37"/>
      <c r="LUE368" s="37"/>
      <c r="LUF368" s="37"/>
      <c r="LUG368" s="37"/>
      <c r="LUH368" s="37"/>
      <c r="LUI368" s="37"/>
      <c r="LUJ368" s="37"/>
      <c r="LUK368" s="37"/>
      <c r="LUL368" s="37"/>
      <c r="LUM368" s="37"/>
      <c r="LUN368" s="37"/>
      <c r="LUO368" s="37"/>
      <c r="LUP368" s="37"/>
      <c r="LUQ368" s="37"/>
      <c r="LUR368" s="37"/>
      <c r="LUS368" s="37"/>
      <c r="LUT368" s="37"/>
      <c r="LUU368" s="37"/>
      <c r="LUV368" s="37"/>
      <c r="LUW368" s="37"/>
      <c r="LUX368" s="37"/>
      <c r="LUY368" s="37"/>
      <c r="LUZ368" s="37"/>
      <c r="LVA368" s="37"/>
      <c r="LVB368" s="37"/>
      <c r="LVC368" s="37"/>
      <c r="LVD368" s="37"/>
      <c r="LVE368" s="37"/>
      <c r="LVF368" s="37"/>
      <c r="LVG368" s="37"/>
      <c r="LVH368" s="37"/>
      <c r="LVI368" s="37"/>
      <c r="LVJ368" s="37"/>
      <c r="LVK368" s="37"/>
      <c r="LVL368" s="37"/>
      <c r="LVM368" s="37"/>
      <c r="LVN368" s="37"/>
      <c r="LVO368" s="37"/>
      <c r="LVP368" s="37"/>
      <c r="LVQ368" s="37"/>
      <c r="LVR368" s="37"/>
      <c r="LVS368" s="37"/>
      <c r="LVT368" s="37"/>
      <c r="LVU368" s="37"/>
      <c r="LVV368" s="37"/>
      <c r="LVW368" s="37"/>
      <c r="LVX368" s="37"/>
      <c r="LVY368" s="37"/>
      <c r="LVZ368" s="37"/>
      <c r="LWA368" s="37"/>
      <c r="LWB368" s="37"/>
      <c r="LWC368" s="37"/>
      <c r="LWD368" s="37"/>
      <c r="LWE368" s="37"/>
      <c r="LWF368" s="37"/>
      <c r="LWG368" s="37"/>
      <c r="LWH368" s="37"/>
      <c r="LWI368" s="37"/>
      <c r="LWJ368" s="37"/>
      <c r="LWK368" s="37"/>
      <c r="LWL368" s="37"/>
      <c r="LWM368" s="37"/>
      <c r="LWN368" s="37"/>
      <c r="LWO368" s="37"/>
      <c r="LWP368" s="37"/>
      <c r="LWQ368" s="37"/>
      <c r="LWR368" s="37"/>
      <c r="LWS368" s="37"/>
      <c r="LWT368" s="37"/>
      <c r="LWU368" s="37"/>
      <c r="LWV368" s="37"/>
      <c r="LWW368" s="37"/>
      <c r="LWX368" s="37"/>
      <c r="LWY368" s="37"/>
      <c r="LWZ368" s="37"/>
      <c r="LXA368" s="37"/>
      <c r="LXB368" s="37"/>
      <c r="LXC368" s="37"/>
      <c r="LXD368" s="37"/>
      <c r="LXE368" s="37"/>
      <c r="LXF368" s="37"/>
      <c r="LXG368" s="37"/>
      <c r="LXH368" s="37"/>
      <c r="LXI368" s="37"/>
      <c r="LXJ368" s="37"/>
      <c r="LXK368" s="37"/>
      <c r="LXL368" s="37"/>
      <c r="LXM368" s="37"/>
      <c r="LXN368" s="37"/>
      <c r="LXO368" s="37"/>
      <c r="LXP368" s="37"/>
      <c r="LXQ368" s="37"/>
      <c r="LXR368" s="37"/>
      <c r="LXS368" s="37"/>
      <c r="LXT368" s="37"/>
      <c r="LXU368" s="37"/>
      <c r="LXV368" s="37"/>
      <c r="LXW368" s="37"/>
      <c r="LXX368" s="37"/>
      <c r="LXY368" s="37"/>
      <c r="LXZ368" s="37"/>
      <c r="LYA368" s="37"/>
      <c r="LYB368" s="37"/>
      <c r="LYC368" s="37"/>
      <c r="LYD368" s="37"/>
      <c r="LYE368" s="37"/>
      <c r="LYF368" s="37"/>
      <c r="LYG368" s="37"/>
      <c r="LYH368" s="37"/>
      <c r="LYI368" s="37"/>
      <c r="LYJ368" s="37"/>
      <c r="LYK368" s="37"/>
      <c r="LYL368" s="37"/>
      <c r="LYM368" s="37"/>
      <c r="LYN368" s="37"/>
      <c r="LYO368" s="37"/>
      <c r="LYP368" s="37"/>
      <c r="LYQ368" s="37"/>
      <c r="LYR368" s="37"/>
      <c r="LYS368" s="37"/>
      <c r="LYT368" s="37"/>
      <c r="LYU368" s="37"/>
      <c r="LYV368" s="37"/>
      <c r="LYW368" s="37"/>
      <c r="LYX368" s="37"/>
      <c r="LYY368" s="37"/>
      <c r="LYZ368" s="37"/>
      <c r="LZA368" s="37"/>
      <c r="LZB368" s="37"/>
      <c r="LZC368" s="37"/>
      <c r="LZD368" s="37"/>
      <c r="LZE368" s="37"/>
      <c r="LZF368" s="37"/>
      <c r="LZG368" s="37"/>
      <c r="LZH368" s="37"/>
      <c r="LZI368" s="37"/>
      <c r="LZJ368" s="37"/>
      <c r="LZK368" s="37"/>
      <c r="LZL368" s="37"/>
      <c r="LZM368" s="37"/>
      <c r="LZN368" s="37"/>
      <c r="LZO368" s="37"/>
      <c r="LZP368" s="37"/>
      <c r="LZQ368" s="37"/>
      <c r="LZR368" s="37"/>
      <c r="LZS368" s="37"/>
      <c r="LZT368" s="37"/>
      <c r="LZU368" s="37"/>
      <c r="LZV368" s="37"/>
      <c r="LZW368" s="37"/>
      <c r="LZX368" s="37"/>
      <c r="LZY368" s="37"/>
      <c r="LZZ368" s="37"/>
      <c r="MAA368" s="37"/>
      <c r="MAB368" s="37"/>
      <c r="MAC368" s="37"/>
      <c r="MAD368" s="37"/>
      <c r="MAE368" s="37"/>
      <c r="MAF368" s="37"/>
      <c r="MAG368" s="37"/>
      <c r="MAH368" s="37"/>
      <c r="MAI368" s="37"/>
      <c r="MAJ368" s="37"/>
      <c r="MAK368" s="37"/>
      <c r="MAL368" s="37"/>
      <c r="MAM368" s="37"/>
      <c r="MAN368" s="37"/>
      <c r="MAO368" s="37"/>
      <c r="MAP368" s="37"/>
      <c r="MAQ368" s="37"/>
      <c r="MAR368" s="37"/>
      <c r="MAS368" s="37"/>
      <c r="MAT368" s="37"/>
      <c r="MAU368" s="37"/>
      <c r="MAV368" s="37"/>
      <c r="MAW368" s="37"/>
      <c r="MAX368" s="37"/>
      <c r="MAY368" s="37"/>
      <c r="MAZ368" s="37"/>
      <c r="MBA368" s="37"/>
      <c r="MBB368" s="37"/>
      <c r="MBC368" s="37"/>
      <c r="MBD368" s="37"/>
      <c r="MBE368" s="37"/>
      <c r="MBF368" s="37"/>
      <c r="MBG368" s="37"/>
      <c r="MBH368" s="37"/>
      <c r="MBI368" s="37"/>
      <c r="MBJ368" s="37"/>
      <c r="MBK368" s="37"/>
      <c r="MBL368" s="37"/>
      <c r="MBM368" s="37"/>
      <c r="MBN368" s="37"/>
      <c r="MBO368" s="37"/>
      <c r="MBP368" s="37"/>
      <c r="MBQ368" s="37"/>
      <c r="MBR368" s="37"/>
      <c r="MBS368" s="37"/>
      <c r="MBT368" s="37"/>
      <c r="MBU368" s="37"/>
      <c r="MBV368" s="37"/>
      <c r="MBW368" s="37"/>
      <c r="MBX368" s="37"/>
      <c r="MBY368" s="37"/>
      <c r="MBZ368" s="37"/>
      <c r="MCA368" s="37"/>
      <c r="MCB368" s="37"/>
      <c r="MCC368" s="37"/>
      <c r="MCD368" s="37"/>
      <c r="MCE368" s="37"/>
      <c r="MCF368" s="37"/>
      <c r="MCG368" s="37"/>
      <c r="MCH368" s="37"/>
      <c r="MCI368" s="37"/>
      <c r="MCJ368" s="37"/>
      <c r="MCK368" s="37"/>
      <c r="MCL368" s="37"/>
      <c r="MCM368" s="37"/>
      <c r="MCN368" s="37"/>
      <c r="MCO368" s="37"/>
      <c r="MCP368" s="37"/>
      <c r="MCQ368" s="37"/>
      <c r="MCR368" s="37"/>
      <c r="MCS368" s="37"/>
      <c r="MCT368" s="37"/>
      <c r="MCU368" s="37"/>
      <c r="MCV368" s="37"/>
      <c r="MCW368" s="37"/>
      <c r="MCX368" s="37"/>
      <c r="MCY368" s="37"/>
      <c r="MCZ368" s="37"/>
      <c r="MDA368" s="37"/>
      <c r="MDB368" s="37"/>
      <c r="MDC368" s="37"/>
      <c r="MDD368" s="37"/>
      <c r="MDE368" s="37"/>
      <c r="MDF368" s="37"/>
      <c r="MDG368" s="37"/>
      <c r="MDH368" s="37"/>
      <c r="MDI368" s="37"/>
      <c r="MDJ368" s="37"/>
      <c r="MDK368" s="37"/>
      <c r="MDL368" s="37"/>
      <c r="MDM368" s="37"/>
      <c r="MDN368" s="37"/>
      <c r="MDO368" s="37"/>
      <c r="MDP368" s="37"/>
      <c r="MDQ368" s="37"/>
      <c r="MDR368" s="37"/>
      <c r="MDS368" s="37"/>
      <c r="MDT368" s="37"/>
      <c r="MDU368" s="37"/>
      <c r="MDV368" s="37"/>
      <c r="MDW368" s="37"/>
      <c r="MDX368" s="37"/>
      <c r="MDY368" s="37"/>
      <c r="MDZ368" s="37"/>
      <c r="MEA368" s="37"/>
      <c r="MEB368" s="37"/>
      <c r="MEC368" s="37"/>
      <c r="MED368" s="37"/>
      <c r="MEE368" s="37"/>
      <c r="MEF368" s="37"/>
      <c r="MEG368" s="37"/>
      <c r="MEH368" s="37"/>
      <c r="MEI368" s="37"/>
      <c r="MEJ368" s="37"/>
      <c r="MEK368" s="37"/>
      <c r="MEL368" s="37"/>
      <c r="MEM368" s="37"/>
      <c r="MEN368" s="37"/>
      <c r="MEO368" s="37"/>
      <c r="MEP368" s="37"/>
      <c r="MEQ368" s="37"/>
      <c r="MER368" s="37"/>
      <c r="MES368" s="37"/>
      <c r="MET368" s="37"/>
      <c r="MEU368" s="37"/>
      <c r="MEV368" s="37"/>
      <c r="MEW368" s="37"/>
      <c r="MEX368" s="37"/>
      <c r="MEY368" s="37"/>
      <c r="MEZ368" s="37"/>
      <c r="MFA368" s="37"/>
      <c r="MFB368" s="37"/>
      <c r="MFC368" s="37"/>
      <c r="MFD368" s="37"/>
      <c r="MFE368" s="37"/>
      <c r="MFF368" s="37"/>
      <c r="MFG368" s="37"/>
      <c r="MFH368" s="37"/>
      <c r="MFI368" s="37"/>
      <c r="MFJ368" s="37"/>
      <c r="MFK368" s="37"/>
      <c r="MFL368" s="37"/>
      <c r="MFM368" s="37"/>
      <c r="MFN368" s="37"/>
      <c r="MFO368" s="37"/>
      <c r="MFP368" s="37"/>
      <c r="MFQ368" s="37"/>
      <c r="MFR368" s="37"/>
      <c r="MFS368" s="37"/>
      <c r="MFT368" s="37"/>
      <c r="MFU368" s="37"/>
      <c r="MFV368" s="37"/>
      <c r="MFW368" s="37"/>
      <c r="MFX368" s="37"/>
      <c r="MFY368" s="37"/>
      <c r="MFZ368" s="37"/>
      <c r="MGA368" s="37"/>
      <c r="MGB368" s="37"/>
      <c r="MGC368" s="37"/>
      <c r="MGD368" s="37"/>
      <c r="MGE368" s="37"/>
      <c r="MGF368" s="37"/>
      <c r="MGG368" s="37"/>
      <c r="MGH368" s="37"/>
      <c r="MGI368" s="37"/>
      <c r="MGJ368" s="37"/>
      <c r="MGK368" s="37"/>
      <c r="MGL368" s="37"/>
      <c r="MGM368" s="37"/>
      <c r="MGN368" s="37"/>
      <c r="MGO368" s="37"/>
      <c r="MGP368" s="37"/>
      <c r="MGQ368" s="37"/>
      <c r="MGR368" s="37"/>
      <c r="MGS368" s="37"/>
      <c r="MGT368" s="37"/>
      <c r="MGU368" s="37"/>
      <c r="MGV368" s="37"/>
      <c r="MGW368" s="37"/>
      <c r="MGX368" s="37"/>
      <c r="MGY368" s="37"/>
      <c r="MGZ368" s="37"/>
      <c r="MHA368" s="37"/>
      <c r="MHB368" s="37"/>
      <c r="MHC368" s="37"/>
      <c r="MHD368" s="37"/>
      <c r="MHE368" s="37"/>
      <c r="MHF368" s="37"/>
      <c r="MHG368" s="37"/>
      <c r="MHH368" s="37"/>
      <c r="MHI368" s="37"/>
      <c r="MHJ368" s="37"/>
      <c r="MHK368" s="37"/>
      <c r="MHL368" s="37"/>
      <c r="MHM368" s="37"/>
      <c r="MHN368" s="37"/>
      <c r="MHO368" s="37"/>
      <c r="MHP368" s="37"/>
      <c r="MHQ368" s="37"/>
      <c r="MHR368" s="37"/>
      <c r="MHS368" s="37"/>
      <c r="MHT368" s="37"/>
      <c r="MHU368" s="37"/>
      <c r="MHV368" s="37"/>
      <c r="MHW368" s="37"/>
      <c r="MHX368" s="37"/>
      <c r="MHY368" s="37"/>
      <c r="MHZ368" s="37"/>
      <c r="MIA368" s="37"/>
      <c r="MIB368" s="37"/>
      <c r="MIC368" s="37"/>
      <c r="MID368" s="37"/>
      <c r="MIE368" s="37"/>
      <c r="MIF368" s="37"/>
      <c r="MIG368" s="37"/>
      <c r="MIH368" s="37"/>
      <c r="MII368" s="37"/>
      <c r="MIJ368" s="37"/>
      <c r="MIK368" s="37"/>
      <c r="MIL368" s="37"/>
      <c r="MIM368" s="37"/>
      <c r="MIN368" s="37"/>
      <c r="MIO368" s="37"/>
      <c r="MIP368" s="37"/>
      <c r="MIQ368" s="37"/>
      <c r="MIR368" s="37"/>
      <c r="MIS368" s="37"/>
      <c r="MIT368" s="37"/>
      <c r="MIU368" s="37"/>
      <c r="MIV368" s="37"/>
      <c r="MIW368" s="37"/>
      <c r="MIX368" s="37"/>
      <c r="MIY368" s="37"/>
      <c r="MIZ368" s="37"/>
      <c r="MJA368" s="37"/>
      <c r="MJB368" s="37"/>
      <c r="MJC368" s="37"/>
      <c r="MJD368" s="37"/>
      <c r="MJE368" s="37"/>
      <c r="MJF368" s="37"/>
      <c r="MJG368" s="37"/>
      <c r="MJH368" s="37"/>
      <c r="MJI368" s="37"/>
      <c r="MJJ368" s="37"/>
      <c r="MJK368" s="37"/>
      <c r="MJL368" s="37"/>
      <c r="MJM368" s="37"/>
      <c r="MJN368" s="37"/>
      <c r="MJO368" s="37"/>
      <c r="MJP368" s="37"/>
      <c r="MJQ368" s="37"/>
      <c r="MJR368" s="37"/>
      <c r="MJS368" s="37"/>
      <c r="MJT368" s="37"/>
      <c r="MJU368" s="37"/>
      <c r="MJV368" s="37"/>
      <c r="MJW368" s="37"/>
      <c r="MJX368" s="37"/>
      <c r="MJY368" s="37"/>
      <c r="MJZ368" s="37"/>
      <c r="MKA368" s="37"/>
      <c r="MKB368" s="37"/>
      <c r="MKC368" s="37"/>
      <c r="MKD368" s="37"/>
      <c r="MKE368" s="37"/>
      <c r="MKF368" s="37"/>
      <c r="MKG368" s="37"/>
      <c r="MKH368" s="37"/>
      <c r="MKI368" s="37"/>
      <c r="MKJ368" s="37"/>
      <c r="MKK368" s="37"/>
      <c r="MKL368" s="37"/>
      <c r="MKM368" s="37"/>
      <c r="MKN368" s="37"/>
      <c r="MKO368" s="37"/>
      <c r="MKP368" s="37"/>
      <c r="MKQ368" s="37"/>
      <c r="MKR368" s="37"/>
      <c r="MKS368" s="37"/>
      <c r="MKT368" s="37"/>
      <c r="MKU368" s="37"/>
      <c r="MKV368" s="37"/>
      <c r="MKW368" s="37"/>
      <c r="MKX368" s="37"/>
      <c r="MKY368" s="37"/>
      <c r="MKZ368" s="37"/>
      <c r="MLA368" s="37"/>
      <c r="MLB368" s="37"/>
      <c r="MLC368" s="37"/>
      <c r="MLD368" s="37"/>
      <c r="MLE368" s="37"/>
      <c r="MLF368" s="37"/>
      <c r="MLG368" s="37"/>
      <c r="MLH368" s="37"/>
      <c r="MLI368" s="37"/>
      <c r="MLJ368" s="37"/>
      <c r="MLK368" s="37"/>
      <c r="MLL368" s="37"/>
      <c r="MLM368" s="37"/>
      <c r="MLN368" s="37"/>
      <c r="MLO368" s="37"/>
      <c r="MLP368" s="37"/>
      <c r="MLQ368" s="37"/>
      <c r="MLR368" s="37"/>
      <c r="MLS368" s="37"/>
      <c r="MLT368" s="37"/>
      <c r="MLU368" s="37"/>
      <c r="MLV368" s="37"/>
      <c r="MLW368" s="37"/>
      <c r="MLX368" s="37"/>
      <c r="MLY368" s="37"/>
      <c r="MLZ368" s="37"/>
      <c r="MMA368" s="37"/>
      <c r="MMB368" s="37"/>
      <c r="MMC368" s="37"/>
      <c r="MMD368" s="37"/>
      <c r="MME368" s="37"/>
      <c r="MMF368" s="37"/>
      <c r="MMG368" s="37"/>
      <c r="MMH368" s="37"/>
      <c r="MMI368" s="37"/>
      <c r="MMJ368" s="37"/>
      <c r="MMK368" s="37"/>
      <c r="MML368" s="37"/>
      <c r="MMM368" s="37"/>
      <c r="MMN368" s="37"/>
      <c r="MMO368" s="37"/>
      <c r="MMP368" s="37"/>
      <c r="MMQ368" s="37"/>
      <c r="MMR368" s="37"/>
      <c r="MMS368" s="37"/>
      <c r="MMT368" s="37"/>
      <c r="MMU368" s="37"/>
      <c r="MMV368" s="37"/>
      <c r="MMW368" s="37"/>
      <c r="MMX368" s="37"/>
      <c r="MMY368" s="37"/>
      <c r="MMZ368" s="37"/>
      <c r="MNA368" s="37"/>
      <c r="MNB368" s="37"/>
      <c r="MNC368" s="37"/>
      <c r="MND368" s="37"/>
      <c r="MNE368" s="37"/>
      <c r="MNF368" s="37"/>
      <c r="MNG368" s="37"/>
      <c r="MNH368" s="37"/>
      <c r="MNI368" s="37"/>
      <c r="MNJ368" s="37"/>
      <c r="MNK368" s="37"/>
      <c r="MNL368" s="37"/>
      <c r="MNM368" s="37"/>
      <c r="MNN368" s="37"/>
      <c r="MNO368" s="37"/>
      <c r="MNP368" s="37"/>
      <c r="MNQ368" s="37"/>
      <c r="MNR368" s="37"/>
      <c r="MNS368" s="37"/>
      <c r="MNT368" s="37"/>
      <c r="MNU368" s="37"/>
      <c r="MNV368" s="37"/>
      <c r="MNW368" s="37"/>
      <c r="MNX368" s="37"/>
      <c r="MNY368" s="37"/>
      <c r="MNZ368" s="37"/>
      <c r="MOA368" s="37"/>
      <c r="MOB368" s="37"/>
      <c r="MOC368" s="37"/>
      <c r="MOD368" s="37"/>
      <c r="MOE368" s="37"/>
      <c r="MOF368" s="37"/>
      <c r="MOG368" s="37"/>
      <c r="MOH368" s="37"/>
      <c r="MOI368" s="37"/>
      <c r="MOJ368" s="37"/>
      <c r="MOK368" s="37"/>
      <c r="MOL368" s="37"/>
      <c r="MOM368" s="37"/>
      <c r="MON368" s="37"/>
      <c r="MOO368" s="37"/>
      <c r="MOP368" s="37"/>
      <c r="MOQ368" s="37"/>
      <c r="MOR368" s="37"/>
      <c r="MOS368" s="37"/>
      <c r="MOT368" s="37"/>
      <c r="MOU368" s="37"/>
      <c r="MOV368" s="37"/>
      <c r="MOW368" s="37"/>
      <c r="MOX368" s="37"/>
      <c r="MOY368" s="37"/>
      <c r="MOZ368" s="37"/>
      <c r="MPA368" s="37"/>
      <c r="MPB368" s="37"/>
      <c r="MPC368" s="37"/>
      <c r="MPD368" s="37"/>
      <c r="MPE368" s="37"/>
      <c r="MPF368" s="37"/>
      <c r="MPG368" s="37"/>
      <c r="MPH368" s="37"/>
      <c r="MPI368" s="37"/>
      <c r="MPJ368" s="37"/>
      <c r="MPK368" s="37"/>
      <c r="MPL368" s="37"/>
      <c r="MPM368" s="37"/>
      <c r="MPN368" s="37"/>
      <c r="MPO368" s="37"/>
      <c r="MPP368" s="37"/>
      <c r="MPQ368" s="37"/>
      <c r="MPR368" s="37"/>
      <c r="MPS368" s="37"/>
      <c r="MPT368" s="37"/>
      <c r="MPU368" s="37"/>
      <c r="MPV368" s="37"/>
      <c r="MPW368" s="37"/>
      <c r="MPX368" s="37"/>
      <c r="MPY368" s="37"/>
      <c r="MPZ368" s="37"/>
      <c r="MQA368" s="37"/>
      <c r="MQB368" s="37"/>
      <c r="MQC368" s="37"/>
      <c r="MQD368" s="37"/>
      <c r="MQE368" s="37"/>
      <c r="MQF368" s="37"/>
      <c r="MQG368" s="37"/>
      <c r="MQH368" s="37"/>
      <c r="MQI368" s="37"/>
      <c r="MQJ368" s="37"/>
      <c r="MQK368" s="37"/>
      <c r="MQL368" s="37"/>
      <c r="MQM368" s="37"/>
      <c r="MQN368" s="37"/>
      <c r="MQO368" s="37"/>
      <c r="MQP368" s="37"/>
      <c r="MQQ368" s="37"/>
      <c r="MQR368" s="37"/>
      <c r="MQS368" s="37"/>
      <c r="MQT368" s="37"/>
      <c r="MQU368" s="37"/>
      <c r="MQV368" s="37"/>
      <c r="MQW368" s="37"/>
      <c r="MQX368" s="37"/>
      <c r="MQY368" s="37"/>
      <c r="MQZ368" s="37"/>
      <c r="MRA368" s="37"/>
      <c r="MRB368" s="37"/>
      <c r="MRC368" s="37"/>
      <c r="MRD368" s="37"/>
      <c r="MRE368" s="37"/>
      <c r="MRF368" s="37"/>
      <c r="MRG368" s="37"/>
      <c r="MRH368" s="37"/>
      <c r="MRI368" s="37"/>
      <c r="MRJ368" s="37"/>
      <c r="MRK368" s="37"/>
      <c r="MRL368" s="37"/>
      <c r="MRM368" s="37"/>
      <c r="MRN368" s="37"/>
      <c r="MRO368" s="37"/>
      <c r="MRP368" s="37"/>
      <c r="MRQ368" s="37"/>
      <c r="MRR368" s="37"/>
      <c r="MRS368" s="37"/>
      <c r="MRT368" s="37"/>
      <c r="MRU368" s="37"/>
      <c r="MRV368" s="37"/>
      <c r="MRW368" s="37"/>
      <c r="MRX368" s="37"/>
      <c r="MRY368" s="37"/>
      <c r="MRZ368" s="37"/>
      <c r="MSA368" s="37"/>
      <c r="MSB368" s="37"/>
      <c r="MSC368" s="37"/>
      <c r="MSD368" s="37"/>
      <c r="MSE368" s="37"/>
      <c r="MSF368" s="37"/>
      <c r="MSG368" s="37"/>
      <c r="MSH368" s="37"/>
      <c r="MSI368" s="37"/>
      <c r="MSJ368" s="37"/>
      <c r="MSK368" s="37"/>
      <c r="MSL368" s="37"/>
      <c r="MSM368" s="37"/>
      <c r="MSN368" s="37"/>
      <c r="MSO368" s="37"/>
      <c r="MSP368" s="37"/>
      <c r="MSQ368" s="37"/>
      <c r="MSR368" s="37"/>
      <c r="MSS368" s="37"/>
      <c r="MST368" s="37"/>
      <c r="MSU368" s="37"/>
      <c r="MSV368" s="37"/>
      <c r="MSW368" s="37"/>
      <c r="MSX368" s="37"/>
      <c r="MSY368" s="37"/>
      <c r="MSZ368" s="37"/>
      <c r="MTA368" s="37"/>
      <c r="MTB368" s="37"/>
      <c r="MTC368" s="37"/>
      <c r="MTD368" s="37"/>
      <c r="MTE368" s="37"/>
      <c r="MTF368" s="37"/>
      <c r="MTG368" s="37"/>
      <c r="MTH368" s="37"/>
      <c r="MTI368" s="37"/>
      <c r="MTJ368" s="37"/>
      <c r="MTK368" s="37"/>
      <c r="MTL368" s="37"/>
      <c r="MTM368" s="37"/>
      <c r="MTN368" s="37"/>
      <c r="MTO368" s="37"/>
      <c r="MTP368" s="37"/>
      <c r="MTQ368" s="37"/>
      <c r="MTR368" s="37"/>
      <c r="MTS368" s="37"/>
      <c r="MTT368" s="37"/>
      <c r="MTU368" s="37"/>
      <c r="MTV368" s="37"/>
      <c r="MTW368" s="37"/>
      <c r="MTX368" s="37"/>
      <c r="MTY368" s="37"/>
      <c r="MTZ368" s="37"/>
      <c r="MUA368" s="37"/>
      <c r="MUB368" s="37"/>
      <c r="MUC368" s="37"/>
      <c r="MUD368" s="37"/>
      <c r="MUE368" s="37"/>
      <c r="MUF368" s="37"/>
      <c r="MUG368" s="37"/>
      <c r="MUH368" s="37"/>
      <c r="MUI368" s="37"/>
      <c r="MUJ368" s="37"/>
      <c r="MUK368" s="37"/>
      <c r="MUL368" s="37"/>
      <c r="MUM368" s="37"/>
      <c r="MUN368" s="37"/>
      <c r="MUO368" s="37"/>
      <c r="MUP368" s="37"/>
      <c r="MUQ368" s="37"/>
      <c r="MUR368" s="37"/>
      <c r="MUS368" s="37"/>
      <c r="MUT368" s="37"/>
      <c r="MUU368" s="37"/>
      <c r="MUV368" s="37"/>
      <c r="MUW368" s="37"/>
      <c r="MUX368" s="37"/>
      <c r="MUY368" s="37"/>
      <c r="MUZ368" s="37"/>
      <c r="MVA368" s="37"/>
      <c r="MVB368" s="37"/>
      <c r="MVC368" s="37"/>
      <c r="MVD368" s="37"/>
      <c r="MVE368" s="37"/>
      <c r="MVF368" s="37"/>
      <c r="MVG368" s="37"/>
      <c r="MVH368" s="37"/>
      <c r="MVI368" s="37"/>
      <c r="MVJ368" s="37"/>
      <c r="MVK368" s="37"/>
      <c r="MVL368" s="37"/>
      <c r="MVM368" s="37"/>
      <c r="MVN368" s="37"/>
      <c r="MVO368" s="37"/>
      <c r="MVP368" s="37"/>
      <c r="MVQ368" s="37"/>
      <c r="MVR368" s="37"/>
      <c r="MVS368" s="37"/>
      <c r="MVT368" s="37"/>
      <c r="MVU368" s="37"/>
      <c r="MVV368" s="37"/>
      <c r="MVW368" s="37"/>
      <c r="MVX368" s="37"/>
      <c r="MVY368" s="37"/>
      <c r="MVZ368" s="37"/>
      <c r="MWA368" s="37"/>
      <c r="MWB368" s="37"/>
      <c r="MWC368" s="37"/>
      <c r="MWD368" s="37"/>
      <c r="MWE368" s="37"/>
      <c r="MWF368" s="37"/>
      <c r="MWG368" s="37"/>
      <c r="MWH368" s="37"/>
      <c r="MWI368" s="37"/>
      <c r="MWJ368" s="37"/>
      <c r="MWK368" s="37"/>
      <c r="MWL368" s="37"/>
      <c r="MWM368" s="37"/>
      <c r="MWN368" s="37"/>
      <c r="MWO368" s="37"/>
      <c r="MWP368" s="37"/>
      <c r="MWQ368" s="37"/>
      <c r="MWR368" s="37"/>
      <c r="MWS368" s="37"/>
      <c r="MWT368" s="37"/>
      <c r="MWU368" s="37"/>
      <c r="MWV368" s="37"/>
      <c r="MWW368" s="37"/>
      <c r="MWX368" s="37"/>
      <c r="MWY368" s="37"/>
      <c r="MWZ368" s="37"/>
      <c r="MXA368" s="37"/>
      <c r="MXB368" s="37"/>
      <c r="MXC368" s="37"/>
      <c r="MXD368" s="37"/>
      <c r="MXE368" s="37"/>
      <c r="MXF368" s="37"/>
      <c r="MXG368" s="37"/>
      <c r="MXH368" s="37"/>
      <c r="MXI368" s="37"/>
      <c r="MXJ368" s="37"/>
      <c r="MXK368" s="37"/>
      <c r="MXL368" s="37"/>
      <c r="MXM368" s="37"/>
      <c r="MXN368" s="37"/>
      <c r="MXO368" s="37"/>
      <c r="MXP368" s="37"/>
      <c r="MXQ368" s="37"/>
      <c r="MXR368" s="37"/>
      <c r="MXS368" s="37"/>
      <c r="MXT368" s="37"/>
      <c r="MXU368" s="37"/>
      <c r="MXV368" s="37"/>
      <c r="MXW368" s="37"/>
      <c r="MXX368" s="37"/>
      <c r="MXY368" s="37"/>
      <c r="MXZ368" s="37"/>
      <c r="MYA368" s="37"/>
      <c r="MYB368" s="37"/>
      <c r="MYC368" s="37"/>
      <c r="MYD368" s="37"/>
      <c r="MYE368" s="37"/>
      <c r="MYF368" s="37"/>
      <c r="MYG368" s="37"/>
      <c r="MYH368" s="37"/>
      <c r="MYI368" s="37"/>
      <c r="MYJ368" s="37"/>
      <c r="MYK368" s="37"/>
      <c r="MYL368" s="37"/>
      <c r="MYM368" s="37"/>
      <c r="MYN368" s="37"/>
      <c r="MYO368" s="37"/>
      <c r="MYP368" s="37"/>
      <c r="MYQ368" s="37"/>
      <c r="MYR368" s="37"/>
      <c r="MYS368" s="37"/>
      <c r="MYT368" s="37"/>
      <c r="MYU368" s="37"/>
      <c r="MYV368" s="37"/>
      <c r="MYW368" s="37"/>
      <c r="MYX368" s="37"/>
      <c r="MYY368" s="37"/>
      <c r="MYZ368" s="37"/>
      <c r="MZA368" s="37"/>
      <c r="MZB368" s="37"/>
      <c r="MZC368" s="37"/>
      <c r="MZD368" s="37"/>
      <c r="MZE368" s="37"/>
      <c r="MZF368" s="37"/>
      <c r="MZG368" s="37"/>
      <c r="MZH368" s="37"/>
      <c r="MZI368" s="37"/>
      <c r="MZJ368" s="37"/>
      <c r="MZK368" s="37"/>
      <c r="MZL368" s="37"/>
      <c r="MZM368" s="37"/>
      <c r="MZN368" s="37"/>
      <c r="MZO368" s="37"/>
      <c r="MZP368" s="37"/>
      <c r="MZQ368" s="37"/>
      <c r="MZR368" s="37"/>
      <c r="MZS368" s="37"/>
      <c r="MZT368" s="37"/>
      <c r="MZU368" s="37"/>
      <c r="MZV368" s="37"/>
      <c r="MZW368" s="37"/>
      <c r="MZX368" s="37"/>
      <c r="MZY368" s="37"/>
      <c r="MZZ368" s="37"/>
      <c r="NAA368" s="37"/>
      <c r="NAB368" s="37"/>
      <c r="NAC368" s="37"/>
      <c r="NAD368" s="37"/>
      <c r="NAE368" s="37"/>
      <c r="NAF368" s="37"/>
      <c r="NAG368" s="37"/>
      <c r="NAH368" s="37"/>
      <c r="NAI368" s="37"/>
      <c r="NAJ368" s="37"/>
      <c r="NAK368" s="37"/>
      <c r="NAL368" s="37"/>
      <c r="NAM368" s="37"/>
      <c r="NAN368" s="37"/>
      <c r="NAO368" s="37"/>
      <c r="NAP368" s="37"/>
      <c r="NAQ368" s="37"/>
      <c r="NAR368" s="37"/>
      <c r="NAS368" s="37"/>
      <c r="NAT368" s="37"/>
      <c r="NAU368" s="37"/>
      <c r="NAV368" s="37"/>
      <c r="NAW368" s="37"/>
      <c r="NAX368" s="37"/>
      <c r="NAY368" s="37"/>
      <c r="NAZ368" s="37"/>
      <c r="NBA368" s="37"/>
      <c r="NBB368" s="37"/>
      <c r="NBC368" s="37"/>
      <c r="NBD368" s="37"/>
      <c r="NBE368" s="37"/>
      <c r="NBF368" s="37"/>
      <c r="NBG368" s="37"/>
      <c r="NBH368" s="37"/>
      <c r="NBI368" s="37"/>
      <c r="NBJ368" s="37"/>
      <c r="NBK368" s="37"/>
      <c r="NBL368" s="37"/>
      <c r="NBM368" s="37"/>
      <c r="NBN368" s="37"/>
      <c r="NBO368" s="37"/>
      <c r="NBP368" s="37"/>
      <c r="NBQ368" s="37"/>
      <c r="NBR368" s="37"/>
      <c r="NBS368" s="37"/>
      <c r="NBT368" s="37"/>
      <c r="NBU368" s="37"/>
      <c r="NBV368" s="37"/>
      <c r="NBW368" s="37"/>
      <c r="NBX368" s="37"/>
      <c r="NBY368" s="37"/>
      <c r="NBZ368" s="37"/>
      <c r="NCA368" s="37"/>
      <c r="NCB368" s="37"/>
      <c r="NCC368" s="37"/>
      <c r="NCD368" s="37"/>
      <c r="NCE368" s="37"/>
      <c r="NCF368" s="37"/>
      <c r="NCG368" s="37"/>
      <c r="NCH368" s="37"/>
      <c r="NCI368" s="37"/>
      <c r="NCJ368" s="37"/>
      <c r="NCK368" s="37"/>
      <c r="NCL368" s="37"/>
      <c r="NCM368" s="37"/>
      <c r="NCN368" s="37"/>
      <c r="NCO368" s="37"/>
      <c r="NCP368" s="37"/>
      <c r="NCQ368" s="37"/>
      <c r="NCR368" s="37"/>
      <c r="NCS368" s="37"/>
      <c r="NCT368" s="37"/>
      <c r="NCU368" s="37"/>
      <c r="NCV368" s="37"/>
      <c r="NCW368" s="37"/>
      <c r="NCX368" s="37"/>
      <c r="NCY368" s="37"/>
      <c r="NCZ368" s="37"/>
      <c r="NDA368" s="37"/>
      <c r="NDB368" s="37"/>
      <c r="NDC368" s="37"/>
      <c r="NDD368" s="37"/>
      <c r="NDE368" s="37"/>
      <c r="NDF368" s="37"/>
      <c r="NDG368" s="37"/>
      <c r="NDH368" s="37"/>
      <c r="NDI368" s="37"/>
      <c r="NDJ368" s="37"/>
      <c r="NDK368" s="37"/>
      <c r="NDL368" s="37"/>
      <c r="NDM368" s="37"/>
      <c r="NDN368" s="37"/>
      <c r="NDO368" s="37"/>
      <c r="NDP368" s="37"/>
      <c r="NDQ368" s="37"/>
      <c r="NDR368" s="37"/>
      <c r="NDS368" s="37"/>
      <c r="NDT368" s="37"/>
      <c r="NDU368" s="37"/>
      <c r="NDV368" s="37"/>
      <c r="NDW368" s="37"/>
      <c r="NDX368" s="37"/>
      <c r="NDY368" s="37"/>
      <c r="NDZ368" s="37"/>
      <c r="NEA368" s="37"/>
      <c r="NEB368" s="37"/>
      <c r="NEC368" s="37"/>
      <c r="NED368" s="37"/>
      <c r="NEE368" s="37"/>
      <c r="NEF368" s="37"/>
      <c r="NEG368" s="37"/>
      <c r="NEH368" s="37"/>
      <c r="NEI368" s="37"/>
      <c r="NEJ368" s="37"/>
      <c r="NEK368" s="37"/>
      <c r="NEL368" s="37"/>
      <c r="NEM368" s="37"/>
      <c r="NEN368" s="37"/>
      <c r="NEO368" s="37"/>
      <c r="NEP368" s="37"/>
      <c r="NEQ368" s="37"/>
      <c r="NER368" s="37"/>
      <c r="NES368" s="37"/>
      <c r="NET368" s="37"/>
      <c r="NEU368" s="37"/>
      <c r="NEV368" s="37"/>
      <c r="NEW368" s="37"/>
      <c r="NEX368" s="37"/>
      <c r="NEY368" s="37"/>
      <c r="NEZ368" s="37"/>
      <c r="NFA368" s="37"/>
      <c r="NFB368" s="37"/>
      <c r="NFC368" s="37"/>
      <c r="NFD368" s="37"/>
      <c r="NFE368" s="37"/>
      <c r="NFF368" s="37"/>
      <c r="NFG368" s="37"/>
      <c r="NFH368" s="37"/>
      <c r="NFI368" s="37"/>
      <c r="NFJ368" s="37"/>
      <c r="NFK368" s="37"/>
      <c r="NFL368" s="37"/>
      <c r="NFM368" s="37"/>
      <c r="NFN368" s="37"/>
      <c r="NFO368" s="37"/>
      <c r="NFP368" s="37"/>
      <c r="NFQ368" s="37"/>
      <c r="NFR368" s="37"/>
      <c r="NFS368" s="37"/>
      <c r="NFT368" s="37"/>
      <c r="NFU368" s="37"/>
      <c r="NFV368" s="37"/>
      <c r="NFW368" s="37"/>
      <c r="NFX368" s="37"/>
      <c r="NFY368" s="37"/>
      <c r="NFZ368" s="37"/>
      <c r="NGA368" s="37"/>
      <c r="NGB368" s="37"/>
      <c r="NGC368" s="37"/>
      <c r="NGD368" s="37"/>
      <c r="NGE368" s="37"/>
      <c r="NGF368" s="37"/>
      <c r="NGG368" s="37"/>
      <c r="NGH368" s="37"/>
      <c r="NGI368" s="37"/>
      <c r="NGJ368" s="37"/>
      <c r="NGK368" s="37"/>
      <c r="NGL368" s="37"/>
      <c r="NGM368" s="37"/>
      <c r="NGN368" s="37"/>
      <c r="NGO368" s="37"/>
      <c r="NGP368" s="37"/>
      <c r="NGQ368" s="37"/>
      <c r="NGR368" s="37"/>
      <c r="NGS368" s="37"/>
      <c r="NGT368" s="37"/>
      <c r="NGU368" s="37"/>
      <c r="NGV368" s="37"/>
      <c r="NGW368" s="37"/>
      <c r="NGX368" s="37"/>
      <c r="NGY368" s="37"/>
      <c r="NGZ368" s="37"/>
      <c r="NHA368" s="37"/>
      <c r="NHB368" s="37"/>
      <c r="NHC368" s="37"/>
      <c r="NHD368" s="37"/>
      <c r="NHE368" s="37"/>
      <c r="NHF368" s="37"/>
      <c r="NHG368" s="37"/>
      <c r="NHH368" s="37"/>
      <c r="NHI368" s="37"/>
      <c r="NHJ368" s="37"/>
      <c r="NHK368" s="37"/>
      <c r="NHL368" s="37"/>
      <c r="NHM368" s="37"/>
      <c r="NHN368" s="37"/>
      <c r="NHO368" s="37"/>
      <c r="NHP368" s="37"/>
      <c r="NHQ368" s="37"/>
      <c r="NHR368" s="37"/>
      <c r="NHS368" s="37"/>
      <c r="NHT368" s="37"/>
      <c r="NHU368" s="37"/>
      <c r="NHV368" s="37"/>
      <c r="NHW368" s="37"/>
      <c r="NHX368" s="37"/>
      <c r="NHY368" s="37"/>
      <c r="NHZ368" s="37"/>
      <c r="NIA368" s="37"/>
      <c r="NIB368" s="37"/>
      <c r="NIC368" s="37"/>
      <c r="NID368" s="37"/>
      <c r="NIE368" s="37"/>
      <c r="NIF368" s="37"/>
      <c r="NIG368" s="37"/>
      <c r="NIH368" s="37"/>
      <c r="NII368" s="37"/>
      <c r="NIJ368" s="37"/>
      <c r="NIK368" s="37"/>
      <c r="NIL368" s="37"/>
      <c r="NIM368" s="37"/>
      <c r="NIN368" s="37"/>
      <c r="NIO368" s="37"/>
      <c r="NIP368" s="37"/>
      <c r="NIQ368" s="37"/>
      <c r="NIR368" s="37"/>
      <c r="NIS368" s="37"/>
      <c r="NIT368" s="37"/>
      <c r="NIU368" s="37"/>
      <c r="NIV368" s="37"/>
      <c r="NIW368" s="37"/>
      <c r="NIX368" s="37"/>
      <c r="NIY368" s="37"/>
      <c r="NIZ368" s="37"/>
      <c r="NJA368" s="37"/>
      <c r="NJB368" s="37"/>
      <c r="NJC368" s="37"/>
      <c r="NJD368" s="37"/>
      <c r="NJE368" s="37"/>
      <c r="NJF368" s="37"/>
      <c r="NJG368" s="37"/>
      <c r="NJH368" s="37"/>
      <c r="NJI368" s="37"/>
      <c r="NJJ368" s="37"/>
      <c r="NJK368" s="37"/>
      <c r="NJL368" s="37"/>
      <c r="NJM368" s="37"/>
      <c r="NJN368" s="37"/>
      <c r="NJO368" s="37"/>
      <c r="NJP368" s="37"/>
      <c r="NJQ368" s="37"/>
      <c r="NJR368" s="37"/>
      <c r="NJS368" s="37"/>
      <c r="NJT368" s="37"/>
      <c r="NJU368" s="37"/>
      <c r="NJV368" s="37"/>
      <c r="NJW368" s="37"/>
      <c r="NJX368" s="37"/>
      <c r="NJY368" s="37"/>
      <c r="NJZ368" s="37"/>
      <c r="NKA368" s="37"/>
      <c r="NKB368" s="37"/>
      <c r="NKC368" s="37"/>
      <c r="NKD368" s="37"/>
      <c r="NKE368" s="37"/>
      <c r="NKF368" s="37"/>
      <c r="NKG368" s="37"/>
      <c r="NKH368" s="37"/>
      <c r="NKI368" s="37"/>
      <c r="NKJ368" s="37"/>
      <c r="NKK368" s="37"/>
      <c r="NKL368" s="37"/>
      <c r="NKM368" s="37"/>
      <c r="NKN368" s="37"/>
      <c r="NKO368" s="37"/>
      <c r="NKP368" s="37"/>
      <c r="NKQ368" s="37"/>
      <c r="NKR368" s="37"/>
      <c r="NKS368" s="37"/>
      <c r="NKT368" s="37"/>
      <c r="NKU368" s="37"/>
      <c r="NKV368" s="37"/>
      <c r="NKW368" s="37"/>
      <c r="NKX368" s="37"/>
      <c r="NKY368" s="37"/>
      <c r="NKZ368" s="37"/>
      <c r="NLA368" s="37"/>
      <c r="NLB368" s="37"/>
      <c r="NLC368" s="37"/>
      <c r="NLD368" s="37"/>
      <c r="NLE368" s="37"/>
      <c r="NLF368" s="37"/>
      <c r="NLG368" s="37"/>
      <c r="NLH368" s="37"/>
      <c r="NLI368" s="37"/>
      <c r="NLJ368" s="37"/>
      <c r="NLK368" s="37"/>
      <c r="NLL368" s="37"/>
      <c r="NLM368" s="37"/>
      <c r="NLN368" s="37"/>
      <c r="NLO368" s="37"/>
      <c r="NLP368" s="37"/>
      <c r="NLQ368" s="37"/>
      <c r="NLR368" s="37"/>
      <c r="NLS368" s="37"/>
      <c r="NLT368" s="37"/>
      <c r="NLU368" s="37"/>
      <c r="NLV368" s="37"/>
      <c r="NLW368" s="37"/>
      <c r="NLX368" s="37"/>
      <c r="NLY368" s="37"/>
      <c r="NLZ368" s="37"/>
      <c r="NMA368" s="37"/>
      <c r="NMB368" s="37"/>
      <c r="NMC368" s="37"/>
      <c r="NMD368" s="37"/>
      <c r="NME368" s="37"/>
      <c r="NMF368" s="37"/>
      <c r="NMG368" s="37"/>
      <c r="NMH368" s="37"/>
      <c r="NMI368" s="37"/>
      <c r="NMJ368" s="37"/>
      <c r="NMK368" s="37"/>
      <c r="NML368" s="37"/>
      <c r="NMM368" s="37"/>
      <c r="NMN368" s="37"/>
      <c r="NMO368" s="37"/>
      <c r="NMP368" s="37"/>
      <c r="NMQ368" s="37"/>
      <c r="NMR368" s="37"/>
      <c r="NMS368" s="37"/>
      <c r="NMT368" s="37"/>
      <c r="NMU368" s="37"/>
      <c r="NMV368" s="37"/>
      <c r="NMW368" s="37"/>
      <c r="NMX368" s="37"/>
      <c r="NMY368" s="37"/>
      <c r="NMZ368" s="37"/>
      <c r="NNA368" s="37"/>
      <c r="NNB368" s="37"/>
      <c r="NNC368" s="37"/>
      <c r="NND368" s="37"/>
      <c r="NNE368" s="37"/>
      <c r="NNF368" s="37"/>
      <c r="NNG368" s="37"/>
      <c r="NNH368" s="37"/>
      <c r="NNI368" s="37"/>
      <c r="NNJ368" s="37"/>
      <c r="NNK368" s="37"/>
      <c r="NNL368" s="37"/>
      <c r="NNM368" s="37"/>
      <c r="NNN368" s="37"/>
      <c r="NNO368" s="37"/>
      <c r="NNP368" s="37"/>
      <c r="NNQ368" s="37"/>
      <c r="NNR368" s="37"/>
      <c r="NNS368" s="37"/>
      <c r="NNT368" s="37"/>
      <c r="NNU368" s="37"/>
      <c r="NNV368" s="37"/>
      <c r="NNW368" s="37"/>
      <c r="NNX368" s="37"/>
      <c r="NNY368" s="37"/>
      <c r="NNZ368" s="37"/>
      <c r="NOA368" s="37"/>
      <c r="NOB368" s="37"/>
      <c r="NOC368" s="37"/>
      <c r="NOD368" s="37"/>
      <c r="NOE368" s="37"/>
      <c r="NOF368" s="37"/>
      <c r="NOG368" s="37"/>
      <c r="NOH368" s="37"/>
      <c r="NOI368" s="37"/>
      <c r="NOJ368" s="37"/>
      <c r="NOK368" s="37"/>
      <c r="NOL368" s="37"/>
      <c r="NOM368" s="37"/>
      <c r="NON368" s="37"/>
      <c r="NOO368" s="37"/>
      <c r="NOP368" s="37"/>
      <c r="NOQ368" s="37"/>
      <c r="NOR368" s="37"/>
      <c r="NOS368" s="37"/>
      <c r="NOT368" s="37"/>
      <c r="NOU368" s="37"/>
      <c r="NOV368" s="37"/>
      <c r="NOW368" s="37"/>
      <c r="NOX368" s="37"/>
      <c r="NOY368" s="37"/>
      <c r="NOZ368" s="37"/>
      <c r="NPA368" s="37"/>
      <c r="NPB368" s="37"/>
      <c r="NPC368" s="37"/>
      <c r="NPD368" s="37"/>
      <c r="NPE368" s="37"/>
      <c r="NPF368" s="37"/>
      <c r="NPG368" s="37"/>
      <c r="NPH368" s="37"/>
      <c r="NPI368" s="37"/>
      <c r="NPJ368" s="37"/>
      <c r="NPK368" s="37"/>
      <c r="NPL368" s="37"/>
      <c r="NPM368" s="37"/>
      <c r="NPN368" s="37"/>
      <c r="NPO368" s="37"/>
      <c r="NPP368" s="37"/>
      <c r="NPQ368" s="37"/>
      <c r="NPR368" s="37"/>
      <c r="NPS368" s="37"/>
      <c r="NPT368" s="37"/>
      <c r="NPU368" s="37"/>
      <c r="NPV368" s="37"/>
      <c r="NPW368" s="37"/>
      <c r="NPX368" s="37"/>
      <c r="NPY368" s="37"/>
      <c r="NPZ368" s="37"/>
      <c r="NQA368" s="37"/>
      <c r="NQB368" s="37"/>
      <c r="NQC368" s="37"/>
      <c r="NQD368" s="37"/>
      <c r="NQE368" s="37"/>
      <c r="NQF368" s="37"/>
      <c r="NQG368" s="37"/>
      <c r="NQH368" s="37"/>
      <c r="NQI368" s="37"/>
      <c r="NQJ368" s="37"/>
      <c r="NQK368" s="37"/>
      <c r="NQL368" s="37"/>
      <c r="NQM368" s="37"/>
      <c r="NQN368" s="37"/>
      <c r="NQO368" s="37"/>
      <c r="NQP368" s="37"/>
      <c r="NQQ368" s="37"/>
      <c r="NQR368" s="37"/>
      <c r="NQS368" s="37"/>
      <c r="NQT368" s="37"/>
      <c r="NQU368" s="37"/>
      <c r="NQV368" s="37"/>
      <c r="NQW368" s="37"/>
      <c r="NQX368" s="37"/>
      <c r="NQY368" s="37"/>
      <c r="NQZ368" s="37"/>
      <c r="NRA368" s="37"/>
      <c r="NRB368" s="37"/>
      <c r="NRC368" s="37"/>
      <c r="NRD368" s="37"/>
      <c r="NRE368" s="37"/>
      <c r="NRF368" s="37"/>
      <c r="NRG368" s="37"/>
      <c r="NRH368" s="37"/>
      <c r="NRI368" s="37"/>
      <c r="NRJ368" s="37"/>
      <c r="NRK368" s="37"/>
      <c r="NRL368" s="37"/>
      <c r="NRM368" s="37"/>
      <c r="NRN368" s="37"/>
      <c r="NRO368" s="37"/>
      <c r="NRP368" s="37"/>
      <c r="NRQ368" s="37"/>
      <c r="NRR368" s="37"/>
      <c r="NRS368" s="37"/>
      <c r="NRT368" s="37"/>
      <c r="NRU368" s="37"/>
      <c r="NRV368" s="37"/>
      <c r="NRW368" s="37"/>
      <c r="NRX368" s="37"/>
      <c r="NRY368" s="37"/>
      <c r="NRZ368" s="37"/>
      <c r="NSA368" s="37"/>
      <c r="NSB368" s="37"/>
      <c r="NSC368" s="37"/>
      <c r="NSD368" s="37"/>
      <c r="NSE368" s="37"/>
      <c r="NSF368" s="37"/>
      <c r="NSG368" s="37"/>
      <c r="NSH368" s="37"/>
      <c r="NSI368" s="37"/>
      <c r="NSJ368" s="37"/>
      <c r="NSK368" s="37"/>
      <c r="NSL368" s="37"/>
      <c r="NSM368" s="37"/>
      <c r="NSN368" s="37"/>
      <c r="NSO368" s="37"/>
      <c r="NSP368" s="37"/>
      <c r="NSQ368" s="37"/>
      <c r="NSR368" s="37"/>
      <c r="NSS368" s="37"/>
      <c r="NST368" s="37"/>
      <c r="NSU368" s="37"/>
      <c r="NSV368" s="37"/>
      <c r="NSW368" s="37"/>
      <c r="NSX368" s="37"/>
      <c r="NSY368" s="37"/>
      <c r="NSZ368" s="37"/>
      <c r="NTA368" s="37"/>
      <c r="NTB368" s="37"/>
      <c r="NTC368" s="37"/>
      <c r="NTD368" s="37"/>
      <c r="NTE368" s="37"/>
      <c r="NTF368" s="37"/>
      <c r="NTG368" s="37"/>
      <c r="NTH368" s="37"/>
      <c r="NTI368" s="37"/>
      <c r="NTJ368" s="37"/>
      <c r="NTK368" s="37"/>
      <c r="NTL368" s="37"/>
      <c r="NTM368" s="37"/>
      <c r="NTN368" s="37"/>
      <c r="NTO368" s="37"/>
      <c r="NTP368" s="37"/>
      <c r="NTQ368" s="37"/>
      <c r="NTR368" s="37"/>
      <c r="NTS368" s="37"/>
      <c r="NTT368" s="37"/>
      <c r="NTU368" s="37"/>
      <c r="NTV368" s="37"/>
      <c r="NTW368" s="37"/>
      <c r="NTX368" s="37"/>
      <c r="NTY368" s="37"/>
      <c r="NTZ368" s="37"/>
      <c r="NUA368" s="37"/>
      <c r="NUB368" s="37"/>
      <c r="NUC368" s="37"/>
      <c r="NUD368" s="37"/>
      <c r="NUE368" s="37"/>
      <c r="NUF368" s="37"/>
      <c r="NUG368" s="37"/>
      <c r="NUH368" s="37"/>
      <c r="NUI368" s="37"/>
      <c r="NUJ368" s="37"/>
      <c r="NUK368" s="37"/>
      <c r="NUL368" s="37"/>
      <c r="NUM368" s="37"/>
      <c r="NUN368" s="37"/>
      <c r="NUO368" s="37"/>
      <c r="NUP368" s="37"/>
      <c r="NUQ368" s="37"/>
      <c r="NUR368" s="37"/>
      <c r="NUS368" s="37"/>
      <c r="NUT368" s="37"/>
      <c r="NUU368" s="37"/>
      <c r="NUV368" s="37"/>
      <c r="NUW368" s="37"/>
      <c r="NUX368" s="37"/>
      <c r="NUY368" s="37"/>
      <c r="NUZ368" s="37"/>
      <c r="NVA368" s="37"/>
      <c r="NVB368" s="37"/>
      <c r="NVC368" s="37"/>
      <c r="NVD368" s="37"/>
      <c r="NVE368" s="37"/>
      <c r="NVF368" s="37"/>
      <c r="NVG368" s="37"/>
      <c r="NVH368" s="37"/>
      <c r="NVI368" s="37"/>
      <c r="NVJ368" s="37"/>
      <c r="NVK368" s="37"/>
      <c r="NVL368" s="37"/>
      <c r="NVM368" s="37"/>
      <c r="NVN368" s="37"/>
      <c r="NVO368" s="37"/>
      <c r="NVP368" s="37"/>
      <c r="NVQ368" s="37"/>
      <c r="NVR368" s="37"/>
      <c r="NVS368" s="37"/>
      <c r="NVT368" s="37"/>
      <c r="NVU368" s="37"/>
      <c r="NVV368" s="37"/>
      <c r="NVW368" s="37"/>
      <c r="NVX368" s="37"/>
      <c r="NVY368" s="37"/>
      <c r="NVZ368" s="37"/>
      <c r="NWA368" s="37"/>
      <c r="NWB368" s="37"/>
      <c r="NWC368" s="37"/>
      <c r="NWD368" s="37"/>
      <c r="NWE368" s="37"/>
      <c r="NWF368" s="37"/>
      <c r="NWG368" s="37"/>
      <c r="NWH368" s="37"/>
      <c r="NWI368" s="37"/>
      <c r="NWJ368" s="37"/>
      <c r="NWK368" s="37"/>
      <c r="NWL368" s="37"/>
      <c r="NWM368" s="37"/>
      <c r="NWN368" s="37"/>
      <c r="NWO368" s="37"/>
      <c r="NWP368" s="37"/>
      <c r="NWQ368" s="37"/>
      <c r="NWR368" s="37"/>
      <c r="NWS368" s="37"/>
      <c r="NWT368" s="37"/>
      <c r="NWU368" s="37"/>
      <c r="NWV368" s="37"/>
      <c r="NWW368" s="37"/>
      <c r="NWX368" s="37"/>
      <c r="NWY368" s="37"/>
      <c r="NWZ368" s="37"/>
      <c r="NXA368" s="37"/>
      <c r="NXB368" s="37"/>
      <c r="NXC368" s="37"/>
      <c r="NXD368" s="37"/>
      <c r="NXE368" s="37"/>
      <c r="NXF368" s="37"/>
      <c r="NXG368" s="37"/>
      <c r="NXH368" s="37"/>
      <c r="NXI368" s="37"/>
      <c r="NXJ368" s="37"/>
      <c r="NXK368" s="37"/>
      <c r="NXL368" s="37"/>
      <c r="NXM368" s="37"/>
      <c r="NXN368" s="37"/>
      <c r="NXO368" s="37"/>
      <c r="NXP368" s="37"/>
      <c r="NXQ368" s="37"/>
      <c r="NXR368" s="37"/>
      <c r="NXS368" s="37"/>
      <c r="NXT368" s="37"/>
      <c r="NXU368" s="37"/>
      <c r="NXV368" s="37"/>
      <c r="NXW368" s="37"/>
      <c r="NXX368" s="37"/>
      <c r="NXY368" s="37"/>
      <c r="NXZ368" s="37"/>
      <c r="NYA368" s="37"/>
      <c r="NYB368" s="37"/>
      <c r="NYC368" s="37"/>
      <c r="NYD368" s="37"/>
      <c r="NYE368" s="37"/>
      <c r="NYF368" s="37"/>
      <c r="NYG368" s="37"/>
      <c r="NYH368" s="37"/>
      <c r="NYI368" s="37"/>
      <c r="NYJ368" s="37"/>
      <c r="NYK368" s="37"/>
      <c r="NYL368" s="37"/>
      <c r="NYM368" s="37"/>
      <c r="NYN368" s="37"/>
      <c r="NYO368" s="37"/>
      <c r="NYP368" s="37"/>
      <c r="NYQ368" s="37"/>
      <c r="NYR368" s="37"/>
      <c r="NYS368" s="37"/>
      <c r="NYT368" s="37"/>
      <c r="NYU368" s="37"/>
      <c r="NYV368" s="37"/>
      <c r="NYW368" s="37"/>
      <c r="NYX368" s="37"/>
      <c r="NYY368" s="37"/>
      <c r="NYZ368" s="37"/>
      <c r="NZA368" s="37"/>
      <c r="NZB368" s="37"/>
      <c r="NZC368" s="37"/>
      <c r="NZD368" s="37"/>
      <c r="NZE368" s="37"/>
      <c r="NZF368" s="37"/>
      <c r="NZG368" s="37"/>
      <c r="NZH368" s="37"/>
      <c r="NZI368" s="37"/>
      <c r="NZJ368" s="37"/>
      <c r="NZK368" s="37"/>
      <c r="NZL368" s="37"/>
      <c r="NZM368" s="37"/>
      <c r="NZN368" s="37"/>
      <c r="NZO368" s="37"/>
      <c r="NZP368" s="37"/>
      <c r="NZQ368" s="37"/>
      <c r="NZR368" s="37"/>
      <c r="NZS368" s="37"/>
      <c r="NZT368" s="37"/>
      <c r="NZU368" s="37"/>
      <c r="NZV368" s="37"/>
      <c r="NZW368" s="37"/>
      <c r="NZX368" s="37"/>
      <c r="NZY368" s="37"/>
      <c r="NZZ368" s="37"/>
      <c r="OAA368" s="37"/>
      <c r="OAB368" s="37"/>
      <c r="OAC368" s="37"/>
      <c r="OAD368" s="37"/>
      <c r="OAE368" s="37"/>
      <c r="OAF368" s="37"/>
      <c r="OAG368" s="37"/>
      <c r="OAH368" s="37"/>
      <c r="OAI368" s="37"/>
      <c r="OAJ368" s="37"/>
      <c r="OAK368" s="37"/>
      <c r="OAL368" s="37"/>
      <c r="OAM368" s="37"/>
      <c r="OAN368" s="37"/>
      <c r="OAO368" s="37"/>
      <c r="OAP368" s="37"/>
      <c r="OAQ368" s="37"/>
      <c r="OAR368" s="37"/>
      <c r="OAS368" s="37"/>
      <c r="OAT368" s="37"/>
      <c r="OAU368" s="37"/>
      <c r="OAV368" s="37"/>
      <c r="OAW368" s="37"/>
      <c r="OAX368" s="37"/>
      <c r="OAY368" s="37"/>
      <c r="OAZ368" s="37"/>
      <c r="OBA368" s="37"/>
      <c r="OBB368" s="37"/>
      <c r="OBC368" s="37"/>
      <c r="OBD368" s="37"/>
      <c r="OBE368" s="37"/>
      <c r="OBF368" s="37"/>
      <c r="OBG368" s="37"/>
      <c r="OBH368" s="37"/>
      <c r="OBI368" s="37"/>
      <c r="OBJ368" s="37"/>
      <c r="OBK368" s="37"/>
      <c r="OBL368" s="37"/>
      <c r="OBM368" s="37"/>
      <c r="OBN368" s="37"/>
      <c r="OBO368" s="37"/>
      <c r="OBP368" s="37"/>
      <c r="OBQ368" s="37"/>
      <c r="OBR368" s="37"/>
      <c r="OBS368" s="37"/>
      <c r="OBT368" s="37"/>
      <c r="OBU368" s="37"/>
      <c r="OBV368" s="37"/>
      <c r="OBW368" s="37"/>
      <c r="OBX368" s="37"/>
      <c r="OBY368" s="37"/>
      <c r="OBZ368" s="37"/>
      <c r="OCA368" s="37"/>
      <c r="OCB368" s="37"/>
      <c r="OCC368" s="37"/>
      <c r="OCD368" s="37"/>
      <c r="OCE368" s="37"/>
      <c r="OCF368" s="37"/>
      <c r="OCG368" s="37"/>
      <c r="OCH368" s="37"/>
      <c r="OCI368" s="37"/>
      <c r="OCJ368" s="37"/>
      <c r="OCK368" s="37"/>
      <c r="OCL368" s="37"/>
      <c r="OCM368" s="37"/>
      <c r="OCN368" s="37"/>
      <c r="OCO368" s="37"/>
      <c r="OCP368" s="37"/>
      <c r="OCQ368" s="37"/>
      <c r="OCR368" s="37"/>
      <c r="OCS368" s="37"/>
      <c r="OCT368" s="37"/>
      <c r="OCU368" s="37"/>
      <c r="OCV368" s="37"/>
      <c r="OCW368" s="37"/>
      <c r="OCX368" s="37"/>
      <c r="OCY368" s="37"/>
      <c r="OCZ368" s="37"/>
      <c r="ODA368" s="37"/>
      <c r="ODB368" s="37"/>
      <c r="ODC368" s="37"/>
      <c r="ODD368" s="37"/>
      <c r="ODE368" s="37"/>
      <c r="ODF368" s="37"/>
      <c r="ODG368" s="37"/>
      <c r="ODH368" s="37"/>
      <c r="ODI368" s="37"/>
      <c r="ODJ368" s="37"/>
      <c r="ODK368" s="37"/>
      <c r="ODL368" s="37"/>
      <c r="ODM368" s="37"/>
      <c r="ODN368" s="37"/>
      <c r="ODO368" s="37"/>
      <c r="ODP368" s="37"/>
      <c r="ODQ368" s="37"/>
      <c r="ODR368" s="37"/>
      <c r="ODS368" s="37"/>
      <c r="ODT368" s="37"/>
      <c r="ODU368" s="37"/>
      <c r="ODV368" s="37"/>
      <c r="ODW368" s="37"/>
      <c r="ODX368" s="37"/>
      <c r="ODY368" s="37"/>
      <c r="ODZ368" s="37"/>
      <c r="OEA368" s="37"/>
      <c r="OEB368" s="37"/>
      <c r="OEC368" s="37"/>
      <c r="OED368" s="37"/>
      <c r="OEE368" s="37"/>
      <c r="OEF368" s="37"/>
      <c r="OEG368" s="37"/>
      <c r="OEH368" s="37"/>
      <c r="OEI368" s="37"/>
      <c r="OEJ368" s="37"/>
      <c r="OEK368" s="37"/>
      <c r="OEL368" s="37"/>
      <c r="OEM368" s="37"/>
      <c r="OEN368" s="37"/>
      <c r="OEO368" s="37"/>
      <c r="OEP368" s="37"/>
      <c r="OEQ368" s="37"/>
      <c r="OER368" s="37"/>
      <c r="OES368" s="37"/>
      <c r="OET368" s="37"/>
      <c r="OEU368" s="37"/>
      <c r="OEV368" s="37"/>
      <c r="OEW368" s="37"/>
      <c r="OEX368" s="37"/>
      <c r="OEY368" s="37"/>
      <c r="OEZ368" s="37"/>
      <c r="OFA368" s="37"/>
      <c r="OFB368" s="37"/>
      <c r="OFC368" s="37"/>
      <c r="OFD368" s="37"/>
      <c r="OFE368" s="37"/>
      <c r="OFF368" s="37"/>
      <c r="OFG368" s="37"/>
      <c r="OFH368" s="37"/>
      <c r="OFI368" s="37"/>
      <c r="OFJ368" s="37"/>
      <c r="OFK368" s="37"/>
      <c r="OFL368" s="37"/>
      <c r="OFM368" s="37"/>
      <c r="OFN368" s="37"/>
      <c r="OFO368" s="37"/>
      <c r="OFP368" s="37"/>
      <c r="OFQ368" s="37"/>
      <c r="OFR368" s="37"/>
      <c r="OFS368" s="37"/>
      <c r="OFT368" s="37"/>
      <c r="OFU368" s="37"/>
      <c r="OFV368" s="37"/>
      <c r="OFW368" s="37"/>
      <c r="OFX368" s="37"/>
      <c r="OFY368" s="37"/>
      <c r="OFZ368" s="37"/>
      <c r="OGA368" s="37"/>
      <c r="OGB368" s="37"/>
      <c r="OGC368" s="37"/>
      <c r="OGD368" s="37"/>
      <c r="OGE368" s="37"/>
      <c r="OGF368" s="37"/>
      <c r="OGG368" s="37"/>
      <c r="OGH368" s="37"/>
      <c r="OGI368" s="37"/>
      <c r="OGJ368" s="37"/>
      <c r="OGK368" s="37"/>
      <c r="OGL368" s="37"/>
      <c r="OGM368" s="37"/>
      <c r="OGN368" s="37"/>
      <c r="OGO368" s="37"/>
      <c r="OGP368" s="37"/>
      <c r="OGQ368" s="37"/>
      <c r="OGR368" s="37"/>
      <c r="OGS368" s="37"/>
      <c r="OGT368" s="37"/>
      <c r="OGU368" s="37"/>
      <c r="OGV368" s="37"/>
      <c r="OGW368" s="37"/>
      <c r="OGX368" s="37"/>
      <c r="OGY368" s="37"/>
      <c r="OGZ368" s="37"/>
      <c r="OHA368" s="37"/>
      <c r="OHB368" s="37"/>
      <c r="OHC368" s="37"/>
      <c r="OHD368" s="37"/>
      <c r="OHE368" s="37"/>
      <c r="OHF368" s="37"/>
      <c r="OHG368" s="37"/>
      <c r="OHH368" s="37"/>
      <c r="OHI368" s="37"/>
      <c r="OHJ368" s="37"/>
      <c r="OHK368" s="37"/>
      <c r="OHL368" s="37"/>
      <c r="OHM368" s="37"/>
      <c r="OHN368" s="37"/>
      <c r="OHO368" s="37"/>
      <c r="OHP368" s="37"/>
      <c r="OHQ368" s="37"/>
      <c r="OHR368" s="37"/>
      <c r="OHS368" s="37"/>
      <c r="OHT368" s="37"/>
      <c r="OHU368" s="37"/>
      <c r="OHV368" s="37"/>
      <c r="OHW368" s="37"/>
      <c r="OHX368" s="37"/>
      <c r="OHY368" s="37"/>
      <c r="OHZ368" s="37"/>
      <c r="OIA368" s="37"/>
      <c r="OIB368" s="37"/>
      <c r="OIC368" s="37"/>
      <c r="OID368" s="37"/>
      <c r="OIE368" s="37"/>
      <c r="OIF368" s="37"/>
      <c r="OIG368" s="37"/>
      <c r="OIH368" s="37"/>
      <c r="OII368" s="37"/>
      <c r="OIJ368" s="37"/>
      <c r="OIK368" s="37"/>
      <c r="OIL368" s="37"/>
      <c r="OIM368" s="37"/>
      <c r="OIN368" s="37"/>
      <c r="OIO368" s="37"/>
      <c r="OIP368" s="37"/>
      <c r="OIQ368" s="37"/>
      <c r="OIR368" s="37"/>
      <c r="OIS368" s="37"/>
      <c r="OIT368" s="37"/>
      <c r="OIU368" s="37"/>
      <c r="OIV368" s="37"/>
      <c r="OIW368" s="37"/>
      <c r="OIX368" s="37"/>
      <c r="OIY368" s="37"/>
      <c r="OIZ368" s="37"/>
      <c r="OJA368" s="37"/>
      <c r="OJB368" s="37"/>
      <c r="OJC368" s="37"/>
      <c r="OJD368" s="37"/>
      <c r="OJE368" s="37"/>
      <c r="OJF368" s="37"/>
      <c r="OJG368" s="37"/>
      <c r="OJH368" s="37"/>
      <c r="OJI368" s="37"/>
      <c r="OJJ368" s="37"/>
      <c r="OJK368" s="37"/>
      <c r="OJL368" s="37"/>
      <c r="OJM368" s="37"/>
      <c r="OJN368" s="37"/>
      <c r="OJO368" s="37"/>
      <c r="OJP368" s="37"/>
      <c r="OJQ368" s="37"/>
      <c r="OJR368" s="37"/>
      <c r="OJS368" s="37"/>
      <c r="OJT368" s="37"/>
      <c r="OJU368" s="37"/>
      <c r="OJV368" s="37"/>
      <c r="OJW368" s="37"/>
      <c r="OJX368" s="37"/>
      <c r="OJY368" s="37"/>
      <c r="OJZ368" s="37"/>
      <c r="OKA368" s="37"/>
      <c r="OKB368" s="37"/>
      <c r="OKC368" s="37"/>
      <c r="OKD368" s="37"/>
      <c r="OKE368" s="37"/>
      <c r="OKF368" s="37"/>
      <c r="OKG368" s="37"/>
      <c r="OKH368" s="37"/>
      <c r="OKI368" s="37"/>
      <c r="OKJ368" s="37"/>
      <c r="OKK368" s="37"/>
      <c r="OKL368" s="37"/>
      <c r="OKM368" s="37"/>
      <c r="OKN368" s="37"/>
      <c r="OKO368" s="37"/>
      <c r="OKP368" s="37"/>
      <c r="OKQ368" s="37"/>
      <c r="OKR368" s="37"/>
      <c r="OKS368" s="37"/>
      <c r="OKT368" s="37"/>
      <c r="OKU368" s="37"/>
      <c r="OKV368" s="37"/>
      <c r="OKW368" s="37"/>
      <c r="OKX368" s="37"/>
      <c r="OKY368" s="37"/>
      <c r="OKZ368" s="37"/>
      <c r="OLA368" s="37"/>
      <c r="OLB368" s="37"/>
      <c r="OLC368" s="37"/>
      <c r="OLD368" s="37"/>
      <c r="OLE368" s="37"/>
      <c r="OLF368" s="37"/>
      <c r="OLG368" s="37"/>
      <c r="OLH368" s="37"/>
      <c r="OLI368" s="37"/>
      <c r="OLJ368" s="37"/>
      <c r="OLK368" s="37"/>
      <c r="OLL368" s="37"/>
      <c r="OLM368" s="37"/>
      <c r="OLN368" s="37"/>
      <c r="OLO368" s="37"/>
      <c r="OLP368" s="37"/>
      <c r="OLQ368" s="37"/>
      <c r="OLR368" s="37"/>
      <c r="OLS368" s="37"/>
      <c r="OLT368" s="37"/>
      <c r="OLU368" s="37"/>
      <c r="OLV368" s="37"/>
      <c r="OLW368" s="37"/>
      <c r="OLX368" s="37"/>
      <c r="OLY368" s="37"/>
      <c r="OLZ368" s="37"/>
      <c r="OMA368" s="37"/>
      <c r="OMB368" s="37"/>
      <c r="OMC368" s="37"/>
      <c r="OMD368" s="37"/>
      <c r="OME368" s="37"/>
      <c r="OMF368" s="37"/>
      <c r="OMG368" s="37"/>
      <c r="OMH368" s="37"/>
      <c r="OMI368" s="37"/>
      <c r="OMJ368" s="37"/>
      <c r="OMK368" s="37"/>
      <c r="OML368" s="37"/>
      <c r="OMM368" s="37"/>
      <c r="OMN368" s="37"/>
      <c r="OMO368" s="37"/>
      <c r="OMP368" s="37"/>
      <c r="OMQ368" s="37"/>
      <c r="OMR368" s="37"/>
      <c r="OMS368" s="37"/>
      <c r="OMT368" s="37"/>
      <c r="OMU368" s="37"/>
      <c r="OMV368" s="37"/>
      <c r="OMW368" s="37"/>
      <c r="OMX368" s="37"/>
      <c r="OMY368" s="37"/>
      <c r="OMZ368" s="37"/>
      <c r="ONA368" s="37"/>
      <c r="ONB368" s="37"/>
      <c r="ONC368" s="37"/>
      <c r="OND368" s="37"/>
      <c r="ONE368" s="37"/>
      <c r="ONF368" s="37"/>
      <c r="ONG368" s="37"/>
      <c r="ONH368" s="37"/>
      <c r="ONI368" s="37"/>
      <c r="ONJ368" s="37"/>
      <c r="ONK368" s="37"/>
      <c r="ONL368" s="37"/>
      <c r="ONM368" s="37"/>
      <c r="ONN368" s="37"/>
      <c r="ONO368" s="37"/>
      <c r="ONP368" s="37"/>
      <c r="ONQ368" s="37"/>
      <c r="ONR368" s="37"/>
      <c r="ONS368" s="37"/>
      <c r="ONT368" s="37"/>
      <c r="ONU368" s="37"/>
      <c r="ONV368" s="37"/>
      <c r="ONW368" s="37"/>
      <c r="ONX368" s="37"/>
      <c r="ONY368" s="37"/>
      <c r="ONZ368" s="37"/>
      <c r="OOA368" s="37"/>
      <c r="OOB368" s="37"/>
      <c r="OOC368" s="37"/>
      <c r="OOD368" s="37"/>
      <c r="OOE368" s="37"/>
      <c r="OOF368" s="37"/>
      <c r="OOG368" s="37"/>
      <c r="OOH368" s="37"/>
      <c r="OOI368" s="37"/>
      <c r="OOJ368" s="37"/>
      <c r="OOK368" s="37"/>
      <c r="OOL368" s="37"/>
      <c r="OOM368" s="37"/>
      <c r="OON368" s="37"/>
      <c r="OOO368" s="37"/>
      <c r="OOP368" s="37"/>
      <c r="OOQ368" s="37"/>
      <c r="OOR368" s="37"/>
      <c r="OOS368" s="37"/>
      <c r="OOT368" s="37"/>
      <c r="OOU368" s="37"/>
      <c r="OOV368" s="37"/>
      <c r="OOW368" s="37"/>
      <c r="OOX368" s="37"/>
      <c r="OOY368" s="37"/>
      <c r="OOZ368" s="37"/>
      <c r="OPA368" s="37"/>
      <c r="OPB368" s="37"/>
      <c r="OPC368" s="37"/>
      <c r="OPD368" s="37"/>
      <c r="OPE368" s="37"/>
      <c r="OPF368" s="37"/>
      <c r="OPG368" s="37"/>
      <c r="OPH368" s="37"/>
      <c r="OPI368" s="37"/>
      <c r="OPJ368" s="37"/>
      <c r="OPK368" s="37"/>
      <c r="OPL368" s="37"/>
      <c r="OPM368" s="37"/>
      <c r="OPN368" s="37"/>
      <c r="OPO368" s="37"/>
      <c r="OPP368" s="37"/>
      <c r="OPQ368" s="37"/>
      <c r="OPR368" s="37"/>
      <c r="OPS368" s="37"/>
      <c r="OPT368" s="37"/>
      <c r="OPU368" s="37"/>
      <c r="OPV368" s="37"/>
      <c r="OPW368" s="37"/>
      <c r="OPX368" s="37"/>
      <c r="OPY368" s="37"/>
      <c r="OPZ368" s="37"/>
      <c r="OQA368" s="37"/>
      <c r="OQB368" s="37"/>
      <c r="OQC368" s="37"/>
      <c r="OQD368" s="37"/>
      <c r="OQE368" s="37"/>
      <c r="OQF368" s="37"/>
      <c r="OQG368" s="37"/>
      <c r="OQH368" s="37"/>
      <c r="OQI368" s="37"/>
      <c r="OQJ368" s="37"/>
      <c r="OQK368" s="37"/>
      <c r="OQL368" s="37"/>
      <c r="OQM368" s="37"/>
      <c r="OQN368" s="37"/>
      <c r="OQO368" s="37"/>
      <c r="OQP368" s="37"/>
      <c r="OQQ368" s="37"/>
      <c r="OQR368" s="37"/>
      <c r="OQS368" s="37"/>
      <c r="OQT368" s="37"/>
      <c r="OQU368" s="37"/>
      <c r="OQV368" s="37"/>
      <c r="OQW368" s="37"/>
      <c r="OQX368" s="37"/>
      <c r="OQY368" s="37"/>
      <c r="OQZ368" s="37"/>
      <c r="ORA368" s="37"/>
      <c r="ORB368" s="37"/>
      <c r="ORC368" s="37"/>
      <c r="ORD368" s="37"/>
      <c r="ORE368" s="37"/>
      <c r="ORF368" s="37"/>
      <c r="ORG368" s="37"/>
      <c r="ORH368" s="37"/>
      <c r="ORI368" s="37"/>
      <c r="ORJ368" s="37"/>
      <c r="ORK368" s="37"/>
      <c r="ORL368" s="37"/>
      <c r="ORM368" s="37"/>
      <c r="ORN368" s="37"/>
      <c r="ORO368" s="37"/>
      <c r="ORP368" s="37"/>
      <c r="ORQ368" s="37"/>
      <c r="ORR368" s="37"/>
      <c r="ORS368" s="37"/>
      <c r="ORT368" s="37"/>
      <c r="ORU368" s="37"/>
      <c r="ORV368" s="37"/>
      <c r="ORW368" s="37"/>
      <c r="ORX368" s="37"/>
      <c r="ORY368" s="37"/>
      <c r="ORZ368" s="37"/>
      <c r="OSA368" s="37"/>
      <c r="OSB368" s="37"/>
      <c r="OSC368" s="37"/>
      <c r="OSD368" s="37"/>
      <c r="OSE368" s="37"/>
      <c r="OSF368" s="37"/>
      <c r="OSG368" s="37"/>
      <c r="OSH368" s="37"/>
      <c r="OSI368" s="37"/>
      <c r="OSJ368" s="37"/>
      <c r="OSK368" s="37"/>
      <c r="OSL368" s="37"/>
      <c r="OSM368" s="37"/>
      <c r="OSN368" s="37"/>
      <c r="OSO368" s="37"/>
      <c r="OSP368" s="37"/>
      <c r="OSQ368" s="37"/>
      <c r="OSR368" s="37"/>
      <c r="OSS368" s="37"/>
      <c r="OST368" s="37"/>
      <c r="OSU368" s="37"/>
      <c r="OSV368" s="37"/>
      <c r="OSW368" s="37"/>
      <c r="OSX368" s="37"/>
      <c r="OSY368" s="37"/>
      <c r="OSZ368" s="37"/>
      <c r="OTA368" s="37"/>
      <c r="OTB368" s="37"/>
      <c r="OTC368" s="37"/>
      <c r="OTD368" s="37"/>
      <c r="OTE368" s="37"/>
      <c r="OTF368" s="37"/>
      <c r="OTG368" s="37"/>
      <c r="OTH368" s="37"/>
      <c r="OTI368" s="37"/>
      <c r="OTJ368" s="37"/>
      <c r="OTK368" s="37"/>
      <c r="OTL368" s="37"/>
      <c r="OTM368" s="37"/>
      <c r="OTN368" s="37"/>
      <c r="OTO368" s="37"/>
      <c r="OTP368" s="37"/>
      <c r="OTQ368" s="37"/>
      <c r="OTR368" s="37"/>
      <c r="OTS368" s="37"/>
      <c r="OTT368" s="37"/>
      <c r="OTU368" s="37"/>
      <c r="OTV368" s="37"/>
      <c r="OTW368" s="37"/>
      <c r="OTX368" s="37"/>
      <c r="OTY368" s="37"/>
      <c r="OTZ368" s="37"/>
      <c r="OUA368" s="37"/>
      <c r="OUB368" s="37"/>
      <c r="OUC368" s="37"/>
      <c r="OUD368" s="37"/>
      <c r="OUE368" s="37"/>
      <c r="OUF368" s="37"/>
      <c r="OUG368" s="37"/>
      <c r="OUH368" s="37"/>
      <c r="OUI368" s="37"/>
      <c r="OUJ368" s="37"/>
      <c r="OUK368" s="37"/>
      <c r="OUL368" s="37"/>
      <c r="OUM368" s="37"/>
      <c r="OUN368" s="37"/>
      <c r="OUO368" s="37"/>
      <c r="OUP368" s="37"/>
      <c r="OUQ368" s="37"/>
      <c r="OUR368" s="37"/>
      <c r="OUS368" s="37"/>
      <c r="OUT368" s="37"/>
      <c r="OUU368" s="37"/>
      <c r="OUV368" s="37"/>
      <c r="OUW368" s="37"/>
      <c r="OUX368" s="37"/>
      <c r="OUY368" s="37"/>
      <c r="OUZ368" s="37"/>
      <c r="OVA368" s="37"/>
      <c r="OVB368" s="37"/>
      <c r="OVC368" s="37"/>
      <c r="OVD368" s="37"/>
      <c r="OVE368" s="37"/>
      <c r="OVF368" s="37"/>
      <c r="OVG368" s="37"/>
      <c r="OVH368" s="37"/>
      <c r="OVI368" s="37"/>
      <c r="OVJ368" s="37"/>
      <c r="OVK368" s="37"/>
      <c r="OVL368" s="37"/>
      <c r="OVM368" s="37"/>
      <c r="OVN368" s="37"/>
      <c r="OVO368" s="37"/>
      <c r="OVP368" s="37"/>
      <c r="OVQ368" s="37"/>
      <c r="OVR368" s="37"/>
      <c r="OVS368" s="37"/>
      <c r="OVT368" s="37"/>
      <c r="OVU368" s="37"/>
      <c r="OVV368" s="37"/>
      <c r="OVW368" s="37"/>
      <c r="OVX368" s="37"/>
      <c r="OVY368" s="37"/>
      <c r="OVZ368" s="37"/>
      <c r="OWA368" s="37"/>
      <c r="OWB368" s="37"/>
      <c r="OWC368" s="37"/>
      <c r="OWD368" s="37"/>
      <c r="OWE368" s="37"/>
      <c r="OWF368" s="37"/>
      <c r="OWG368" s="37"/>
      <c r="OWH368" s="37"/>
      <c r="OWI368" s="37"/>
      <c r="OWJ368" s="37"/>
      <c r="OWK368" s="37"/>
      <c r="OWL368" s="37"/>
      <c r="OWM368" s="37"/>
      <c r="OWN368" s="37"/>
      <c r="OWO368" s="37"/>
      <c r="OWP368" s="37"/>
      <c r="OWQ368" s="37"/>
      <c r="OWR368" s="37"/>
      <c r="OWS368" s="37"/>
      <c r="OWT368" s="37"/>
      <c r="OWU368" s="37"/>
      <c r="OWV368" s="37"/>
      <c r="OWW368" s="37"/>
      <c r="OWX368" s="37"/>
      <c r="OWY368" s="37"/>
      <c r="OWZ368" s="37"/>
      <c r="OXA368" s="37"/>
      <c r="OXB368" s="37"/>
      <c r="OXC368" s="37"/>
      <c r="OXD368" s="37"/>
      <c r="OXE368" s="37"/>
      <c r="OXF368" s="37"/>
      <c r="OXG368" s="37"/>
      <c r="OXH368" s="37"/>
      <c r="OXI368" s="37"/>
      <c r="OXJ368" s="37"/>
      <c r="OXK368" s="37"/>
      <c r="OXL368" s="37"/>
      <c r="OXM368" s="37"/>
      <c r="OXN368" s="37"/>
      <c r="OXO368" s="37"/>
      <c r="OXP368" s="37"/>
      <c r="OXQ368" s="37"/>
      <c r="OXR368" s="37"/>
      <c r="OXS368" s="37"/>
      <c r="OXT368" s="37"/>
      <c r="OXU368" s="37"/>
      <c r="OXV368" s="37"/>
      <c r="OXW368" s="37"/>
      <c r="OXX368" s="37"/>
      <c r="OXY368" s="37"/>
      <c r="OXZ368" s="37"/>
      <c r="OYA368" s="37"/>
      <c r="OYB368" s="37"/>
      <c r="OYC368" s="37"/>
      <c r="OYD368" s="37"/>
      <c r="OYE368" s="37"/>
      <c r="OYF368" s="37"/>
      <c r="OYG368" s="37"/>
      <c r="OYH368" s="37"/>
      <c r="OYI368" s="37"/>
      <c r="OYJ368" s="37"/>
      <c r="OYK368" s="37"/>
      <c r="OYL368" s="37"/>
      <c r="OYM368" s="37"/>
      <c r="OYN368" s="37"/>
      <c r="OYO368" s="37"/>
      <c r="OYP368" s="37"/>
      <c r="OYQ368" s="37"/>
      <c r="OYR368" s="37"/>
      <c r="OYS368" s="37"/>
      <c r="OYT368" s="37"/>
      <c r="OYU368" s="37"/>
      <c r="OYV368" s="37"/>
      <c r="OYW368" s="37"/>
      <c r="OYX368" s="37"/>
      <c r="OYY368" s="37"/>
      <c r="OYZ368" s="37"/>
      <c r="OZA368" s="37"/>
      <c r="OZB368" s="37"/>
      <c r="OZC368" s="37"/>
      <c r="OZD368" s="37"/>
      <c r="OZE368" s="37"/>
      <c r="OZF368" s="37"/>
      <c r="OZG368" s="37"/>
      <c r="OZH368" s="37"/>
      <c r="OZI368" s="37"/>
      <c r="OZJ368" s="37"/>
      <c r="OZK368" s="37"/>
      <c r="OZL368" s="37"/>
      <c r="OZM368" s="37"/>
      <c r="OZN368" s="37"/>
      <c r="OZO368" s="37"/>
      <c r="OZP368" s="37"/>
      <c r="OZQ368" s="37"/>
      <c r="OZR368" s="37"/>
      <c r="OZS368" s="37"/>
      <c r="OZT368" s="37"/>
      <c r="OZU368" s="37"/>
      <c r="OZV368" s="37"/>
      <c r="OZW368" s="37"/>
      <c r="OZX368" s="37"/>
      <c r="OZY368" s="37"/>
      <c r="OZZ368" s="37"/>
      <c r="PAA368" s="37"/>
      <c r="PAB368" s="37"/>
      <c r="PAC368" s="37"/>
      <c r="PAD368" s="37"/>
      <c r="PAE368" s="37"/>
      <c r="PAF368" s="37"/>
      <c r="PAG368" s="37"/>
      <c r="PAH368" s="37"/>
      <c r="PAI368" s="37"/>
      <c r="PAJ368" s="37"/>
      <c r="PAK368" s="37"/>
      <c r="PAL368" s="37"/>
      <c r="PAM368" s="37"/>
      <c r="PAN368" s="37"/>
      <c r="PAO368" s="37"/>
      <c r="PAP368" s="37"/>
      <c r="PAQ368" s="37"/>
      <c r="PAR368" s="37"/>
      <c r="PAS368" s="37"/>
      <c r="PAT368" s="37"/>
      <c r="PAU368" s="37"/>
      <c r="PAV368" s="37"/>
      <c r="PAW368" s="37"/>
      <c r="PAX368" s="37"/>
      <c r="PAY368" s="37"/>
      <c r="PAZ368" s="37"/>
      <c r="PBA368" s="37"/>
      <c r="PBB368" s="37"/>
      <c r="PBC368" s="37"/>
      <c r="PBD368" s="37"/>
      <c r="PBE368" s="37"/>
      <c r="PBF368" s="37"/>
      <c r="PBG368" s="37"/>
      <c r="PBH368" s="37"/>
      <c r="PBI368" s="37"/>
      <c r="PBJ368" s="37"/>
      <c r="PBK368" s="37"/>
      <c r="PBL368" s="37"/>
      <c r="PBM368" s="37"/>
      <c r="PBN368" s="37"/>
      <c r="PBO368" s="37"/>
      <c r="PBP368" s="37"/>
      <c r="PBQ368" s="37"/>
      <c r="PBR368" s="37"/>
      <c r="PBS368" s="37"/>
      <c r="PBT368" s="37"/>
      <c r="PBU368" s="37"/>
      <c r="PBV368" s="37"/>
      <c r="PBW368" s="37"/>
      <c r="PBX368" s="37"/>
      <c r="PBY368" s="37"/>
      <c r="PBZ368" s="37"/>
      <c r="PCA368" s="37"/>
      <c r="PCB368" s="37"/>
      <c r="PCC368" s="37"/>
      <c r="PCD368" s="37"/>
      <c r="PCE368" s="37"/>
      <c r="PCF368" s="37"/>
      <c r="PCG368" s="37"/>
      <c r="PCH368" s="37"/>
      <c r="PCI368" s="37"/>
      <c r="PCJ368" s="37"/>
      <c r="PCK368" s="37"/>
      <c r="PCL368" s="37"/>
      <c r="PCM368" s="37"/>
      <c r="PCN368" s="37"/>
      <c r="PCO368" s="37"/>
      <c r="PCP368" s="37"/>
      <c r="PCQ368" s="37"/>
      <c r="PCR368" s="37"/>
      <c r="PCS368" s="37"/>
      <c r="PCT368" s="37"/>
      <c r="PCU368" s="37"/>
      <c r="PCV368" s="37"/>
      <c r="PCW368" s="37"/>
      <c r="PCX368" s="37"/>
      <c r="PCY368" s="37"/>
      <c r="PCZ368" s="37"/>
      <c r="PDA368" s="37"/>
      <c r="PDB368" s="37"/>
      <c r="PDC368" s="37"/>
      <c r="PDD368" s="37"/>
      <c r="PDE368" s="37"/>
      <c r="PDF368" s="37"/>
      <c r="PDG368" s="37"/>
      <c r="PDH368" s="37"/>
      <c r="PDI368" s="37"/>
      <c r="PDJ368" s="37"/>
      <c r="PDK368" s="37"/>
      <c r="PDL368" s="37"/>
      <c r="PDM368" s="37"/>
      <c r="PDN368" s="37"/>
      <c r="PDO368" s="37"/>
      <c r="PDP368" s="37"/>
      <c r="PDQ368" s="37"/>
      <c r="PDR368" s="37"/>
      <c r="PDS368" s="37"/>
      <c r="PDT368" s="37"/>
      <c r="PDU368" s="37"/>
      <c r="PDV368" s="37"/>
      <c r="PDW368" s="37"/>
      <c r="PDX368" s="37"/>
      <c r="PDY368" s="37"/>
      <c r="PDZ368" s="37"/>
      <c r="PEA368" s="37"/>
      <c r="PEB368" s="37"/>
      <c r="PEC368" s="37"/>
      <c r="PED368" s="37"/>
      <c r="PEE368" s="37"/>
      <c r="PEF368" s="37"/>
      <c r="PEG368" s="37"/>
      <c r="PEH368" s="37"/>
      <c r="PEI368" s="37"/>
      <c r="PEJ368" s="37"/>
      <c r="PEK368" s="37"/>
      <c r="PEL368" s="37"/>
      <c r="PEM368" s="37"/>
      <c r="PEN368" s="37"/>
      <c r="PEO368" s="37"/>
      <c r="PEP368" s="37"/>
      <c r="PEQ368" s="37"/>
      <c r="PER368" s="37"/>
      <c r="PES368" s="37"/>
      <c r="PET368" s="37"/>
      <c r="PEU368" s="37"/>
      <c r="PEV368" s="37"/>
      <c r="PEW368" s="37"/>
      <c r="PEX368" s="37"/>
      <c r="PEY368" s="37"/>
      <c r="PEZ368" s="37"/>
      <c r="PFA368" s="37"/>
      <c r="PFB368" s="37"/>
      <c r="PFC368" s="37"/>
      <c r="PFD368" s="37"/>
      <c r="PFE368" s="37"/>
      <c r="PFF368" s="37"/>
      <c r="PFG368" s="37"/>
      <c r="PFH368" s="37"/>
      <c r="PFI368" s="37"/>
      <c r="PFJ368" s="37"/>
      <c r="PFK368" s="37"/>
      <c r="PFL368" s="37"/>
      <c r="PFM368" s="37"/>
      <c r="PFN368" s="37"/>
      <c r="PFO368" s="37"/>
      <c r="PFP368" s="37"/>
      <c r="PFQ368" s="37"/>
      <c r="PFR368" s="37"/>
      <c r="PFS368" s="37"/>
      <c r="PFT368" s="37"/>
      <c r="PFU368" s="37"/>
      <c r="PFV368" s="37"/>
      <c r="PFW368" s="37"/>
      <c r="PFX368" s="37"/>
      <c r="PFY368" s="37"/>
      <c r="PFZ368" s="37"/>
      <c r="PGA368" s="37"/>
      <c r="PGB368" s="37"/>
      <c r="PGC368" s="37"/>
      <c r="PGD368" s="37"/>
      <c r="PGE368" s="37"/>
      <c r="PGF368" s="37"/>
      <c r="PGG368" s="37"/>
      <c r="PGH368" s="37"/>
      <c r="PGI368" s="37"/>
      <c r="PGJ368" s="37"/>
      <c r="PGK368" s="37"/>
      <c r="PGL368" s="37"/>
      <c r="PGM368" s="37"/>
      <c r="PGN368" s="37"/>
      <c r="PGO368" s="37"/>
      <c r="PGP368" s="37"/>
      <c r="PGQ368" s="37"/>
      <c r="PGR368" s="37"/>
      <c r="PGS368" s="37"/>
      <c r="PGT368" s="37"/>
      <c r="PGU368" s="37"/>
      <c r="PGV368" s="37"/>
      <c r="PGW368" s="37"/>
      <c r="PGX368" s="37"/>
      <c r="PGY368" s="37"/>
      <c r="PGZ368" s="37"/>
      <c r="PHA368" s="37"/>
      <c r="PHB368" s="37"/>
      <c r="PHC368" s="37"/>
      <c r="PHD368" s="37"/>
      <c r="PHE368" s="37"/>
      <c r="PHF368" s="37"/>
      <c r="PHG368" s="37"/>
      <c r="PHH368" s="37"/>
      <c r="PHI368" s="37"/>
      <c r="PHJ368" s="37"/>
      <c r="PHK368" s="37"/>
      <c r="PHL368" s="37"/>
      <c r="PHM368" s="37"/>
      <c r="PHN368" s="37"/>
      <c r="PHO368" s="37"/>
      <c r="PHP368" s="37"/>
      <c r="PHQ368" s="37"/>
      <c r="PHR368" s="37"/>
      <c r="PHS368" s="37"/>
      <c r="PHT368" s="37"/>
      <c r="PHU368" s="37"/>
      <c r="PHV368" s="37"/>
      <c r="PHW368" s="37"/>
      <c r="PHX368" s="37"/>
      <c r="PHY368" s="37"/>
      <c r="PHZ368" s="37"/>
      <c r="PIA368" s="37"/>
      <c r="PIB368" s="37"/>
      <c r="PIC368" s="37"/>
      <c r="PID368" s="37"/>
      <c r="PIE368" s="37"/>
      <c r="PIF368" s="37"/>
      <c r="PIG368" s="37"/>
      <c r="PIH368" s="37"/>
      <c r="PII368" s="37"/>
      <c r="PIJ368" s="37"/>
      <c r="PIK368" s="37"/>
      <c r="PIL368" s="37"/>
      <c r="PIM368" s="37"/>
      <c r="PIN368" s="37"/>
      <c r="PIO368" s="37"/>
      <c r="PIP368" s="37"/>
      <c r="PIQ368" s="37"/>
      <c r="PIR368" s="37"/>
      <c r="PIS368" s="37"/>
      <c r="PIT368" s="37"/>
      <c r="PIU368" s="37"/>
      <c r="PIV368" s="37"/>
      <c r="PIW368" s="37"/>
      <c r="PIX368" s="37"/>
      <c r="PIY368" s="37"/>
      <c r="PIZ368" s="37"/>
      <c r="PJA368" s="37"/>
      <c r="PJB368" s="37"/>
      <c r="PJC368" s="37"/>
      <c r="PJD368" s="37"/>
      <c r="PJE368" s="37"/>
      <c r="PJF368" s="37"/>
      <c r="PJG368" s="37"/>
      <c r="PJH368" s="37"/>
      <c r="PJI368" s="37"/>
      <c r="PJJ368" s="37"/>
      <c r="PJK368" s="37"/>
      <c r="PJL368" s="37"/>
      <c r="PJM368" s="37"/>
      <c r="PJN368" s="37"/>
      <c r="PJO368" s="37"/>
      <c r="PJP368" s="37"/>
      <c r="PJQ368" s="37"/>
      <c r="PJR368" s="37"/>
      <c r="PJS368" s="37"/>
      <c r="PJT368" s="37"/>
      <c r="PJU368" s="37"/>
      <c r="PJV368" s="37"/>
      <c r="PJW368" s="37"/>
      <c r="PJX368" s="37"/>
      <c r="PJY368" s="37"/>
      <c r="PJZ368" s="37"/>
      <c r="PKA368" s="37"/>
      <c r="PKB368" s="37"/>
      <c r="PKC368" s="37"/>
      <c r="PKD368" s="37"/>
      <c r="PKE368" s="37"/>
      <c r="PKF368" s="37"/>
      <c r="PKG368" s="37"/>
      <c r="PKH368" s="37"/>
      <c r="PKI368" s="37"/>
      <c r="PKJ368" s="37"/>
      <c r="PKK368" s="37"/>
      <c r="PKL368" s="37"/>
      <c r="PKM368" s="37"/>
      <c r="PKN368" s="37"/>
      <c r="PKO368" s="37"/>
      <c r="PKP368" s="37"/>
      <c r="PKQ368" s="37"/>
      <c r="PKR368" s="37"/>
      <c r="PKS368" s="37"/>
      <c r="PKT368" s="37"/>
      <c r="PKU368" s="37"/>
      <c r="PKV368" s="37"/>
      <c r="PKW368" s="37"/>
      <c r="PKX368" s="37"/>
      <c r="PKY368" s="37"/>
      <c r="PKZ368" s="37"/>
      <c r="PLA368" s="37"/>
      <c r="PLB368" s="37"/>
      <c r="PLC368" s="37"/>
      <c r="PLD368" s="37"/>
      <c r="PLE368" s="37"/>
      <c r="PLF368" s="37"/>
      <c r="PLG368" s="37"/>
      <c r="PLH368" s="37"/>
      <c r="PLI368" s="37"/>
      <c r="PLJ368" s="37"/>
      <c r="PLK368" s="37"/>
      <c r="PLL368" s="37"/>
      <c r="PLM368" s="37"/>
      <c r="PLN368" s="37"/>
      <c r="PLO368" s="37"/>
      <c r="PLP368" s="37"/>
      <c r="PLQ368" s="37"/>
      <c r="PLR368" s="37"/>
      <c r="PLS368" s="37"/>
      <c r="PLT368" s="37"/>
      <c r="PLU368" s="37"/>
      <c r="PLV368" s="37"/>
      <c r="PLW368" s="37"/>
      <c r="PLX368" s="37"/>
      <c r="PLY368" s="37"/>
      <c r="PLZ368" s="37"/>
      <c r="PMA368" s="37"/>
      <c r="PMB368" s="37"/>
      <c r="PMC368" s="37"/>
      <c r="PMD368" s="37"/>
      <c r="PME368" s="37"/>
      <c r="PMF368" s="37"/>
      <c r="PMG368" s="37"/>
      <c r="PMH368" s="37"/>
      <c r="PMI368" s="37"/>
      <c r="PMJ368" s="37"/>
      <c r="PMK368" s="37"/>
      <c r="PML368" s="37"/>
      <c r="PMM368" s="37"/>
      <c r="PMN368" s="37"/>
      <c r="PMO368" s="37"/>
      <c r="PMP368" s="37"/>
      <c r="PMQ368" s="37"/>
      <c r="PMR368" s="37"/>
      <c r="PMS368" s="37"/>
      <c r="PMT368" s="37"/>
      <c r="PMU368" s="37"/>
      <c r="PMV368" s="37"/>
      <c r="PMW368" s="37"/>
      <c r="PMX368" s="37"/>
      <c r="PMY368" s="37"/>
      <c r="PMZ368" s="37"/>
      <c r="PNA368" s="37"/>
      <c r="PNB368" s="37"/>
      <c r="PNC368" s="37"/>
      <c r="PND368" s="37"/>
      <c r="PNE368" s="37"/>
      <c r="PNF368" s="37"/>
      <c r="PNG368" s="37"/>
      <c r="PNH368" s="37"/>
      <c r="PNI368" s="37"/>
      <c r="PNJ368" s="37"/>
      <c r="PNK368" s="37"/>
      <c r="PNL368" s="37"/>
      <c r="PNM368" s="37"/>
      <c r="PNN368" s="37"/>
      <c r="PNO368" s="37"/>
      <c r="PNP368" s="37"/>
      <c r="PNQ368" s="37"/>
      <c r="PNR368" s="37"/>
      <c r="PNS368" s="37"/>
      <c r="PNT368" s="37"/>
      <c r="PNU368" s="37"/>
      <c r="PNV368" s="37"/>
      <c r="PNW368" s="37"/>
      <c r="PNX368" s="37"/>
      <c r="PNY368" s="37"/>
      <c r="PNZ368" s="37"/>
      <c r="POA368" s="37"/>
      <c r="POB368" s="37"/>
      <c r="POC368" s="37"/>
      <c r="POD368" s="37"/>
      <c r="POE368" s="37"/>
      <c r="POF368" s="37"/>
      <c r="POG368" s="37"/>
      <c r="POH368" s="37"/>
      <c r="POI368" s="37"/>
      <c r="POJ368" s="37"/>
      <c r="POK368" s="37"/>
      <c r="POL368" s="37"/>
      <c r="POM368" s="37"/>
      <c r="PON368" s="37"/>
      <c r="POO368" s="37"/>
      <c r="POP368" s="37"/>
      <c r="POQ368" s="37"/>
      <c r="POR368" s="37"/>
      <c r="POS368" s="37"/>
      <c r="POT368" s="37"/>
      <c r="POU368" s="37"/>
      <c r="POV368" s="37"/>
      <c r="POW368" s="37"/>
      <c r="POX368" s="37"/>
      <c r="POY368" s="37"/>
      <c r="POZ368" s="37"/>
      <c r="PPA368" s="37"/>
      <c r="PPB368" s="37"/>
      <c r="PPC368" s="37"/>
      <c r="PPD368" s="37"/>
      <c r="PPE368" s="37"/>
      <c r="PPF368" s="37"/>
      <c r="PPG368" s="37"/>
      <c r="PPH368" s="37"/>
      <c r="PPI368" s="37"/>
      <c r="PPJ368" s="37"/>
      <c r="PPK368" s="37"/>
      <c r="PPL368" s="37"/>
      <c r="PPM368" s="37"/>
      <c r="PPN368" s="37"/>
      <c r="PPO368" s="37"/>
      <c r="PPP368" s="37"/>
      <c r="PPQ368" s="37"/>
      <c r="PPR368" s="37"/>
      <c r="PPS368" s="37"/>
      <c r="PPT368" s="37"/>
      <c r="PPU368" s="37"/>
      <c r="PPV368" s="37"/>
      <c r="PPW368" s="37"/>
      <c r="PPX368" s="37"/>
      <c r="PPY368" s="37"/>
      <c r="PPZ368" s="37"/>
      <c r="PQA368" s="37"/>
      <c r="PQB368" s="37"/>
      <c r="PQC368" s="37"/>
      <c r="PQD368" s="37"/>
      <c r="PQE368" s="37"/>
      <c r="PQF368" s="37"/>
      <c r="PQG368" s="37"/>
      <c r="PQH368" s="37"/>
      <c r="PQI368" s="37"/>
      <c r="PQJ368" s="37"/>
      <c r="PQK368" s="37"/>
      <c r="PQL368" s="37"/>
      <c r="PQM368" s="37"/>
      <c r="PQN368" s="37"/>
      <c r="PQO368" s="37"/>
      <c r="PQP368" s="37"/>
      <c r="PQQ368" s="37"/>
      <c r="PQR368" s="37"/>
      <c r="PQS368" s="37"/>
      <c r="PQT368" s="37"/>
      <c r="PQU368" s="37"/>
      <c r="PQV368" s="37"/>
      <c r="PQW368" s="37"/>
      <c r="PQX368" s="37"/>
      <c r="PQY368" s="37"/>
      <c r="PQZ368" s="37"/>
      <c r="PRA368" s="37"/>
      <c r="PRB368" s="37"/>
      <c r="PRC368" s="37"/>
      <c r="PRD368" s="37"/>
      <c r="PRE368" s="37"/>
      <c r="PRF368" s="37"/>
      <c r="PRG368" s="37"/>
      <c r="PRH368" s="37"/>
      <c r="PRI368" s="37"/>
      <c r="PRJ368" s="37"/>
      <c r="PRK368" s="37"/>
      <c r="PRL368" s="37"/>
      <c r="PRM368" s="37"/>
      <c r="PRN368" s="37"/>
      <c r="PRO368" s="37"/>
      <c r="PRP368" s="37"/>
      <c r="PRQ368" s="37"/>
      <c r="PRR368" s="37"/>
      <c r="PRS368" s="37"/>
      <c r="PRT368" s="37"/>
      <c r="PRU368" s="37"/>
      <c r="PRV368" s="37"/>
      <c r="PRW368" s="37"/>
      <c r="PRX368" s="37"/>
      <c r="PRY368" s="37"/>
      <c r="PRZ368" s="37"/>
      <c r="PSA368" s="37"/>
      <c r="PSB368" s="37"/>
      <c r="PSC368" s="37"/>
      <c r="PSD368" s="37"/>
      <c r="PSE368" s="37"/>
      <c r="PSF368" s="37"/>
      <c r="PSG368" s="37"/>
      <c r="PSH368" s="37"/>
      <c r="PSI368" s="37"/>
      <c r="PSJ368" s="37"/>
      <c r="PSK368" s="37"/>
      <c r="PSL368" s="37"/>
      <c r="PSM368" s="37"/>
      <c r="PSN368" s="37"/>
      <c r="PSO368" s="37"/>
      <c r="PSP368" s="37"/>
      <c r="PSQ368" s="37"/>
      <c r="PSR368" s="37"/>
      <c r="PSS368" s="37"/>
      <c r="PST368" s="37"/>
      <c r="PSU368" s="37"/>
      <c r="PSV368" s="37"/>
      <c r="PSW368" s="37"/>
      <c r="PSX368" s="37"/>
      <c r="PSY368" s="37"/>
      <c r="PSZ368" s="37"/>
      <c r="PTA368" s="37"/>
      <c r="PTB368" s="37"/>
      <c r="PTC368" s="37"/>
      <c r="PTD368" s="37"/>
      <c r="PTE368" s="37"/>
      <c r="PTF368" s="37"/>
      <c r="PTG368" s="37"/>
      <c r="PTH368" s="37"/>
      <c r="PTI368" s="37"/>
      <c r="PTJ368" s="37"/>
      <c r="PTK368" s="37"/>
      <c r="PTL368" s="37"/>
      <c r="PTM368" s="37"/>
      <c r="PTN368" s="37"/>
      <c r="PTO368" s="37"/>
      <c r="PTP368" s="37"/>
      <c r="PTQ368" s="37"/>
      <c r="PTR368" s="37"/>
      <c r="PTS368" s="37"/>
      <c r="PTT368" s="37"/>
      <c r="PTU368" s="37"/>
      <c r="PTV368" s="37"/>
      <c r="PTW368" s="37"/>
      <c r="PTX368" s="37"/>
      <c r="PTY368" s="37"/>
      <c r="PTZ368" s="37"/>
      <c r="PUA368" s="37"/>
      <c r="PUB368" s="37"/>
      <c r="PUC368" s="37"/>
      <c r="PUD368" s="37"/>
      <c r="PUE368" s="37"/>
      <c r="PUF368" s="37"/>
      <c r="PUG368" s="37"/>
      <c r="PUH368" s="37"/>
      <c r="PUI368" s="37"/>
      <c r="PUJ368" s="37"/>
      <c r="PUK368" s="37"/>
      <c r="PUL368" s="37"/>
      <c r="PUM368" s="37"/>
      <c r="PUN368" s="37"/>
      <c r="PUO368" s="37"/>
      <c r="PUP368" s="37"/>
      <c r="PUQ368" s="37"/>
      <c r="PUR368" s="37"/>
      <c r="PUS368" s="37"/>
      <c r="PUT368" s="37"/>
      <c r="PUU368" s="37"/>
      <c r="PUV368" s="37"/>
      <c r="PUW368" s="37"/>
      <c r="PUX368" s="37"/>
      <c r="PUY368" s="37"/>
      <c r="PUZ368" s="37"/>
      <c r="PVA368" s="37"/>
      <c r="PVB368" s="37"/>
      <c r="PVC368" s="37"/>
      <c r="PVD368" s="37"/>
      <c r="PVE368" s="37"/>
      <c r="PVF368" s="37"/>
      <c r="PVG368" s="37"/>
      <c r="PVH368" s="37"/>
      <c r="PVI368" s="37"/>
      <c r="PVJ368" s="37"/>
      <c r="PVK368" s="37"/>
      <c r="PVL368" s="37"/>
      <c r="PVM368" s="37"/>
      <c r="PVN368" s="37"/>
      <c r="PVO368" s="37"/>
      <c r="PVP368" s="37"/>
      <c r="PVQ368" s="37"/>
      <c r="PVR368" s="37"/>
      <c r="PVS368" s="37"/>
      <c r="PVT368" s="37"/>
      <c r="PVU368" s="37"/>
      <c r="PVV368" s="37"/>
      <c r="PVW368" s="37"/>
      <c r="PVX368" s="37"/>
      <c r="PVY368" s="37"/>
      <c r="PVZ368" s="37"/>
      <c r="PWA368" s="37"/>
      <c r="PWB368" s="37"/>
      <c r="PWC368" s="37"/>
      <c r="PWD368" s="37"/>
      <c r="PWE368" s="37"/>
      <c r="PWF368" s="37"/>
      <c r="PWG368" s="37"/>
      <c r="PWH368" s="37"/>
      <c r="PWI368" s="37"/>
      <c r="PWJ368" s="37"/>
      <c r="PWK368" s="37"/>
      <c r="PWL368" s="37"/>
      <c r="PWM368" s="37"/>
      <c r="PWN368" s="37"/>
      <c r="PWO368" s="37"/>
      <c r="PWP368" s="37"/>
      <c r="PWQ368" s="37"/>
      <c r="PWR368" s="37"/>
      <c r="PWS368" s="37"/>
      <c r="PWT368" s="37"/>
      <c r="PWU368" s="37"/>
      <c r="PWV368" s="37"/>
      <c r="PWW368" s="37"/>
      <c r="PWX368" s="37"/>
      <c r="PWY368" s="37"/>
      <c r="PWZ368" s="37"/>
      <c r="PXA368" s="37"/>
      <c r="PXB368" s="37"/>
      <c r="PXC368" s="37"/>
      <c r="PXD368" s="37"/>
      <c r="PXE368" s="37"/>
      <c r="PXF368" s="37"/>
      <c r="PXG368" s="37"/>
      <c r="PXH368" s="37"/>
      <c r="PXI368" s="37"/>
      <c r="PXJ368" s="37"/>
      <c r="PXK368" s="37"/>
      <c r="PXL368" s="37"/>
      <c r="PXM368" s="37"/>
      <c r="PXN368" s="37"/>
      <c r="PXO368" s="37"/>
      <c r="PXP368" s="37"/>
      <c r="PXQ368" s="37"/>
      <c r="PXR368" s="37"/>
      <c r="PXS368" s="37"/>
      <c r="PXT368" s="37"/>
      <c r="PXU368" s="37"/>
      <c r="PXV368" s="37"/>
      <c r="PXW368" s="37"/>
      <c r="PXX368" s="37"/>
      <c r="PXY368" s="37"/>
      <c r="PXZ368" s="37"/>
      <c r="PYA368" s="37"/>
      <c r="PYB368" s="37"/>
      <c r="PYC368" s="37"/>
      <c r="PYD368" s="37"/>
      <c r="PYE368" s="37"/>
      <c r="PYF368" s="37"/>
      <c r="PYG368" s="37"/>
      <c r="PYH368" s="37"/>
      <c r="PYI368" s="37"/>
      <c r="PYJ368" s="37"/>
      <c r="PYK368" s="37"/>
      <c r="PYL368" s="37"/>
      <c r="PYM368" s="37"/>
      <c r="PYN368" s="37"/>
      <c r="PYO368" s="37"/>
      <c r="PYP368" s="37"/>
      <c r="PYQ368" s="37"/>
      <c r="PYR368" s="37"/>
      <c r="PYS368" s="37"/>
      <c r="PYT368" s="37"/>
      <c r="PYU368" s="37"/>
      <c r="PYV368" s="37"/>
      <c r="PYW368" s="37"/>
      <c r="PYX368" s="37"/>
      <c r="PYY368" s="37"/>
      <c r="PYZ368" s="37"/>
      <c r="PZA368" s="37"/>
      <c r="PZB368" s="37"/>
      <c r="PZC368" s="37"/>
      <c r="PZD368" s="37"/>
      <c r="PZE368" s="37"/>
      <c r="PZF368" s="37"/>
      <c r="PZG368" s="37"/>
      <c r="PZH368" s="37"/>
      <c r="PZI368" s="37"/>
      <c r="PZJ368" s="37"/>
      <c r="PZK368" s="37"/>
      <c r="PZL368" s="37"/>
      <c r="PZM368" s="37"/>
      <c r="PZN368" s="37"/>
      <c r="PZO368" s="37"/>
      <c r="PZP368" s="37"/>
      <c r="PZQ368" s="37"/>
      <c r="PZR368" s="37"/>
      <c r="PZS368" s="37"/>
      <c r="PZT368" s="37"/>
      <c r="PZU368" s="37"/>
      <c r="PZV368" s="37"/>
      <c r="PZW368" s="37"/>
      <c r="PZX368" s="37"/>
      <c r="PZY368" s="37"/>
      <c r="PZZ368" s="37"/>
      <c r="QAA368" s="37"/>
      <c r="QAB368" s="37"/>
      <c r="QAC368" s="37"/>
      <c r="QAD368" s="37"/>
      <c r="QAE368" s="37"/>
      <c r="QAF368" s="37"/>
      <c r="QAG368" s="37"/>
      <c r="QAH368" s="37"/>
      <c r="QAI368" s="37"/>
      <c r="QAJ368" s="37"/>
      <c r="QAK368" s="37"/>
      <c r="QAL368" s="37"/>
      <c r="QAM368" s="37"/>
      <c r="QAN368" s="37"/>
      <c r="QAO368" s="37"/>
      <c r="QAP368" s="37"/>
      <c r="QAQ368" s="37"/>
      <c r="QAR368" s="37"/>
      <c r="QAS368" s="37"/>
      <c r="QAT368" s="37"/>
      <c r="QAU368" s="37"/>
      <c r="QAV368" s="37"/>
      <c r="QAW368" s="37"/>
      <c r="QAX368" s="37"/>
      <c r="QAY368" s="37"/>
      <c r="QAZ368" s="37"/>
      <c r="QBA368" s="37"/>
      <c r="QBB368" s="37"/>
      <c r="QBC368" s="37"/>
      <c r="QBD368" s="37"/>
      <c r="QBE368" s="37"/>
      <c r="QBF368" s="37"/>
      <c r="QBG368" s="37"/>
      <c r="QBH368" s="37"/>
      <c r="QBI368" s="37"/>
      <c r="QBJ368" s="37"/>
      <c r="QBK368" s="37"/>
      <c r="QBL368" s="37"/>
      <c r="QBM368" s="37"/>
      <c r="QBN368" s="37"/>
      <c r="QBO368" s="37"/>
      <c r="QBP368" s="37"/>
      <c r="QBQ368" s="37"/>
      <c r="QBR368" s="37"/>
      <c r="QBS368" s="37"/>
      <c r="QBT368" s="37"/>
      <c r="QBU368" s="37"/>
      <c r="QBV368" s="37"/>
      <c r="QBW368" s="37"/>
      <c r="QBX368" s="37"/>
      <c r="QBY368" s="37"/>
      <c r="QBZ368" s="37"/>
      <c r="QCA368" s="37"/>
      <c r="QCB368" s="37"/>
      <c r="QCC368" s="37"/>
      <c r="QCD368" s="37"/>
      <c r="QCE368" s="37"/>
      <c r="QCF368" s="37"/>
      <c r="QCG368" s="37"/>
      <c r="QCH368" s="37"/>
      <c r="QCI368" s="37"/>
      <c r="QCJ368" s="37"/>
      <c r="QCK368" s="37"/>
      <c r="QCL368" s="37"/>
      <c r="QCM368" s="37"/>
      <c r="QCN368" s="37"/>
      <c r="QCO368" s="37"/>
      <c r="QCP368" s="37"/>
      <c r="QCQ368" s="37"/>
      <c r="QCR368" s="37"/>
      <c r="QCS368" s="37"/>
      <c r="QCT368" s="37"/>
      <c r="QCU368" s="37"/>
      <c r="QCV368" s="37"/>
      <c r="QCW368" s="37"/>
      <c r="QCX368" s="37"/>
      <c r="QCY368" s="37"/>
      <c r="QCZ368" s="37"/>
      <c r="QDA368" s="37"/>
      <c r="QDB368" s="37"/>
      <c r="QDC368" s="37"/>
      <c r="QDD368" s="37"/>
      <c r="QDE368" s="37"/>
      <c r="QDF368" s="37"/>
      <c r="QDG368" s="37"/>
      <c r="QDH368" s="37"/>
      <c r="QDI368" s="37"/>
      <c r="QDJ368" s="37"/>
      <c r="QDK368" s="37"/>
      <c r="QDL368" s="37"/>
      <c r="QDM368" s="37"/>
      <c r="QDN368" s="37"/>
      <c r="QDO368" s="37"/>
      <c r="QDP368" s="37"/>
      <c r="QDQ368" s="37"/>
      <c r="QDR368" s="37"/>
      <c r="QDS368" s="37"/>
      <c r="QDT368" s="37"/>
      <c r="QDU368" s="37"/>
      <c r="QDV368" s="37"/>
      <c r="QDW368" s="37"/>
      <c r="QDX368" s="37"/>
      <c r="QDY368" s="37"/>
      <c r="QDZ368" s="37"/>
      <c r="QEA368" s="37"/>
      <c r="QEB368" s="37"/>
      <c r="QEC368" s="37"/>
      <c r="QED368" s="37"/>
      <c r="QEE368" s="37"/>
      <c r="QEF368" s="37"/>
      <c r="QEG368" s="37"/>
      <c r="QEH368" s="37"/>
      <c r="QEI368" s="37"/>
      <c r="QEJ368" s="37"/>
      <c r="QEK368" s="37"/>
      <c r="QEL368" s="37"/>
      <c r="QEM368" s="37"/>
      <c r="QEN368" s="37"/>
      <c r="QEO368" s="37"/>
      <c r="QEP368" s="37"/>
      <c r="QEQ368" s="37"/>
      <c r="QER368" s="37"/>
      <c r="QES368" s="37"/>
      <c r="QET368" s="37"/>
      <c r="QEU368" s="37"/>
      <c r="QEV368" s="37"/>
      <c r="QEW368" s="37"/>
      <c r="QEX368" s="37"/>
      <c r="QEY368" s="37"/>
      <c r="QEZ368" s="37"/>
      <c r="QFA368" s="37"/>
      <c r="QFB368" s="37"/>
      <c r="QFC368" s="37"/>
      <c r="QFD368" s="37"/>
      <c r="QFE368" s="37"/>
      <c r="QFF368" s="37"/>
      <c r="QFG368" s="37"/>
      <c r="QFH368" s="37"/>
      <c r="QFI368" s="37"/>
      <c r="QFJ368" s="37"/>
      <c r="QFK368" s="37"/>
      <c r="QFL368" s="37"/>
      <c r="QFM368" s="37"/>
      <c r="QFN368" s="37"/>
      <c r="QFO368" s="37"/>
      <c r="QFP368" s="37"/>
      <c r="QFQ368" s="37"/>
      <c r="QFR368" s="37"/>
      <c r="QFS368" s="37"/>
      <c r="QFT368" s="37"/>
      <c r="QFU368" s="37"/>
      <c r="QFV368" s="37"/>
      <c r="QFW368" s="37"/>
      <c r="QFX368" s="37"/>
      <c r="QFY368" s="37"/>
      <c r="QFZ368" s="37"/>
      <c r="QGA368" s="37"/>
      <c r="QGB368" s="37"/>
      <c r="QGC368" s="37"/>
      <c r="QGD368" s="37"/>
      <c r="QGE368" s="37"/>
      <c r="QGF368" s="37"/>
      <c r="QGG368" s="37"/>
      <c r="QGH368" s="37"/>
      <c r="QGI368" s="37"/>
      <c r="QGJ368" s="37"/>
      <c r="QGK368" s="37"/>
      <c r="QGL368" s="37"/>
      <c r="QGM368" s="37"/>
      <c r="QGN368" s="37"/>
      <c r="QGO368" s="37"/>
      <c r="QGP368" s="37"/>
      <c r="QGQ368" s="37"/>
      <c r="QGR368" s="37"/>
      <c r="QGS368" s="37"/>
      <c r="QGT368" s="37"/>
      <c r="QGU368" s="37"/>
      <c r="QGV368" s="37"/>
      <c r="QGW368" s="37"/>
      <c r="QGX368" s="37"/>
      <c r="QGY368" s="37"/>
      <c r="QGZ368" s="37"/>
      <c r="QHA368" s="37"/>
      <c r="QHB368" s="37"/>
      <c r="QHC368" s="37"/>
      <c r="QHD368" s="37"/>
      <c r="QHE368" s="37"/>
      <c r="QHF368" s="37"/>
      <c r="QHG368" s="37"/>
      <c r="QHH368" s="37"/>
      <c r="QHI368" s="37"/>
      <c r="QHJ368" s="37"/>
      <c r="QHK368" s="37"/>
      <c r="QHL368" s="37"/>
      <c r="QHM368" s="37"/>
      <c r="QHN368" s="37"/>
      <c r="QHO368" s="37"/>
      <c r="QHP368" s="37"/>
      <c r="QHQ368" s="37"/>
      <c r="QHR368" s="37"/>
      <c r="QHS368" s="37"/>
      <c r="QHT368" s="37"/>
      <c r="QHU368" s="37"/>
      <c r="QHV368" s="37"/>
      <c r="QHW368" s="37"/>
      <c r="QHX368" s="37"/>
      <c r="QHY368" s="37"/>
      <c r="QHZ368" s="37"/>
      <c r="QIA368" s="37"/>
      <c r="QIB368" s="37"/>
      <c r="QIC368" s="37"/>
      <c r="QID368" s="37"/>
      <c r="QIE368" s="37"/>
      <c r="QIF368" s="37"/>
      <c r="QIG368" s="37"/>
      <c r="QIH368" s="37"/>
      <c r="QII368" s="37"/>
      <c r="QIJ368" s="37"/>
      <c r="QIK368" s="37"/>
      <c r="QIL368" s="37"/>
      <c r="QIM368" s="37"/>
      <c r="QIN368" s="37"/>
      <c r="QIO368" s="37"/>
      <c r="QIP368" s="37"/>
      <c r="QIQ368" s="37"/>
      <c r="QIR368" s="37"/>
      <c r="QIS368" s="37"/>
      <c r="QIT368" s="37"/>
      <c r="QIU368" s="37"/>
      <c r="QIV368" s="37"/>
      <c r="QIW368" s="37"/>
      <c r="QIX368" s="37"/>
      <c r="QIY368" s="37"/>
      <c r="QIZ368" s="37"/>
      <c r="QJA368" s="37"/>
      <c r="QJB368" s="37"/>
      <c r="QJC368" s="37"/>
      <c r="QJD368" s="37"/>
      <c r="QJE368" s="37"/>
      <c r="QJF368" s="37"/>
      <c r="QJG368" s="37"/>
      <c r="QJH368" s="37"/>
      <c r="QJI368" s="37"/>
      <c r="QJJ368" s="37"/>
      <c r="QJK368" s="37"/>
      <c r="QJL368" s="37"/>
      <c r="QJM368" s="37"/>
      <c r="QJN368" s="37"/>
      <c r="QJO368" s="37"/>
      <c r="QJP368" s="37"/>
      <c r="QJQ368" s="37"/>
      <c r="QJR368" s="37"/>
      <c r="QJS368" s="37"/>
      <c r="QJT368" s="37"/>
      <c r="QJU368" s="37"/>
      <c r="QJV368" s="37"/>
      <c r="QJW368" s="37"/>
      <c r="QJX368" s="37"/>
      <c r="QJY368" s="37"/>
      <c r="QJZ368" s="37"/>
      <c r="QKA368" s="37"/>
      <c r="QKB368" s="37"/>
      <c r="QKC368" s="37"/>
      <c r="QKD368" s="37"/>
      <c r="QKE368" s="37"/>
      <c r="QKF368" s="37"/>
      <c r="QKG368" s="37"/>
      <c r="QKH368" s="37"/>
      <c r="QKI368" s="37"/>
      <c r="QKJ368" s="37"/>
      <c r="QKK368" s="37"/>
      <c r="QKL368" s="37"/>
      <c r="QKM368" s="37"/>
      <c r="QKN368" s="37"/>
      <c r="QKO368" s="37"/>
      <c r="QKP368" s="37"/>
      <c r="QKQ368" s="37"/>
      <c r="QKR368" s="37"/>
      <c r="QKS368" s="37"/>
      <c r="QKT368" s="37"/>
      <c r="QKU368" s="37"/>
      <c r="QKV368" s="37"/>
      <c r="QKW368" s="37"/>
      <c r="QKX368" s="37"/>
      <c r="QKY368" s="37"/>
      <c r="QKZ368" s="37"/>
      <c r="QLA368" s="37"/>
      <c r="QLB368" s="37"/>
      <c r="QLC368" s="37"/>
      <c r="QLD368" s="37"/>
      <c r="QLE368" s="37"/>
      <c r="QLF368" s="37"/>
      <c r="QLG368" s="37"/>
      <c r="QLH368" s="37"/>
      <c r="QLI368" s="37"/>
      <c r="QLJ368" s="37"/>
      <c r="QLK368" s="37"/>
      <c r="QLL368" s="37"/>
      <c r="QLM368" s="37"/>
      <c r="QLN368" s="37"/>
      <c r="QLO368" s="37"/>
      <c r="QLP368" s="37"/>
      <c r="QLQ368" s="37"/>
      <c r="QLR368" s="37"/>
      <c r="QLS368" s="37"/>
      <c r="QLT368" s="37"/>
      <c r="QLU368" s="37"/>
      <c r="QLV368" s="37"/>
      <c r="QLW368" s="37"/>
      <c r="QLX368" s="37"/>
      <c r="QLY368" s="37"/>
      <c r="QLZ368" s="37"/>
      <c r="QMA368" s="37"/>
      <c r="QMB368" s="37"/>
      <c r="QMC368" s="37"/>
      <c r="QMD368" s="37"/>
      <c r="QME368" s="37"/>
      <c r="QMF368" s="37"/>
      <c r="QMG368" s="37"/>
      <c r="QMH368" s="37"/>
      <c r="QMI368" s="37"/>
      <c r="QMJ368" s="37"/>
      <c r="QMK368" s="37"/>
      <c r="QML368" s="37"/>
      <c r="QMM368" s="37"/>
      <c r="QMN368" s="37"/>
      <c r="QMO368" s="37"/>
      <c r="QMP368" s="37"/>
      <c r="QMQ368" s="37"/>
      <c r="QMR368" s="37"/>
      <c r="QMS368" s="37"/>
      <c r="QMT368" s="37"/>
      <c r="QMU368" s="37"/>
      <c r="QMV368" s="37"/>
      <c r="QMW368" s="37"/>
      <c r="QMX368" s="37"/>
      <c r="QMY368" s="37"/>
      <c r="QMZ368" s="37"/>
      <c r="QNA368" s="37"/>
      <c r="QNB368" s="37"/>
      <c r="QNC368" s="37"/>
      <c r="QND368" s="37"/>
      <c r="QNE368" s="37"/>
      <c r="QNF368" s="37"/>
      <c r="QNG368" s="37"/>
      <c r="QNH368" s="37"/>
      <c r="QNI368" s="37"/>
      <c r="QNJ368" s="37"/>
      <c r="QNK368" s="37"/>
      <c r="QNL368" s="37"/>
      <c r="QNM368" s="37"/>
      <c r="QNN368" s="37"/>
      <c r="QNO368" s="37"/>
      <c r="QNP368" s="37"/>
      <c r="QNQ368" s="37"/>
      <c r="QNR368" s="37"/>
      <c r="QNS368" s="37"/>
      <c r="QNT368" s="37"/>
      <c r="QNU368" s="37"/>
      <c r="QNV368" s="37"/>
      <c r="QNW368" s="37"/>
      <c r="QNX368" s="37"/>
      <c r="QNY368" s="37"/>
      <c r="QNZ368" s="37"/>
      <c r="QOA368" s="37"/>
      <c r="QOB368" s="37"/>
      <c r="QOC368" s="37"/>
      <c r="QOD368" s="37"/>
      <c r="QOE368" s="37"/>
      <c r="QOF368" s="37"/>
      <c r="QOG368" s="37"/>
      <c r="QOH368" s="37"/>
      <c r="QOI368" s="37"/>
      <c r="QOJ368" s="37"/>
      <c r="QOK368" s="37"/>
      <c r="QOL368" s="37"/>
      <c r="QOM368" s="37"/>
      <c r="QON368" s="37"/>
      <c r="QOO368" s="37"/>
      <c r="QOP368" s="37"/>
      <c r="QOQ368" s="37"/>
      <c r="QOR368" s="37"/>
      <c r="QOS368" s="37"/>
      <c r="QOT368" s="37"/>
      <c r="QOU368" s="37"/>
      <c r="QOV368" s="37"/>
      <c r="QOW368" s="37"/>
      <c r="QOX368" s="37"/>
      <c r="QOY368" s="37"/>
      <c r="QOZ368" s="37"/>
      <c r="QPA368" s="37"/>
      <c r="QPB368" s="37"/>
      <c r="QPC368" s="37"/>
      <c r="QPD368" s="37"/>
      <c r="QPE368" s="37"/>
      <c r="QPF368" s="37"/>
      <c r="QPG368" s="37"/>
      <c r="QPH368" s="37"/>
      <c r="QPI368" s="37"/>
      <c r="QPJ368" s="37"/>
      <c r="QPK368" s="37"/>
      <c r="QPL368" s="37"/>
      <c r="QPM368" s="37"/>
      <c r="QPN368" s="37"/>
      <c r="QPO368" s="37"/>
      <c r="QPP368" s="37"/>
      <c r="QPQ368" s="37"/>
      <c r="QPR368" s="37"/>
      <c r="QPS368" s="37"/>
      <c r="QPT368" s="37"/>
      <c r="QPU368" s="37"/>
      <c r="QPV368" s="37"/>
      <c r="QPW368" s="37"/>
      <c r="QPX368" s="37"/>
      <c r="QPY368" s="37"/>
      <c r="QPZ368" s="37"/>
      <c r="QQA368" s="37"/>
      <c r="QQB368" s="37"/>
      <c r="QQC368" s="37"/>
      <c r="QQD368" s="37"/>
      <c r="QQE368" s="37"/>
      <c r="QQF368" s="37"/>
      <c r="QQG368" s="37"/>
      <c r="QQH368" s="37"/>
      <c r="QQI368" s="37"/>
      <c r="QQJ368" s="37"/>
      <c r="QQK368" s="37"/>
      <c r="QQL368" s="37"/>
      <c r="QQM368" s="37"/>
      <c r="QQN368" s="37"/>
      <c r="QQO368" s="37"/>
      <c r="QQP368" s="37"/>
      <c r="QQQ368" s="37"/>
      <c r="QQR368" s="37"/>
      <c r="QQS368" s="37"/>
      <c r="QQT368" s="37"/>
      <c r="QQU368" s="37"/>
      <c r="QQV368" s="37"/>
      <c r="QQW368" s="37"/>
      <c r="QQX368" s="37"/>
      <c r="QQY368" s="37"/>
      <c r="QQZ368" s="37"/>
      <c r="QRA368" s="37"/>
      <c r="QRB368" s="37"/>
      <c r="QRC368" s="37"/>
      <c r="QRD368" s="37"/>
      <c r="QRE368" s="37"/>
      <c r="QRF368" s="37"/>
      <c r="QRG368" s="37"/>
      <c r="QRH368" s="37"/>
      <c r="QRI368" s="37"/>
      <c r="QRJ368" s="37"/>
      <c r="QRK368" s="37"/>
      <c r="QRL368" s="37"/>
      <c r="QRM368" s="37"/>
      <c r="QRN368" s="37"/>
      <c r="QRO368" s="37"/>
      <c r="QRP368" s="37"/>
      <c r="QRQ368" s="37"/>
      <c r="QRR368" s="37"/>
      <c r="QRS368" s="37"/>
      <c r="QRT368" s="37"/>
      <c r="QRU368" s="37"/>
      <c r="QRV368" s="37"/>
      <c r="QRW368" s="37"/>
      <c r="QRX368" s="37"/>
      <c r="QRY368" s="37"/>
      <c r="QRZ368" s="37"/>
      <c r="QSA368" s="37"/>
      <c r="QSB368" s="37"/>
      <c r="QSC368" s="37"/>
      <c r="QSD368" s="37"/>
      <c r="QSE368" s="37"/>
      <c r="QSF368" s="37"/>
      <c r="QSG368" s="37"/>
      <c r="QSH368" s="37"/>
      <c r="QSI368" s="37"/>
      <c r="QSJ368" s="37"/>
      <c r="QSK368" s="37"/>
      <c r="QSL368" s="37"/>
      <c r="QSM368" s="37"/>
      <c r="QSN368" s="37"/>
      <c r="QSO368" s="37"/>
      <c r="QSP368" s="37"/>
      <c r="QSQ368" s="37"/>
      <c r="QSR368" s="37"/>
      <c r="QSS368" s="37"/>
      <c r="QST368" s="37"/>
      <c r="QSU368" s="37"/>
      <c r="QSV368" s="37"/>
      <c r="QSW368" s="37"/>
      <c r="QSX368" s="37"/>
      <c r="QSY368" s="37"/>
      <c r="QSZ368" s="37"/>
      <c r="QTA368" s="37"/>
      <c r="QTB368" s="37"/>
      <c r="QTC368" s="37"/>
      <c r="QTD368" s="37"/>
      <c r="QTE368" s="37"/>
      <c r="QTF368" s="37"/>
      <c r="QTG368" s="37"/>
      <c r="QTH368" s="37"/>
      <c r="QTI368" s="37"/>
      <c r="QTJ368" s="37"/>
      <c r="QTK368" s="37"/>
      <c r="QTL368" s="37"/>
      <c r="QTM368" s="37"/>
      <c r="QTN368" s="37"/>
      <c r="QTO368" s="37"/>
      <c r="QTP368" s="37"/>
      <c r="QTQ368" s="37"/>
      <c r="QTR368" s="37"/>
      <c r="QTS368" s="37"/>
      <c r="QTT368" s="37"/>
      <c r="QTU368" s="37"/>
      <c r="QTV368" s="37"/>
      <c r="QTW368" s="37"/>
      <c r="QTX368" s="37"/>
      <c r="QTY368" s="37"/>
      <c r="QTZ368" s="37"/>
      <c r="QUA368" s="37"/>
      <c r="QUB368" s="37"/>
      <c r="QUC368" s="37"/>
      <c r="QUD368" s="37"/>
      <c r="QUE368" s="37"/>
      <c r="QUF368" s="37"/>
      <c r="QUG368" s="37"/>
      <c r="QUH368" s="37"/>
      <c r="QUI368" s="37"/>
      <c r="QUJ368" s="37"/>
      <c r="QUK368" s="37"/>
      <c r="QUL368" s="37"/>
      <c r="QUM368" s="37"/>
      <c r="QUN368" s="37"/>
      <c r="QUO368" s="37"/>
      <c r="QUP368" s="37"/>
      <c r="QUQ368" s="37"/>
      <c r="QUR368" s="37"/>
      <c r="QUS368" s="37"/>
      <c r="QUT368" s="37"/>
      <c r="QUU368" s="37"/>
      <c r="QUV368" s="37"/>
      <c r="QUW368" s="37"/>
      <c r="QUX368" s="37"/>
      <c r="QUY368" s="37"/>
      <c r="QUZ368" s="37"/>
      <c r="QVA368" s="37"/>
      <c r="QVB368" s="37"/>
      <c r="QVC368" s="37"/>
      <c r="QVD368" s="37"/>
      <c r="QVE368" s="37"/>
      <c r="QVF368" s="37"/>
      <c r="QVG368" s="37"/>
      <c r="QVH368" s="37"/>
      <c r="QVI368" s="37"/>
      <c r="QVJ368" s="37"/>
      <c r="QVK368" s="37"/>
      <c r="QVL368" s="37"/>
      <c r="QVM368" s="37"/>
      <c r="QVN368" s="37"/>
      <c r="QVO368" s="37"/>
      <c r="QVP368" s="37"/>
      <c r="QVQ368" s="37"/>
      <c r="QVR368" s="37"/>
      <c r="QVS368" s="37"/>
      <c r="QVT368" s="37"/>
      <c r="QVU368" s="37"/>
      <c r="QVV368" s="37"/>
      <c r="QVW368" s="37"/>
      <c r="QVX368" s="37"/>
      <c r="QVY368" s="37"/>
      <c r="QVZ368" s="37"/>
      <c r="QWA368" s="37"/>
      <c r="QWB368" s="37"/>
      <c r="QWC368" s="37"/>
      <c r="QWD368" s="37"/>
      <c r="QWE368" s="37"/>
      <c r="QWF368" s="37"/>
      <c r="QWG368" s="37"/>
      <c r="QWH368" s="37"/>
      <c r="QWI368" s="37"/>
      <c r="QWJ368" s="37"/>
      <c r="QWK368" s="37"/>
      <c r="QWL368" s="37"/>
      <c r="QWM368" s="37"/>
      <c r="QWN368" s="37"/>
      <c r="QWO368" s="37"/>
      <c r="QWP368" s="37"/>
      <c r="QWQ368" s="37"/>
      <c r="QWR368" s="37"/>
      <c r="QWS368" s="37"/>
      <c r="QWT368" s="37"/>
      <c r="QWU368" s="37"/>
      <c r="QWV368" s="37"/>
      <c r="QWW368" s="37"/>
      <c r="QWX368" s="37"/>
      <c r="QWY368" s="37"/>
      <c r="QWZ368" s="37"/>
      <c r="QXA368" s="37"/>
      <c r="QXB368" s="37"/>
      <c r="QXC368" s="37"/>
      <c r="QXD368" s="37"/>
      <c r="QXE368" s="37"/>
      <c r="QXF368" s="37"/>
      <c r="QXG368" s="37"/>
      <c r="QXH368" s="37"/>
      <c r="QXI368" s="37"/>
      <c r="QXJ368" s="37"/>
      <c r="QXK368" s="37"/>
      <c r="QXL368" s="37"/>
      <c r="QXM368" s="37"/>
      <c r="QXN368" s="37"/>
      <c r="QXO368" s="37"/>
      <c r="QXP368" s="37"/>
      <c r="QXQ368" s="37"/>
      <c r="QXR368" s="37"/>
      <c r="QXS368" s="37"/>
      <c r="QXT368" s="37"/>
      <c r="QXU368" s="37"/>
      <c r="QXV368" s="37"/>
      <c r="QXW368" s="37"/>
      <c r="QXX368" s="37"/>
      <c r="QXY368" s="37"/>
      <c r="QXZ368" s="37"/>
      <c r="QYA368" s="37"/>
      <c r="QYB368" s="37"/>
      <c r="QYC368" s="37"/>
      <c r="QYD368" s="37"/>
      <c r="QYE368" s="37"/>
      <c r="QYF368" s="37"/>
      <c r="QYG368" s="37"/>
      <c r="QYH368" s="37"/>
      <c r="QYI368" s="37"/>
      <c r="QYJ368" s="37"/>
      <c r="QYK368" s="37"/>
      <c r="QYL368" s="37"/>
      <c r="QYM368" s="37"/>
      <c r="QYN368" s="37"/>
      <c r="QYO368" s="37"/>
      <c r="QYP368" s="37"/>
      <c r="QYQ368" s="37"/>
      <c r="QYR368" s="37"/>
      <c r="QYS368" s="37"/>
      <c r="QYT368" s="37"/>
      <c r="QYU368" s="37"/>
      <c r="QYV368" s="37"/>
      <c r="QYW368" s="37"/>
      <c r="QYX368" s="37"/>
      <c r="QYY368" s="37"/>
      <c r="QYZ368" s="37"/>
      <c r="QZA368" s="37"/>
      <c r="QZB368" s="37"/>
      <c r="QZC368" s="37"/>
      <c r="QZD368" s="37"/>
      <c r="QZE368" s="37"/>
      <c r="QZF368" s="37"/>
      <c r="QZG368" s="37"/>
      <c r="QZH368" s="37"/>
      <c r="QZI368" s="37"/>
      <c r="QZJ368" s="37"/>
      <c r="QZK368" s="37"/>
      <c r="QZL368" s="37"/>
      <c r="QZM368" s="37"/>
      <c r="QZN368" s="37"/>
      <c r="QZO368" s="37"/>
      <c r="QZP368" s="37"/>
      <c r="QZQ368" s="37"/>
      <c r="QZR368" s="37"/>
      <c r="QZS368" s="37"/>
      <c r="QZT368" s="37"/>
      <c r="QZU368" s="37"/>
      <c r="QZV368" s="37"/>
      <c r="QZW368" s="37"/>
      <c r="QZX368" s="37"/>
      <c r="QZY368" s="37"/>
      <c r="QZZ368" s="37"/>
      <c r="RAA368" s="37"/>
      <c r="RAB368" s="37"/>
      <c r="RAC368" s="37"/>
      <c r="RAD368" s="37"/>
      <c r="RAE368" s="37"/>
      <c r="RAF368" s="37"/>
      <c r="RAG368" s="37"/>
      <c r="RAH368" s="37"/>
      <c r="RAI368" s="37"/>
      <c r="RAJ368" s="37"/>
      <c r="RAK368" s="37"/>
      <c r="RAL368" s="37"/>
      <c r="RAM368" s="37"/>
      <c r="RAN368" s="37"/>
      <c r="RAO368" s="37"/>
      <c r="RAP368" s="37"/>
      <c r="RAQ368" s="37"/>
      <c r="RAR368" s="37"/>
      <c r="RAS368" s="37"/>
      <c r="RAT368" s="37"/>
      <c r="RAU368" s="37"/>
      <c r="RAV368" s="37"/>
      <c r="RAW368" s="37"/>
      <c r="RAX368" s="37"/>
      <c r="RAY368" s="37"/>
      <c r="RAZ368" s="37"/>
      <c r="RBA368" s="37"/>
      <c r="RBB368" s="37"/>
      <c r="RBC368" s="37"/>
      <c r="RBD368" s="37"/>
      <c r="RBE368" s="37"/>
      <c r="RBF368" s="37"/>
      <c r="RBG368" s="37"/>
      <c r="RBH368" s="37"/>
      <c r="RBI368" s="37"/>
      <c r="RBJ368" s="37"/>
      <c r="RBK368" s="37"/>
      <c r="RBL368" s="37"/>
      <c r="RBM368" s="37"/>
      <c r="RBN368" s="37"/>
      <c r="RBO368" s="37"/>
      <c r="RBP368" s="37"/>
      <c r="RBQ368" s="37"/>
      <c r="RBR368" s="37"/>
      <c r="RBS368" s="37"/>
      <c r="RBT368" s="37"/>
      <c r="RBU368" s="37"/>
      <c r="RBV368" s="37"/>
      <c r="RBW368" s="37"/>
      <c r="RBX368" s="37"/>
      <c r="RBY368" s="37"/>
      <c r="RBZ368" s="37"/>
      <c r="RCA368" s="37"/>
      <c r="RCB368" s="37"/>
      <c r="RCC368" s="37"/>
      <c r="RCD368" s="37"/>
      <c r="RCE368" s="37"/>
      <c r="RCF368" s="37"/>
      <c r="RCG368" s="37"/>
      <c r="RCH368" s="37"/>
      <c r="RCI368" s="37"/>
      <c r="RCJ368" s="37"/>
      <c r="RCK368" s="37"/>
      <c r="RCL368" s="37"/>
      <c r="RCM368" s="37"/>
      <c r="RCN368" s="37"/>
      <c r="RCO368" s="37"/>
      <c r="RCP368" s="37"/>
      <c r="RCQ368" s="37"/>
      <c r="RCR368" s="37"/>
      <c r="RCS368" s="37"/>
      <c r="RCT368" s="37"/>
      <c r="RCU368" s="37"/>
      <c r="RCV368" s="37"/>
      <c r="RCW368" s="37"/>
      <c r="RCX368" s="37"/>
      <c r="RCY368" s="37"/>
      <c r="RCZ368" s="37"/>
      <c r="RDA368" s="37"/>
      <c r="RDB368" s="37"/>
      <c r="RDC368" s="37"/>
      <c r="RDD368" s="37"/>
      <c r="RDE368" s="37"/>
      <c r="RDF368" s="37"/>
      <c r="RDG368" s="37"/>
      <c r="RDH368" s="37"/>
      <c r="RDI368" s="37"/>
      <c r="RDJ368" s="37"/>
      <c r="RDK368" s="37"/>
      <c r="RDL368" s="37"/>
      <c r="RDM368" s="37"/>
      <c r="RDN368" s="37"/>
      <c r="RDO368" s="37"/>
      <c r="RDP368" s="37"/>
      <c r="RDQ368" s="37"/>
      <c r="RDR368" s="37"/>
      <c r="RDS368" s="37"/>
      <c r="RDT368" s="37"/>
      <c r="RDU368" s="37"/>
      <c r="RDV368" s="37"/>
      <c r="RDW368" s="37"/>
      <c r="RDX368" s="37"/>
      <c r="RDY368" s="37"/>
      <c r="RDZ368" s="37"/>
      <c r="REA368" s="37"/>
      <c r="REB368" s="37"/>
      <c r="REC368" s="37"/>
      <c r="RED368" s="37"/>
      <c r="REE368" s="37"/>
      <c r="REF368" s="37"/>
      <c r="REG368" s="37"/>
      <c r="REH368" s="37"/>
      <c r="REI368" s="37"/>
      <c r="REJ368" s="37"/>
      <c r="REK368" s="37"/>
      <c r="REL368" s="37"/>
      <c r="REM368" s="37"/>
      <c r="REN368" s="37"/>
      <c r="REO368" s="37"/>
      <c r="REP368" s="37"/>
      <c r="REQ368" s="37"/>
      <c r="RER368" s="37"/>
      <c r="RES368" s="37"/>
      <c r="RET368" s="37"/>
      <c r="REU368" s="37"/>
      <c r="REV368" s="37"/>
      <c r="REW368" s="37"/>
      <c r="REX368" s="37"/>
      <c r="REY368" s="37"/>
      <c r="REZ368" s="37"/>
      <c r="RFA368" s="37"/>
      <c r="RFB368" s="37"/>
      <c r="RFC368" s="37"/>
      <c r="RFD368" s="37"/>
      <c r="RFE368" s="37"/>
      <c r="RFF368" s="37"/>
      <c r="RFG368" s="37"/>
      <c r="RFH368" s="37"/>
      <c r="RFI368" s="37"/>
      <c r="RFJ368" s="37"/>
      <c r="RFK368" s="37"/>
      <c r="RFL368" s="37"/>
      <c r="RFM368" s="37"/>
      <c r="RFN368" s="37"/>
      <c r="RFO368" s="37"/>
      <c r="RFP368" s="37"/>
      <c r="RFQ368" s="37"/>
      <c r="RFR368" s="37"/>
      <c r="RFS368" s="37"/>
      <c r="RFT368" s="37"/>
      <c r="RFU368" s="37"/>
      <c r="RFV368" s="37"/>
      <c r="RFW368" s="37"/>
      <c r="RFX368" s="37"/>
      <c r="RFY368" s="37"/>
      <c r="RFZ368" s="37"/>
      <c r="RGA368" s="37"/>
      <c r="RGB368" s="37"/>
      <c r="RGC368" s="37"/>
      <c r="RGD368" s="37"/>
      <c r="RGE368" s="37"/>
      <c r="RGF368" s="37"/>
      <c r="RGG368" s="37"/>
      <c r="RGH368" s="37"/>
      <c r="RGI368" s="37"/>
      <c r="RGJ368" s="37"/>
      <c r="RGK368" s="37"/>
      <c r="RGL368" s="37"/>
      <c r="RGM368" s="37"/>
      <c r="RGN368" s="37"/>
      <c r="RGO368" s="37"/>
      <c r="RGP368" s="37"/>
      <c r="RGQ368" s="37"/>
      <c r="RGR368" s="37"/>
      <c r="RGS368" s="37"/>
      <c r="RGT368" s="37"/>
      <c r="RGU368" s="37"/>
      <c r="RGV368" s="37"/>
      <c r="RGW368" s="37"/>
      <c r="RGX368" s="37"/>
      <c r="RGY368" s="37"/>
      <c r="RGZ368" s="37"/>
      <c r="RHA368" s="37"/>
      <c r="RHB368" s="37"/>
      <c r="RHC368" s="37"/>
      <c r="RHD368" s="37"/>
      <c r="RHE368" s="37"/>
      <c r="RHF368" s="37"/>
      <c r="RHG368" s="37"/>
      <c r="RHH368" s="37"/>
      <c r="RHI368" s="37"/>
      <c r="RHJ368" s="37"/>
      <c r="RHK368" s="37"/>
      <c r="RHL368" s="37"/>
      <c r="RHM368" s="37"/>
      <c r="RHN368" s="37"/>
      <c r="RHO368" s="37"/>
      <c r="RHP368" s="37"/>
      <c r="RHQ368" s="37"/>
      <c r="RHR368" s="37"/>
      <c r="RHS368" s="37"/>
      <c r="RHT368" s="37"/>
      <c r="RHU368" s="37"/>
      <c r="RHV368" s="37"/>
      <c r="RHW368" s="37"/>
      <c r="RHX368" s="37"/>
      <c r="RHY368" s="37"/>
      <c r="RHZ368" s="37"/>
      <c r="RIA368" s="37"/>
      <c r="RIB368" s="37"/>
      <c r="RIC368" s="37"/>
      <c r="RID368" s="37"/>
      <c r="RIE368" s="37"/>
      <c r="RIF368" s="37"/>
      <c r="RIG368" s="37"/>
      <c r="RIH368" s="37"/>
      <c r="RII368" s="37"/>
      <c r="RIJ368" s="37"/>
      <c r="RIK368" s="37"/>
      <c r="RIL368" s="37"/>
      <c r="RIM368" s="37"/>
      <c r="RIN368" s="37"/>
      <c r="RIO368" s="37"/>
      <c r="RIP368" s="37"/>
      <c r="RIQ368" s="37"/>
      <c r="RIR368" s="37"/>
      <c r="RIS368" s="37"/>
      <c r="RIT368" s="37"/>
      <c r="RIU368" s="37"/>
      <c r="RIV368" s="37"/>
      <c r="RIW368" s="37"/>
      <c r="RIX368" s="37"/>
      <c r="RIY368" s="37"/>
      <c r="RIZ368" s="37"/>
      <c r="RJA368" s="37"/>
      <c r="RJB368" s="37"/>
      <c r="RJC368" s="37"/>
      <c r="RJD368" s="37"/>
      <c r="RJE368" s="37"/>
      <c r="RJF368" s="37"/>
      <c r="RJG368" s="37"/>
      <c r="RJH368" s="37"/>
      <c r="RJI368" s="37"/>
      <c r="RJJ368" s="37"/>
      <c r="RJK368" s="37"/>
      <c r="RJL368" s="37"/>
      <c r="RJM368" s="37"/>
      <c r="RJN368" s="37"/>
      <c r="RJO368" s="37"/>
      <c r="RJP368" s="37"/>
      <c r="RJQ368" s="37"/>
      <c r="RJR368" s="37"/>
      <c r="RJS368" s="37"/>
      <c r="RJT368" s="37"/>
      <c r="RJU368" s="37"/>
      <c r="RJV368" s="37"/>
      <c r="RJW368" s="37"/>
      <c r="RJX368" s="37"/>
      <c r="RJY368" s="37"/>
      <c r="RJZ368" s="37"/>
      <c r="RKA368" s="37"/>
      <c r="RKB368" s="37"/>
      <c r="RKC368" s="37"/>
      <c r="RKD368" s="37"/>
      <c r="RKE368" s="37"/>
      <c r="RKF368" s="37"/>
      <c r="RKG368" s="37"/>
      <c r="RKH368" s="37"/>
      <c r="RKI368" s="37"/>
      <c r="RKJ368" s="37"/>
      <c r="RKK368" s="37"/>
      <c r="RKL368" s="37"/>
      <c r="RKM368" s="37"/>
      <c r="RKN368" s="37"/>
      <c r="RKO368" s="37"/>
      <c r="RKP368" s="37"/>
      <c r="RKQ368" s="37"/>
      <c r="RKR368" s="37"/>
      <c r="RKS368" s="37"/>
      <c r="RKT368" s="37"/>
      <c r="RKU368" s="37"/>
      <c r="RKV368" s="37"/>
      <c r="RKW368" s="37"/>
      <c r="RKX368" s="37"/>
      <c r="RKY368" s="37"/>
      <c r="RKZ368" s="37"/>
      <c r="RLA368" s="37"/>
      <c r="RLB368" s="37"/>
      <c r="RLC368" s="37"/>
      <c r="RLD368" s="37"/>
      <c r="RLE368" s="37"/>
      <c r="RLF368" s="37"/>
      <c r="RLG368" s="37"/>
      <c r="RLH368" s="37"/>
      <c r="RLI368" s="37"/>
      <c r="RLJ368" s="37"/>
      <c r="RLK368" s="37"/>
      <c r="RLL368" s="37"/>
      <c r="RLM368" s="37"/>
      <c r="RLN368" s="37"/>
      <c r="RLO368" s="37"/>
      <c r="RLP368" s="37"/>
      <c r="RLQ368" s="37"/>
      <c r="RLR368" s="37"/>
      <c r="RLS368" s="37"/>
      <c r="RLT368" s="37"/>
      <c r="RLU368" s="37"/>
      <c r="RLV368" s="37"/>
      <c r="RLW368" s="37"/>
      <c r="RLX368" s="37"/>
      <c r="RLY368" s="37"/>
      <c r="RLZ368" s="37"/>
      <c r="RMA368" s="37"/>
      <c r="RMB368" s="37"/>
      <c r="RMC368" s="37"/>
      <c r="RMD368" s="37"/>
      <c r="RME368" s="37"/>
      <c r="RMF368" s="37"/>
      <c r="RMG368" s="37"/>
      <c r="RMH368" s="37"/>
      <c r="RMI368" s="37"/>
      <c r="RMJ368" s="37"/>
      <c r="RMK368" s="37"/>
      <c r="RML368" s="37"/>
      <c r="RMM368" s="37"/>
      <c r="RMN368" s="37"/>
      <c r="RMO368" s="37"/>
      <c r="RMP368" s="37"/>
      <c r="RMQ368" s="37"/>
      <c r="RMR368" s="37"/>
      <c r="RMS368" s="37"/>
      <c r="RMT368" s="37"/>
      <c r="RMU368" s="37"/>
      <c r="RMV368" s="37"/>
      <c r="RMW368" s="37"/>
      <c r="RMX368" s="37"/>
      <c r="RMY368" s="37"/>
      <c r="RMZ368" s="37"/>
      <c r="RNA368" s="37"/>
      <c r="RNB368" s="37"/>
      <c r="RNC368" s="37"/>
      <c r="RND368" s="37"/>
      <c r="RNE368" s="37"/>
      <c r="RNF368" s="37"/>
      <c r="RNG368" s="37"/>
      <c r="RNH368" s="37"/>
      <c r="RNI368" s="37"/>
      <c r="RNJ368" s="37"/>
      <c r="RNK368" s="37"/>
      <c r="RNL368" s="37"/>
      <c r="RNM368" s="37"/>
      <c r="RNN368" s="37"/>
      <c r="RNO368" s="37"/>
      <c r="RNP368" s="37"/>
      <c r="RNQ368" s="37"/>
      <c r="RNR368" s="37"/>
      <c r="RNS368" s="37"/>
      <c r="RNT368" s="37"/>
      <c r="RNU368" s="37"/>
      <c r="RNV368" s="37"/>
      <c r="RNW368" s="37"/>
      <c r="RNX368" s="37"/>
      <c r="RNY368" s="37"/>
      <c r="RNZ368" s="37"/>
      <c r="ROA368" s="37"/>
      <c r="ROB368" s="37"/>
      <c r="ROC368" s="37"/>
      <c r="ROD368" s="37"/>
      <c r="ROE368" s="37"/>
      <c r="ROF368" s="37"/>
      <c r="ROG368" s="37"/>
      <c r="ROH368" s="37"/>
      <c r="ROI368" s="37"/>
      <c r="ROJ368" s="37"/>
      <c r="ROK368" s="37"/>
      <c r="ROL368" s="37"/>
      <c r="ROM368" s="37"/>
      <c r="RON368" s="37"/>
      <c r="ROO368" s="37"/>
      <c r="ROP368" s="37"/>
      <c r="ROQ368" s="37"/>
      <c r="ROR368" s="37"/>
      <c r="ROS368" s="37"/>
      <c r="ROT368" s="37"/>
      <c r="ROU368" s="37"/>
      <c r="ROV368" s="37"/>
      <c r="ROW368" s="37"/>
      <c r="ROX368" s="37"/>
      <c r="ROY368" s="37"/>
      <c r="ROZ368" s="37"/>
      <c r="RPA368" s="37"/>
      <c r="RPB368" s="37"/>
      <c r="RPC368" s="37"/>
      <c r="RPD368" s="37"/>
      <c r="RPE368" s="37"/>
      <c r="RPF368" s="37"/>
      <c r="RPG368" s="37"/>
      <c r="RPH368" s="37"/>
      <c r="RPI368" s="37"/>
      <c r="RPJ368" s="37"/>
      <c r="RPK368" s="37"/>
      <c r="RPL368" s="37"/>
      <c r="RPM368" s="37"/>
      <c r="RPN368" s="37"/>
      <c r="RPO368" s="37"/>
      <c r="RPP368" s="37"/>
      <c r="RPQ368" s="37"/>
      <c r="RPR368" s="37"/>
      <c r="RPS368" s="37"/>
      <c r="RPT368" s="37"/>
      <c r="RPU368" s="37"/>
      <c r="RPV368" s="37"/>
      <c r="RPW368" s="37"/>
      <c r="RPX368" s="37"/>
      <c r="RPY368" s="37"/>
      <c r="RPZ368" s="37"/>
      <c r="RQA368" s="37"/>
      <c r="RQB368" s="37"/>
      <c r="RQC368" s="37"/>
      <c r="RQD368" s="37"/>
      <c r="RQE368" s="37"/>
      <c r="RQF368" s="37"/>
      <c r="RQG368" s="37"/>
      <c r="RQH368" s="37"/>
      <c r="RQI368" s="37"/>
      <c r="RQJ368" s="37"/>
      <c r="RQK368" s="37"/>
      <c r="RQL368" s="37"/>
      <c r="RQM368" s="37"/>
      <c r="RQN368" s="37"/>
      <c r="RQO368" s="37"/>
      <c r="RQP368" s="37"/>
      <c r="RQQ368" s="37"/>
      <c r="RQR368" s="37"/>
      <c r="RQS368" s="37"/>
      <c r="RQT368" s="37"/>
      <c r="RQU368" s="37"/>
      <c r="RQV368" s="37"/>
      <c r="RQW368" s="37"/>
      <c r="RQX368" s="37"/>
      <c r="RQY368" s="37"/>
      <c r="RQZ368" s="37"/>
      <c r="RRA368" s="37"/>
      <c r="RRB368" s="37"/>
      <c r="RRC368" s="37"/>
      <c r="RRD368" s="37"/>
      <c r="RRE368" s="37"/>
      <c r="RRF368" s="37"/>
      <c r="RRG368" s="37"/>
      <c r="RRH368" s="37"/>
      <c r="RRI368" s="37"/>
      <c r="RRJ368" s="37"/>
      <c r="RRK368" s="37"/>
      <c r="RRL368" s="37"/>
      <c r="RRM368" s="37"/>
      <c r="RRN368" s="37"/>
      <c r="RRO368" s="37"/>
      <c r="RRP368" s="37"/>
      <c r="RRQ368" s="37"/>
      <c r="RRR368" s="37"/>
      <c r="RRS368" s="37"/>
      <c r="RRT368" s="37"/>
      <c r="RRU368" s="37"/>
      <c r="RRV368" s="37"/>
      <c r="RRW368" s="37"/>
      <c r="RRX368" s="37"/>
      <c r="RRY368" s="37"/>
      <c r="RRZ368" s="37"/>
      <c r="RSA368" s="37"/>
      <c r="RSB368" s="37"/>
      <c r="RSC368" s="37"/>
      <c r="RSD368" s="37"/>
      <c r="RSE368" s="37"/>
      <c r="RSF368" s="37"/>
      <c r="RSG368" s="37"/>
      <c r="RSH368" s="37"/>
      <c r="RSI368" s="37"/>
      <c r="RSJ368" s="37"/>
      <c r="RSK368" s="37"/>
      <c r="RSL368" s="37"/>
      <c r="RSM368" s="37"/>
      <c r="RSN368" s="37"/>
      <c r="RSO368" s="37"/>
      <c r="RSP368" s="37"/>
      <c r="RSQ368" s="37"/>
      <c r="RSR368" s="37"/>
      <c r="RSS368" s="37"/>
      <c r="RST368" s="37"/>
      <c r="RSU368" s="37"/>
      <c r="RSV368" s="37"/>
      <c r="RSW368" s="37"/>
      <c r="RSX368" s="37"/>
      <c r="RSY368" s="37"/>
      <c r="RSZ368" s="37"/>
      <c r="RTA368" s="37"/>
      <c r="RTB368" s="37"/>
      <c r="RTC368" s="37"/>
      <c r="RTD368" s="37"/>
      <c r="RTE368" s="37"/>
      <c r="RTF368" s="37"/>
      <c r="RTG368" s="37"/>
      <c r="RTH368" s="37"/>
      <c r="RTI368" s="37"/>
      <c r="RTJ368" s="37"/>
      <c r="RTK368" s="37"/>
      <c r="RTL368" s="37"/>
      <c r="RTM368" s="37"/>
      <c r="RTN368" s="37"/>
      <c r="RTO368" s="37"/>
      <c r="RTP368" s="37"/>
      <c r="RTQ368" s="37"/>
      <c r="RTR368" s="37"/>
      <c r="RTS368" s="37"/>
      <c r="RTT368" s="37"/>
      <c r="RTU368" s="37"/>
      <c r="RTV368" s="37"/>
      <c r="RTW368" s="37"/>
      <c r="RTX368" s="37"/>
      <c r="RTY368" s="37"/>
      <c r="RTZ368" s="37"/>
      <c r="RUA368" s="37"/>
      <c r="RUB368" s="37"/>
      <c r="RUC368" s="37"/>
      <c r="RUD368" s="37"/>
      <c r="RUE368" s="37"/>
      <c r="RUF368" s="37"/>
      <c r="RUG368" s="37"/>
      <c r="RUH368" s="37"/>
      <c r="RUI368" s="37"/>
      <c r="RUJ368" s="37"/>
      <c r="RUK368" s="37"/>
      <c r="RUL368" s="37"/>
      <c r="RUM368" s="37"/>
      <c r="RUN368" s="37"/>
      <c r="RUO368" s="37"/>
      <c r="RUP368" s="37"/>
      <c r="RUQ368" s="37"/>
      <c r="RUR368" s="37"/>
      <c r="RUS368" s="37"/>
      <c r="RUT368" s="37"/>
      <c r="RUU368" s="37"/>
      <c r="RUV368" s="37"/>
      <c r="RUW368" s="37"/>
      <c r="RUX368" s="37"/>
      <c r="RUY368" s="37"/>
      <c r="RUZ368" s="37"/>
      <c r="RVA368" s="37"/>
      <c r="RVB368" s="37"/>
      <c r="RVC368" s="37"/>
      <c r="RVD368" s="37"/>
      <c r="RVE368" s="37"/>
      <c r="RVF368" s="37"/>
      <c r="RVG368" s="37"/>
      <c r="RVH368" s="37"/>
      <c r="RVI368" s="37"/>
      <c r="RVJ368" s="37"/>
      <c r="RVK368" s="37"/>
      <c r="RVL368" s="37"/>
      <c r="RVM368" s="37"/>
      <c r="RVN368" s="37"/>
      <c r="RVO368" s="37"/>
      <c r="RVP368" s="37"/>
      <c r="RVQ368" s="37"/>
      <c r="RVR368" s="37"/>
      <c r="RVS368" s="37"/>
      <c r="RVT368" s="37"/>
      <c r="RVU368" s="37"/>
      <c r="RVV368" s="37"/>
      <c r="RVW368" s="37"/>
      <c r="RVX368" s="37"/>
      <c r="RVY368" s="37"/>
      <c r="RVZ368" s="37"/>
      <c r="RWA368" s="37"/>
      <c r="RWB368" s="37"/>
      <c r="RWC368" s="37"/>
      <c r="RWD368" s="37"/>
      <c r="RWE368" s="37"/>
      <c r="RWF368" s="37"/>
      <c r="RWG368" s="37"/>
      <c r="RWH368" s="37"/>
      <c r="RWI368" s="37"/>
      <c r="RWJ368" s="37"/>
      <c r="RWK368" s="37"/>
      <c r="RWL368" s="37"/>
      <c r="RWM368" s="37"/>
      <c r="RWN368" s="37"/>
      <c r="RWO368" s="37"/>
      <c r="RWP368" s="37"/>
      <c r="RWQ368" s="37"/>
      <c r="RWR368" s="37"/>
      <c r="RWS368" s="37"/>
      <c r="RWT368" s="37"/>
      <c r="RWU368" s="37"/>
      <c r="RWV368" s="37"/>
      <c r="RWW368" s="37"/>
      <c r="RWX368" s="37"/>
      <c r="RWY368" s="37"/>
      <c r="RWZ368" s="37"/>
      <c r="RXA368" s="37"/>
      <c r="RXB368" s="37"/>
      <c r="RXC368" s="37"/>
      <c r="RXD368" s="37"/>
      <c r="RXE368" s="37"/>
      <c r="RXF368" s="37"/>
      <c r="RXG368" s="37"/>
      <c r="RXH368" s="37"/>
      <c r="RXI368" s="37"/>
      <c r="RXJ368" s="37"/>
      <c r="RXK368" s="37"/>
      <c r="RXL368" s="37"/>
      <c r="RXM368" s="37"/>
      <c r="RXN368" s="37"/>
      <c r="RXO368" s="37"/>
      <c r="RXP368" s="37"/>
      <c r="RXQ368" s="37"/>
      <c r="RXR368" s="37"/>
      <c r="RXS368" s="37"/>
      <c r="RXT368" s="37"/>
      <c r="RXU368" s="37"/>
      <c r="RXV368" s="37"/>
      <c r="RXW368" s="37"/>
      <c r="RXX368" s="37"/>
      <c r="RXY368" s="37"/>
      <c r="RXZ368" s="37"/>
      <c r="RYA368" s="37"/>
      <c r="RYB368" s="37"/>
      <c r="RYC368" s="37"/>
      <c r="RYD368" s="37"/>
      <c r="RYE368" s="37"/>
      <c r="RYF368" s="37"/>
      <c r="RYG368" s="37"/>
      <c r="RYH368" s="37"/>
      <c r="RYI368" s="37"/>
      <c r="RYJ368" s="37"/>
      <c r="RYK368" s="37"/>
      <c r="RYL368" s="37"/>
      <c r="RYM368" s="37"/>
      <c r="RYN368" s="37"/>
      <c r="RYO368" s="37"/>
      <c r="RYP368" s="37"/>
      <c r="RYQ368" s="37"/>
      <c r="RYR368" s="37"/>
      <c r="RYS368" s="37"/>
      <c r="RYT368" s="37"/>
      <c r="RYU368" s="37"/>
      <c r="RYV368" s="37"/>
      <c r="RYW368" s="37"/>
      <c r="RYX368" s="37"/>
      <c r="RYY368" s="37"/>
      <c r="RYZ368" s="37"/>
      <c r="RZA368" s="37"/>
      <c r="RZB368" s="37"/>
      <c r="RZC368" s="37"/>
      <c r="RZD368" s="37"/>
      <c r="RZE368" s="37"/>
      <c r="RZF368" s="37"/>
      <c r="RZG368" s="37"/>
      <c r="RZH368" s="37"/>
      <c r="RZI368" s="37"/>
      <c r="RZJ368" s="37"/>
      <c r="RZK368" s="37"/>
      <c r="RZL368" s="37"/>
      <c r="RZM368" s="37"/>
      <c r="RZN368" s="37"/>
      <c r="RZO368" s="37"/>
      <c r="RZP368" s="37"/>
      <c r="RZQ368" s="37"/>
      <c r="RZR368" s="37"/>
      <c r="RZS368" s="37"/>
      <c r="RZT368" s="37"/>
      <c r="RZU368" s="37"/>
      <c r="RZV368" s="37"/>
      <c r="RZW368" s="37"/>
      <c r="RZX368" s="37"/>
      <c r="RZY368" s="37"/>
      <c r="RZZ368" s="37"/>
      <c r="SAA368" s="37"/>
      <c r="SAB368" s="37"/>
      <c r="SAC368" s="37"/>
      <c r="SAD368" s="37"/>
      <c r="SAE368" s="37"/>
      <c r="SAF368" s="37"/>
      <c r="SAG368" s="37"/>
      <c r="SAH368" s="37"/>
      <c r="SAI368" s="37"/>
      <c r="SAJ368" s="37"/>
      <c r="SAK368" s="37"/>
      <c r="SAL368" s="37"/>
      <c r="SAM368" s="37"/>
      <c r="SAN368" s="37"/>
      <c r="SAO368" s="37"/>
      <c r="SAP368" s="37"/>
      <c r="SAQ368" s="37"/>
      <c r="SAR368" s="37"/>
      <c r="SAS368" s="37"/>
      <c r="SAT368" s="37"/>
      <c r="SAU368" s="37"/>
      <c r="SAV368" s="37"/>
      <c r="SAW368" s="37"/>
      <c r="SAX368" s="37"/>
      <c r="SAY368" s="37"/>
      <c r="SAZ368" s="37"/>
      <c r="SBA368" s="37"/>
      <c r="SBB368" s="37"/>
      <c r="SBC368" s="37"/>
      <c r="SBD368" s="37"/>
      <c r="SBE368" s="37"/>
      <c r="SBF368" s="37"/>
      <c r="SBG368" s="37"/>
      <c r="SBH368" s="37"/>
      <c r="SBI368" s="37"/>
      <c r="SBJ368" s="37"/>
      <c r="SBK368" s="37"/>
      <c r="SBL368" s="37"/>
      <c r="SBM368" s="37"/>
      <c r="SBN368" s="37"/>
      <c r="SBO368" s="37"/>
      <c r="SBP368" s="37"/>
      <c r="SBQ368" s="37"/>
      <c r="SBR368" s="37"/>
      <c r="SBS368" s="37"/>
      <c r="SBT368" s="37"/>
      <c r="SBU368" s="37"/>
      <c r="SBV368" s="37"/>
      <c r="SBW368" s="37"/>
      <c r="SBX368" s="37"/>
      <c r="SBY368" s="37"/>
      <c r="SBZ368" s="37"/>
      <c r="SCA368" s="37"/>
      <c r="SCB368" s="37"/>
      <c r="SCC368" s="37"/>
      <c r="SCD368" s="37"/>
      <c r="SCE368" s="37"/>
      <c r="SCF368" s="37"/>
      <c r="SCG368" s="37"/>
      <c r="SCH368" s="37"/>
      <c r="SCI368" s="37"/>
      <c r="SCJ368" s="37"/>
      <c r="SCK368" s="37"/>
      <c r="SCL368" s="37"/>
      <c r="SCM368" s="37"/>
      <c r="SCN368" s="37"/>
      <c r="SCO368" s="37"/>
      <c r="SCP368" s="37"/>
      <c r="SCQ368" s="37"/>
      <c r="SCR368" s="37"/>
      <c r="SCS368" s="37"/>
      <c r="SCT368" s="37"/>
      <c r="SCU368" s="37"/>
      <c r="SCV368" s="37"/>
      <c r="SCW368" s="37"/>
      <c r="SCX368" s="37"/>
      <c r="SCY368" s="37"/>
      <c r="SCZ368" s="37"/>
      <c r="SDA368" s="37"/>
      <c r="SDB368" s="37"/>
      <c r="SDC368" s="37"/>
      <c r="SDD368" s="37"/>
      <c r="SDE368" s="37"/>
      <c r="SDF368" s="37"/>
      <c r="SDG368" s="37"/>
      <c r="SDH368" s="37"/>
      <c r="SDI368" s="37"/>
      <c r="SDJ368" s="37"/>
      <c r="SDK368" s="37"/>
      <c r="SDL368" s="37"/>
      <c r="SDM368" s="37"/>
      <c r="SDN368" s="37"/>
      <c r="SDO368" s="37"/>
      <c r="SDP368" s="37"/>
      <c r="SDQ368" s="37"/>
      <c r="SDR368" s="37"/>
      <c r="SDS368" s="37"/>
      <c r="SDT368" s="37"/>
      <c r="SDU368" s="37"/>
      <c r="SDV368" s="37"/>
      <c r="SDW368" s="37"/>
      <c r="SDX368" s="37"/>
      <c r="SDY368" s="37"/>
      <c r="SDZ368" s="37"/>
      <c r="SEA368" s="37"/>
      <c r="SEB368" s="37"/>
      <c r="SEC368" s="37"/>
      <c r="SED368" s="37"/>
      <c r="SEE368" s="37"/>
      <c r="SEF368" s="37"/>
      <c r="SEG368" s="37"/>
      <c r="SEH368" s="37"/>
      <c r="SEI368" s="37"/>
      <c r="SEJ368" s="37"/>
      <c r="SEK368" s="37"/>
      <c r="SEL368" s="37"/>
      <c r="SEM368" s="37"/>
      <c r="SEN368" s="37"/>
      <c r="SEO368" s="37"/>
      <c r="SEP368" s="37"/>
      <c r="SEQ368" s="37"/>
      <c r="SER368" s="37"/>
      <c r="SES368" s="37"/>
      <c r="SET368" s="37"/>
      <c r="SEU368" s="37"/>
      <c r="SEV368" s="37"/>
      <c r="SEW368" s="37"/>
      <c r="SEX368" s="37"/>
      <c r="SEY368" s="37"/>
      <c r="SEZ368" s="37"/>
      <c r="SFA368" s="37"/>
      <c r="SFB368" s="37"/>
      <c r="SFC368" s="37"/>
      <c r="SFD368" s="37"/>
      <c r="SFE368" s="37"/>
      <c r="SFF368" s="37"/>
      <c r="SFG368" s="37"/>
      <c r="SFH368" s="37"/>
      <c r="SFI368" s="37"/>
      <c r="SFJ368" s="37"/>
      <c r="SFK368" s="37"/>
      <c r="SFL368" s="37"/>
      <c r="SFM368" s="37"/>
      <c r="SFN368" s="37"/>
      <c r="SFO368" s="37"/>
      <c r="SFP368" s="37"/>
      <c r="SFQ368" s="37"/>
      <c r="SFR368" s="37"/>
      <c r="SFS368" s="37"/>
      <c r="SFT368" s="37"/>
      <c r="SFU368" s="37"/>
      <c r="SFV368" s="37"/>
      <c r="SFW368" s="37"/>
      <c r="SFX368" s="37"/>
      <c r="SFY368" s="37"/>
      <c r="SFZ368" s="37"/>
      <c r="SGA368" s="37"/>
      <c r="SGB368" s="37"/>
      <c r="SGC368" s="37"/>
      <c r="SGD368" s="37"/>
      <c r="SGE368" s="37"/>
      <c r="SGF368" s="37"/>
      <c r="SGG368" s="37"/>
      <c r="SGH368" s="37"/>
      <c r="SGI368" s="37"/>
      <c r="SGJ368" s="37"/>
      <c r="SGK368" s="37"/>
      <c r="SGL368" s="37"/>
      <c r="SGM368" s="37"/>
      <c r="SGN368" s="37"/>
      <c r="SGO368" s="37"/>
      <c r="SGP368" s="37"/>
      <c r="SGQ368" s="37"/>
      <c r="SGR368" s="37"/>
      <c r="SGS368" s="37"/>
      <c r="SGT368" s="37"/>
      <c r="SGU368" s="37"/>
      <c r="SGV368" s="37"/>
      <c r="SGW368" s="37"/>
      <c r="SGX368" s="37"/>
      <c r="SGY368" s="37"/>
      <c r="SGZ368" s="37"/>
      <c r="SHA368" s="37"/>
      <c r="SHB368" s="37"/>
      <c r="SHC368" s="37"/>
      <c r="SHD368" s="37"/>
      <c r="SHE368" s="37"/>
      <c r="SHF368" s="37"/>
      <c r="SHG368" s="37"/>
      <c r="SHH368" s="37"/>
      <c r="SHI368" s="37"/>
      <c r="SHJ368" s="37"/>
      <c r="SHK368" s="37"/>
      <c r="SHL368" s="37"/>
      <c r="SHM368" s="37"/>
      <c r="SHN368" s="37"/>
      <c r="SHO368" s="37"/>
      <c r="SHP368" s="37"/>
      <c r="SHQ368" s="37"/>
      <c r="SHR368" s="37"/>
      <c r="SHS368" s="37"/>
      <c r="SHT368" s="37"/>
      <c r="SHU368" s="37"/>
      <c r="SHV368" s="37"/>
      <c r="SHW368" s="37"/>
      <c r="SHX368" s="37"/>
      <c r="SHY368" s="37"/>
      <c r="SHZ368" s="37"/>
      <c r="SIA368" s="37"/>
      <c r="SIB368" s="37"/>
      <c r="SIC368" s="37"/>
      <c r="SID368" s="37"/>
      <c r="SIE368" s="37"/>
      <c r="SIF368" s="37"/>
      <c r="SIG368" s="37"/>
      <c r="SIH368" s="37"/>
      <c r="SII368" s="37"/>
      <c r="SIJ368" s="37"/>
      <c r="SIK368" s="37"/>
      <c r="SIL368" s="37"/>
      <c r="SIM368" s="37"/>
      <c r="SIN368" s="37"/>
      <c r="SIO368" s="37"/>
      <c r="SIP368" s="37"/>
      <c r="SIQ368" s="37"/>
      <c r="SIR368" s="37"/>
      <c r="SIS368" s="37"/>
      <c r="SIT368" s="37"/>
      <c r="SIU368" s="37"/>
      <c r="SIV368" s="37"/>
      <c r="SIW368" s="37"/>
      <c r="SIX368" s="37"/>
      <c r="SIY368" s="37"/>
      <c r="SIZ368" s="37"/>
      <c r="SJA368" s="37"/>
      <c r="SJB368" s="37"/>
      <c r="SJC368" s="37"/>
      <c r="SJD368" s="37"/>
      <c r="SJE368" s="37"/>
      <c r="SJF368" s="37"/>
      <c r="SJG368" s="37"/>
      <c r="SJH368" s="37"/>
      <c r="SJI368" s="37"/>
      <c r="SJJ368" s="37"/>
      <c r="SJK368" s="37"/>
      <c r="SJL368" s="37"/>
      <c r="SJM368" s="37"/>
      <c r="SJN368" s="37"/>
      <c r="SJO368" s="37"/>
      <c r="SJP368" s="37"/>
      <c r="SJQ368" s="37"/>
      <c r="SJR368" s="37"/>
      <c r="SJS368" s="37"/>
      <c r="SJT368" s="37"/>
      <c r="SJU368" s="37"/>
      <c r="SJV368" s="37"/>
      <c r="SJW368" s="37"/>
      <c r="SJX368" s="37"/>
      <c r="SJY368" s="37"/>
      <c r="SJZ368" s="37"/>
      <c r="SKA368" s="37"/>
      <c r="SKB368" s="37"/>
      <c r="SKC368" s="37"/>
      <c r="SKD368" s="37"/>
      <c r="SKE368" s="37"/>
      <c r="SKF368" s="37"/>
      <c r="SKG368" s="37"/>
      <c r="SKH368" s="37"/>
      <c r="SKI368" s="37"/>
      <c r="SKJ368" s="37"/>
      <c r="SKK368" s="37"/>
      <c r="SKL368" s="37"/>
      <c r="SKM368" s="37"/>
      <c r="SKN368" s="37"/>
      <c r="SKO368" s="37"/>
      <c r="SKP368" s="37"/>
      <c r="SKQ368" s="37"/>
      <c r="SKR368" s="37"/>
      <c r="SKS368" s="37"/>
      <c r="SKT368" s="37"/>
      <c r="SKU368" s="37"/>
      <c r="SKV368" s="37"/>
      <c r="SKW368" s="37"/>
      <c r="SKX368" s="37"/>
      <c r="SKY368" s="37"/>
      <c r="SKZ368" s="37"/>
      <c r="SLA368" s="37"/>
      <c r="SLB368" s="37"/>
      <c r="SLC368" s="37"/>
      <c r="SLD368" s="37"/>
      <c r="SLE368" s="37"/>
      <c r="SLF368" s="37"/>
      <c r="SLG368" s="37"/>
      <c r="SLH368" s="37"/>
      <c r="SLI368" s="37"/>
      <c r="SLJ368" s="37"/>
      <c r="SLK368" s="37"/>
      <c r="SLL368" s="37"/>
      <c r="SLM368" s="37"/>
      <c r="SLN368" s="37"/>
      <c r="SLO368" s="37"/>
      <c r="SLP368" s="37"/>
      <c r="SLQ368" s="37"/>
      <c r="SLR368" s="37"/>
      <c r="SLS368" s="37"/>
      <c r="SLT368" s="37"/>
      <c r="SLU368" s="37"/>
      <c r="SLV368" s="37"/>
      <c r="SLW368" s="37"/>
      <c r="SLX368" s="37"/>
      <c r="SLY368" s="37"/>
      <c r="SLZ368" s="37"/>
      <c r="SMA368" s="37"/>
      <c r="SMB368" s="37"/>
      <c r="SMC368" s="37"/>
      <c r="SMD368" s="37"/>
      <c r="SME368" s="37"/>
      <c r="SMF368" s="37"/>
      <c r="SMG368" s="37"/>
      <c r="SMH368" s="37"/>
      <c r="SMI368" s="37"/>
      <c r="SMJ368" s="37"/>
      <c r="SMK368" s="37"/>
      <c r="SML368" s="37"/>
      <c r="SMM368" s="37"/>
      <c r="SMN368" s="37"/>
      <c r="SMO368" s="37"/>
      <c r="SMP368" s="37"/>
      <c r="SMQ368" s="37"/>
      <c r="SMR368" s="37"/>
      <c r="SMS368" s="37"/>
      <c r="SMT368" s="37"/>
      <c r="SMU368" s="37"/>
      <c r="SMV368" s="37"/>
      <c r="SMW368" s="37"/>
      <c r="SMX368" s="37"/>
      <c r="SMY368" s="37"/>
      <c r="SMZ368" s="37"/>
      <c r="SNA368" s="37"/>
      <c r="SNB368" s="37"/>
      <c r="SNC368" s="37"/>
      <c r="SND368" s="37"/>
      <c r="SNE368" s="37"/>
      <c r="SNF368" s="37"/>
      <c r="SNG368" s="37"/>
      <c r="SNH368" s="37"/>
      <c r="SNI368" s="37"/>
      <c r="SNJ368" s="37"/>
      <c r="SNK368" s="37"/>
      <c r="SNL368" s="37"/>
      <c r="SNM368" s="37"/>
      <c r="SNN368" s="37"/>
      <c r="SNO368" s="37"/>
      <c r="SNP368" s="37"/>
      <c r="SNQ368" s="37"/>
      <c r="SNR368" s="37"/>
      <c r="SNS368" s="37"/>
      <c r="SNT368" s="37"/>
      <c r="SNU368" s="37"/>
      <c r="SNV368" s="37"/>
      <c r="SNW368" s="37"/>
      <c r="SNX368" s="37"/>
      <c r="SNY368" s="37"/>
      <c r="SNZ368" s="37"/>
      <c r="SOA368" s="37"/>
      <c r="SOB368" s="37"/>
      <c r="SOC368" s="37"/>
      <c r="SOD368" s="37"/>
      <c r="SOE368" s="37"/>
      <c r="SOF368" s="37"/>
      <c r="SOG368" s="37"/>
      <c r="SOH368" s="37"/>
      <c r="SOI368" s="37"/>
      <c r="SOJ368" s="37"/>
      <c r="SOK368" s="37"/>
      <c r="SOL368" s="37"/>
      <c r="SOM368" s="37"/>
      <c r="SON368" s="37"/>
      <c r="SOO368" s="37"/>
      <c r="SOP368" s="37"/>
      <c r="SOQ368" s="37"/>
      <c r="SOR368" s="37"/>
      <c r="SOS368" s="37"/>
      <c r="SOT368" s="37"/>
      <c r="SOU368" s="37"/>
      <c r="SOV368" s="37"/>
      <c r="SOW368" s="37"/>
      <c r="SOX368" s="37"/>
      <c r="SOY368" s="37"/>
      <c r="SOZ368" s="37"/>
      <c r="SPA368" s="37"/>
      <c r="SPB368" s="37"/>
      <c r="SPC368" s="37"/>
      <c r="SPD368" s="37"/>
      <c r="SPE368" s="37"/>
      <c r="SPF368" s="37"/>
      <c r="SPG368" s="37"/>
      <c r="SPH368" s="37"/>
      <c r="SPI368" s="37"/>
      <c r="SPJ368" s="37"/>
      <c r="SPK368" s="37"/>
      <c r="SPL368" s="37"/>
      <c r="SPM368" s="37"/>
      <c r="SPN368" s="37"/>
      <c r="SPO368" s="37"/>
      <c r="SPP368" s="37"/>
      <c r="SPQ368" s="37"/>
      <c r="SPR368" s="37"/>
      <c r="SPS368" s="37"/>
      <c r="SPT368" s="37"/>
      <c r="SPU368" s="37"/>
      <c r="SPV368" s="37"/>
      <c r="SPW368" s="37"/>
      <c r="SPX368" s="37"/>
      <c r="SPY368" s="37"/>
      <c r="SPZ368" s="37"/>
      <c r="SQA368" s="37"/>
      <c r="SQB368" s="37"/>
      <c r="SQC368" s="37"/>
      <c r="SQD368" s="37"/>
      <c r="SQE368" s="37"/>
      <c r="SQF368" s="37"/>
      <c r="SQG368" s="37"/>
      <c r="SQH368" s="37"/>
      <c r="SQI368" s="37"/>
      <c r="SQJ368" s="37"/>
      <c r="SQK368" s="37"/>
      <c r="SQL368" s="37"/>
      <c r="SQM368" s="37"/>
      <c r="SQN368" s="37"/>
      <c r="SQO368" s="37"/>
      <c r="SQP368" s="37"/>
      <c r="SQQ368" s="37"/>
      <c r="SQR368" s="37"/>
      <c r="SQS368" s="37"/>
      <c r="SQT368" s="37"/>
      <c r="SQU368" s="37"/>
      <c r="SQV368" s="37"/>
      <c r="SQW368" s="37"/>
      <c r="SQX368" s="37"/>
      <c r="SQY368" s="37"/>
      <c r="SQZ368" s="37"/>
      <c r="SRA368" s="37"/>
      <c r="SRB368" s="37"/>
      <c r="SRC368" s="37"/>
      <c r="SRD368" s="37"/>
      <c r="SRE368" s="37"/>
      <c r="SRF368" s="37"/>
      <c r="SRG368" s="37"/>
      <c r="SRH368" s="37"/>
      <c r="SRI368" s="37"/>
      <c r="SRJ368" s="37"/>
      <c r="SRK368" s="37"/>
      <c r="SRL368" s="37"/>
      <c r="SRM368" s="37"/>
      <c r="SRN368" s="37"/>
      <c r="SRO368" s="37"/>
      <c r="SRP368" s="37"/>
      <c r="SRQ368" s="37"/>
      <c r="SRR368" s="37"/>
      <c r="SRS368" s="37"/>
      <c r="SRT368" s="37"/>
      <c r="SRU368" s="37"/>
      <c r="SRV368" s="37"/>
      <c r="SRW368" s="37"/>
      <c r="SRX368" s="37"/>
      <c r="SRY368" s="37"/>
      <c r="SRZ368" s="37"/>
      <c r="SSA368" s="37"/>
      <c r="SSB368" s="37"/>
      <c r="SSC368" s="37"/>
      <c r="SSD368" s="37"/>
      <c r="SSE368" s="37"/>
      <c r="SSF368" s="37"/>
      <c r="SSG368" s="37"/>
      <c r="SSH368" s="37"/>
      <c r="SSI368" s="37"/>
      <c r="SSJ368" s="37"/>
      <c r="SSK368" s="37"/>
      <c r="SSL368" s="37"/>
      <c r="SSM368" s="37"/>
      <c r="SSN368" s="37"/>
      <c r="SSO368" s="37"/>
      <c r="SSP368" s="37"/>
      <c r="SSQ368" s="37"/>
      <c r="SSR368" s="37"/>
      <c r="SSS368" s="37"/>
      <c r="SST368" s="37"/>
      <c r="SSU368" s="37"/>
      <c r="SSV368" s="37"/>
      <c r="SSW368" s="37"/>
      <c r="SSX368" s="37"/>
      <c r="SSY368" s="37"/>
      <c r="SSZ368" s="37"/>
      <c r="STA368" s="37"/>
      <c r="STB368" s="37"/>
      <c r="STC368" s="37"/>
      <c r="STD368" s="37"/>
      <c r="STE368" s="37"/>
      <c r="STF368" s="37"/>
      <c r="STG368" s="37"/>
      <c r="STH368" s="37"/>
      <c r="STI368" s="37"/>
      <c r="STJ368" s="37"/>
      <c r="STK368" s="37"/>
      <c r="STL368" s="37"/>
      <c r="STM368" s="37"/>
      <c r="STN368" s="37"/>
      <c r="STO368" s="37"/>
      <c r="STP368" s="37"/>
      <c r="STQ368" s="37"/>
      <c r="STR368" s="37"/>
      <c r="STS368" s="37"/>
      <c r="STT368" s="37"/>
      <c r="STU368" s="37"/>
      <c r="STV368" s="37"/>
      <c r="STW368" s="37"/>
      <c r="STX368" s="37"/>
      <c r="STY368" s="37"/>
      <c r="STZ368" s="37"/>
      <c r="SUA368" s="37"/>
      <c r="SUB368" s="37"/>
      <c r="SUC368" s="37"/>
      <c r="SUD368" s="37"/>
      <c r="SUE368" s="37"/>
      <c r="SUF368" s="37"/>
      <c r="SUG368" s="37"/>
      <c r="SUH368" s="37"/>
      <c r="SUI368" s="37"/>
      <c r="SUJ368" s="37"/>
      <c r="SUK368" s="37"/>
      <c r="SUL368" s="37"/>
      <c r="SUM368" s="37"/>
      <c r="SUN368" s="37"/>
      <c r="SUO368" s="37"/>
      <c r="SUP368" s="37"/>
      <c r="SUQ368" s="37"/>
      <c r="SUR368" s="37"/>
      <c r="SUS368" s="37"/>
      <c r="SUT368" s="37"/>
      <c r="SUU368" s="37"/>
      <c r="SUV368" s="37"/>
      <c r="SUW368" s="37"/>
      <c r="SUX368" s="37"/>
      <c r="SUY368" s="37"/>
      <c r="SUZ368" s="37"/>
      <c r="SVA368" s="37"/>
      <c r="SVB368" s="37"/>
      <c r="SVC368" s="37"/>
      <c r="SVD368" s="37"/>
      <c r="SVE368" s="37"/>
      <c r="SVF368" s="37"/>
      <c r="SVG368" s="37"/>
      <c r="SVH368" s="37"/>
      <c r="SVI368" s="37"/>
      <c r="SVJ368" s="37"/>
      <c r="SVK368" s="37"/>
      <c r="SVL368" s="37"/>
      <c r="SVM368" s="37"/>
      <c r="SVN368" s="37"/>
      <c r="SVO368" s="37"/>
      <c r="SVP368" s="37"/>
      <c r="SVQ368" s="37"/>
      <c r="SVR368" s="37"/>
      <c r="SVS368" s="37"/>
      <c r="SVT368" s="37"/>
      <c r="SVU368" s="37"/>
      <c r="SVV368" s="37"/>
      <c r="SVW368" s="37"/>
      <c r="SVX368" s="37"/>
      <c r="SVY368" s="37"/>
      <c r="SVZ368" s="37"/>
      <c r="SWA368" s="37"/>
      <c r="SWB368" s="37"/>
      <c r="SWC368" s="37"/>
      <c r="SWD368" s="37"/>
      <c r="SWE368" s="37"/>
      <c r="SWF368" s="37"/>
      <c r="SWG368" s="37"/>
      <c r="SWH368" s="37"/>
      <c r="SWI368" s="37"/>
      <c r="SWJ368" s="37"/>
      <c r="SWK368" s="37"/>
      <c r="SWL368" s="37"/>
      <c r="SWM368" s="37"/>
      <c r="SWN368" s="37"/>
      <c r="SWO368" s="37"/>
      <c r="SWP368" s="37"/>
      <c r="SWQ368" s="37"/>
      <c r="SWR368" s="37"/>
      <c r="SWS368" s="37"/>
      <c r="SWT368" s="37"/>
      <c r="SWU368" s="37"/>
      <c r="SWV368" s="37"/>
      <c r="SWW368" s="37"/>
      <c r="SWX368" s="37"/>
      <c r="SWY368" s="37"/>
      <c r="SWZ368" s="37"/>
      <c r="SXA368" s="37"/>
      <c r="SXB368" s="37"/>
      <c r="SXC368" s="37"/>
      <c r="SXD368" s="37"/>
      <c r="SXE368" s="37"/>
      <c r="SXF368" s="37"/>
      <c r="SXG368" s="37"/>
      <c r="SXH368" s="37"/>
      <c r="SXI368" s="37"/>
      <c r="SXJ368" s="37"/>
      <c r="SXK368" s="37"/>
      <c r="SXL368" s="37"/>
      <c r="SXM368" s="37"/>
      <c r="SXN368" s="37"/>
      <c r="SXO368" s="37"/>
      <c r="SXP368" s="37"/>
      <c r="SXQ368" s="37"/>
      <c r="SXR368" s="37"/>
      <c r="SXS368" s="37"/>
      <c r="SXT368" s="37"/>
      <c r="SXU368" s="37"/>
      <c r="SXV368" s="37"/>
      <c r="SXW368" s="37"/>
      <c r="SXX368" s="37"/>
      <c r="SXY368" s="37"/>
      <c r="SXZ368" s="37"/>
      <c r="SYA368" s="37"/>
      <c r="SYB368" s="37"/>
      <c r="SYC368" s="37"/>
      <c r="SYD368" s="37"/>
      <c r="SYE368" s="37"/>
      <c r="SYF368" s="37"/>
      <c r="SYG368" s="37"/>
      <c r="SYH368" s="37"/>
      <c r="SYI368" s="37"/>
      <c r="SYJ368" s="37"/>
      <c r="SYK368" s="37"/>
      <c r="SYL368" s="37"/>
      <c r="SYM368" s="37"/>
      <c r="SYN368" s="37"/>
      <c r="SYO368" s="37"/>
      <c r="SYP368" s="37"/>
      <c r="SYQ368" s="37"/>
      <c r="SYR368" s="37"/>
      <c r="SYS368" s="37"/>
      <c r="SYT368" s="37"/>
      <c r="SYU368" s="37"/>
      <c r="SYV368" s="37"/>
      <c r="SYW368" s="37"/>
      <c r="SYX368" s="37"/>
      <c r="SYY368" s="37"/>
      <c r="SYZ368" s="37"/>
      <c r="SZA368" s="37"/>
      <c r="SZB368" s="37"/>
      <c r="SZC368" s="37"/>
      <c r="SZD368" s="37"/>
      <c r="SZE368" s="37"/>
      <c r="SZF368" s="37"/>
      <c r="SZG368" s="37"/>
      <c r="SZH368" s="37"/>
      <c r="SZI368" s="37"/>
      <c r="SZJ368" s="37"/>
      <c r="SZK368" s="37"/>
      <c r="SZL368" s="37"/>
      <c r="SZM368" s="37"/>
      <c r="SZN368" s="37"/>
      <c r="SZO368" s="37"/>
      <c r="SZP368" s="37"/>
      <c r="SZQ368" s="37"/>
      <c r="SZR368" s="37"/>
      <c r="SZS368" s="37"/>
      <c r="SZT368" s="37"/>
      <c r="SZU368" s="37"/>
      <c r="SZV368" s="37"/>
      <c r="SZW368" s="37"/>
      <c r="SZX368" s="37"/>
      <c r="SZY368" s="37"/>
      <c r="SZZ368" s="37"/>
      <c r="TAA368" s="37"/>
      <c r="TAB368" s="37"/>
      <c r="TAC368" s="37"/>
      <c r="TAD368" s="37"/>
      <c r="TAE368" s="37"/>
      <c r="TAF368" s="37"/>
      <c r="TAG368" s="37"/>
      <c r="TAH368" s="37"/>
      <c r="TAI368" s="37"/>
      <c r="TAJ368" s="37"/>
      <c r="TAK368" s="37"/>
      <c r="TAL368" s="37"/>
      <c r="TAM368" s="37"/>
      <c r="TAN368" s="37"/>
      <c r="TAO368" s="37"/>
      <c r="TAP368" s="37"/>
      <c r="TAQ368" s="37"/>
      <c r="TAR368" s="37"/>
      <c r="TAS368" s="37"/>
      <c r="TAT368" s="37"/>
      <c r="TAU368" s="37"/>
      <c r="TAV368" s="37"/>
      <c r="TAW368" s="37"/>
      <c r="TAX368" s="37"/>
      <c r="TAY368" s="37"/>
      <c r="TAZ368" s="37"/>
      <c r="TBA368" s="37"/>
      <c r="TBB368" s="37"/>
      <c r="TBC368" s="37"/>
      <c r="TBD368" s="37"/>
      <c r="TBE368" s="37"/>
      <c r="TBF368" s="37"/>
      <c r="TBG368" s="37"/>
      <c r="TBH368" s="37"/>
      <c r="TBI368" s="37"/>
      <c r="TBJ368" s="37"/>
      <c r="TBK368" s="37"/>
      <c r="TBL368" s="37"/>
      <c r="TBM368" s="37"/>
      <c r="TBN368" s="37"/>
      <c r="TBO368" s="37"/>
      <c r="TBP368" s="37"/>
      <c r="TBQ368" s="37"/>
      <c r="TBR368" s="37"/>
      <c r="TBS368" s="37"/>
      <c r="TBT368" s="37"/>
      <c r="TBU368" s="37"/>
      <c r="TBV368" s="37"/>
      <c r="TBW368" s="37"/>
      <c r="TBX368" s="37"/>
      <c r="TBY368" s="37"/>
      <c r="TBZ368" s="37"/>
      <c r="TCA368" s="37"/>
      <c r="TCB368" s="37"/>
      <c r="TCC368" s="37"/>
      <c r="TCD368" s="37"/>
      <c r="TCE368" s="37"/>
      <c r="TCF368" s="37"/>
      <c r="TCG368" s="37"/>
      <c r="TCH368" s="37"/>
      <c r="TCI368" s="37"/>
      <c r="TCJ368" s="37"/>
      <c r="TCK368" s="37"/>
      <c r="TCL368" s="37"/>
      <c r="TCM368" s="37"/>
      <c r="TCN368" s="37"/>
      <c r="TCO368" s="37"/>
      <c r="TCP368" s="37"/>
      <c r="TCQ368" s="37"/>
      <c r="TCR368" s="37"/>
      <c r="TCS368" s="37"/>
      <c r="TCT368" s="37"/>
      <c r="TCU368" s="37"/>
      <c r="TCV368" s="37"/>
      <c r="TCW368" s="37"/>
      <c r="TCX368" s="37"/>
      <c r="TCY368" s="37"/>
      <c r="TCZ368" s="37"/>
      <c r="TDA368" s="37"/>
      <c r="TDB368" s="37"/>
      <c r="TDC368" s="37"/>
      <c r="TDD368" s="37"/>
      <c r="TDE368" s="37"/>
      <c r="TDF368" s="37"/>
      <c r="TDG368" s="37"/>
      <c r="TDH368" s="37"/>
      <c r="TDI368" s="37"/>
      <c r="TDJ368" s="37"/>
      <c r="TDK368" s="37"/>
      <c r="TDL368" s="37"/>
      <c r="TDM368" s="37"/>
      <c r="TDN368" s="37"/>
      <c r="TDO368" s="37"/>
      <c r="TDP368" s="37"/>
      <c r="TDQ368" s="37"/>
      <c r="TDR368" s="37"/>
      <c r="TDS368" s="37"/>
      <c r="TDT368" s="37"/>
      <c r="TDU368" s="37"/>
      <c r="TDV368" s="37"/>
      <c r="TDW368" s="37"/>
      <c r="TDX368" s="37"/>
      <c r="TDY368" s="37"/>
      <c r="TDZ368" s="37"/>
      <c r="TEA368" s="37"/>
      <c r="TEB368" s="37"/>
      <c r="TEC368" s="37"/>
      <c r="TED368" s="37"/>
      <c r="TEE368" s="37"/>
      <c r="TEF368" s="37"/>
      <c r="TEG368" s="37"/>
      <c r="TEH368" s="37"/>
      <c r="TEI368" s="37"/>
      <c r="TEJ368" s="37"/>
      <c r="TEK368" s="37"/>
      <c r="TEL368" s="37"/>
      <c r="TEM368" s="37"/>
      <c r="TEN368" s="37"/>
      <c r="TEO368" s="37"/>
      <c r="TEP368" s="37"/>
      <c r="TEQ368" s="37"/>
      <c r="TER368" s="37"/>
      <c r="TES368" s="37"/>
      <c r="TET368" s="37"/>
      <c r="TEU368" s="37"/>
      <c r="TEV368" s="37"/>
      <c r="TEW368" s="37"/>
      <c r="TEX368" s="37"/>
      <c r="TEY368" s="37"/>
      <c r="TEZ368" s="37"/>
      <c r="TFA368" s="37"/>
      <c r="TFB368" s="37"/>
      <c r="TFC368" s="37"/>
      <c r="TFD368" s="37"/>
      <c r="TFE368" s="37"/>
      <c r="TFF368" s="37"/>
      <c r="TFG368" s="37"/>
      <c r="TFH368" s="37"/>
      <c r="TFI368" s="37"/>
      <c r="TFJ368" s="37"/>
      <c r="TFK368" s="37"/>
      <c r="TFL368" s="37"/>
      <c r="TFM368" s="37"/>
      <c r="TFN368" s="37"/>
      <c r="TFO368" s="37"/>
      <c r="TFP368" s="37"/>
      <c r="TFQ368" s="37"/>
      <c r="TFR368" s="37"/>
      <c r="TFS368" s="37"/>
      <c r="TFT368" s="37"/>
      <c r="TFU368" s="37"/>
      <c r="TFV368" s="37"/>
      <c r="TFW368" s="37"/>
      <c r="TFX368" s="37"/>
      <c r="TFY368" s="37"/>
      <c r="TFZ368" s="37"/>
      <c r="TGA368" s="37"/>
      <c r="TGB368" s="37"/>
      <c r="TGC368" s="37"/>
      <c r="TGD368" s="37"/>
      <c r="TGE368" s="37"/>
      <c r="TGF368" s="37"/>
      <c r="TGG368" s="37"/>
      <c r="TGH368" s="37"/>
      <c r="TGI368" s="37"/>
      <c r="TGJ368" s="37"/>
      <c r="TGK368" s="37"/>
      <c r="TGL368" s="37"/>
      <c r="TGM368" s="37"/>
      <c r="TGN368" s="37"/>
      <c r="TGO368" s="37"/>
      <c r="TGP368" s="37"/>
      <c r="TGQ368" s="37"/>
      <c r="TGR368" s="37"/>
      <c r="TGS368" s="37"/>
      <c r="TGT368" s="37"/>
      <c r="TGU368" s="37"/>
      <c r="TGV368" s="37"/>
      <c r="TGW368" s="37"/>
      <c r="TGX368" s="37"/>
      <c r="TGY368" s="37"/>
      <c r="TGZ368" s="37"/>
      <c r="THA368" s="37"/>
      <c r="THB368" s="37"/>
      <c r="THC368" s="37"/>
      <c r="THD368" s="37"/>
      <c r="THE368" s="37"/>
      <c r="THF368" s="37"/>
      <c r="THG368" s="37"/>
      <c r="THH368" s="37"/>
      <c r="THI368" s="37"/>
      <c r="THJ368" s="37"/>
      <c r="THK368" s="37"/>
      <c r="THL368" s="37"/>
      <c r="THM368" s="37"/>
      <c r="THN368" s="37"/>
      <c r="THO368" s="37"/>
      <c r="THP368" s="37"/>
      <c r="THQ368" s="37"/>
      <c r="THR368" s="37"/>
      <c r="THS368" s="37"/>
      <c r="THT368" s="37"/>
      <c r="THU368" s="37"/>
      <c r="THV368" s="37"/>
      <c r="THW368" s="37"/>
      <c r="THX368" s="37"/>
      <c r="THY368" s="37"/>
      <c r="THZ368" s="37"/>
      <c r="TIA368" s="37"/>
      <c r="TIB368" s="37"/>
      <c r="TIC368" s="37"/>
      <c r="TID368" s="37"/>
      <c r="TIE368" s="37"/>
      <c r="TIF368" s="37"/>
      <c r="TIG368" s="37"/>
      <c r="TIH368" s="37"/>
      <c r="TII368" s="37"/>
      <c r="TIJ368" s="37"/>
      <c r="TIK368" s="37"/>
      <c r="TIL368" s="37"/>
      <c r="TIM368" s="37"/>
      <c r="TIN368" s="37"/>
      <c r="TIO368" s="37"/>
      <c r="TIP368" s="37"/>
      <c r="TIQ368" s="37"/>
      <c r="TIR368" s="37"/>
      <c r="TIS368" s="37"/>
      <c r="TIT368" s="37"/>
      <c r="TIU368" s="37"/>
      <c r="TIV368" s="37"/>
      <c r="TIW368" s="37"/>
      <c r="TIX368" s="37"/>
      <c r="TIY368" s="37"/>
      <c r="TIZ368" s="37"/>
      <c r="TJA368" s="37"/>
      <c r="TJB368" s="37"/>
      <c r="TJC368" s="37"/>
      <c r="TJD368" s="37"/>
      <c r="TJE368" s="37"/>
      <c r="TJF368" s="37"/>
      <c r="TJG368" s="37"/>
      <c r="TJH368" s="37"/>
      <c r="TJI368" s="37"/>
      <c r="TJJ368" s="37"/>
      <c r="TJK368" s="37"/>
      <c r="TJL368" s="37"/>
      <c r="TJM368" s="37"/>
      <c r="TJN368" s="37"/>
      <c r="TJO368" s="37"/>
      <c r="TJP368" s="37"/>
      <c r="TJQ368" s="37"/>
      <c r="TJR368" s="37"/>
      <c r="TJS368" s="37"/>
      <c r="TJT368" s="37"/>
      <c r="TJU368" s="37"/>
      <c r="TJV368" s="37"/>
      <c r="TJW368" s="37"/>
      <c r="TJX368" s="37"/>
      <c r="TJY368" s="37"/>
      <c r="TJZ368" s="37"/>
      <c r="TKA368" s="37"/>
      <c r="TKB368" s="37"/>
      <c r="TKC368" s="37"/>
      <c r="TKD368" s="37"/>
      <c r="TKE368" s="37"/>
      <c r="TKF368" s="37"/>
      <c r="TKG368" s="37"/>
      <c r="TKH368" s="37"/>
      <c r="TKI368" s="37"/>
      <c r="TKJ368" s="37"/>
      <c r="TKK368" s="37"/>
      <c r="TKL368" s="37"/>
      <c r="TKM368" s="37"/>
      <c r="TKN368" s="37"/>
      <c r="TKO368" s="37"/>
      <c r="TKP368" s="37"/>
      <c r="TKQ368" s="37"/>
      <c r="TKR368" s="37"/>
      <c r="TKS368" s="37"/>
      <c r="TKT368" s="37"/>
      <c r="TKU368" s="37"/>
      <c r="TKV368" s="37"/>
      <c r="TKW368" s="37"/>
      <c r="TKX368" s="37"/>
      <c r="TKY368" s="37"/>
      <c r="TKZ368" s="37"/>
      <c r="TLA368" s="37"/>
      <c r="TLB368" s="37"/>
      <c r="TLC368" s="37"/>
      <c r="TLD368" s="37"/>
      <c r="TLE368" s="37"/>
      <c r="TLF368" s="37"/>
      <c r="TLG368" s="37"/>
      <c r="TLH368" s="37"/>
      <c r="TLI368" s="37"/>
      <c r="TLJ368" s="37"/>
      <c r="TLK368" s="37"/>
      <c r="TLL368" s="37"/>
      <c r="TLM368" s="37"/>
      <c r="TLN368" s="37"/>
      <c r="TLO368" s="37"/>
      <c r="TLP368" s="37"/>
      <c r="TLQ368" s="37"/>
      <c r="TLR368" s="37"/>
      <c r="TLS368" s="37"/>
      <c r="TLT368" s="37"/>
      <c r="TLU368" s="37"/>
      <c r="TLV368" s="37"/>
      <c r="TLW368" s="37"/>
      <c r="TLX368" s="37"/>
      <c r="TLY368" s="37"/>
      <c r="TLZ368" s="37"/>
      <c r="TMA368" s="37"/>
      <c r="TMB368" s="37"/>
      <c r="TMC368" s="37"/>
      <c r="TMD368" s="37"/>
      <c r="TME368" s="37"/>
      <c r="TMF368" s="37"/>
      <c r="TMG368" s="37"/>
      <c r="TMH368" s="37"/>
      <c r="TMI368" s="37"/>
      <c r="TMJ368" s="37"/>
      <c r="TMK368" s="37"/>
      <c r="TML368" s="37"/>
      <c r="TMM368" s="37"/>
      <c r="TMN368" s="37"/>
      <c r="TMO368" s="37"/>
      <c r="TMP368" s="37"/>
      <c r="TMQ368" s="37"/>
      <c r="TMR368" s="37"/>
      <c r="TMS368" s="37"/>
      <c r="TMT368" s="37"/>
      <c r="TMU368" s="37"/>
      <c r="TMV368" s="37"/>
      <c r="TMW368" s="37"/>
      <c r="TMX368" s="37"/>
      <c r="TMY368" s="37"/>
      <c r="TMZ368" s="37"/>
      <c r="TNA368" s="37"/>
      <c r="TNB368" s="37"/>
      <c r="TNC368" s="37"/>
      <c r="TND368" s="37"/>
      <c r="TNE368" s="37"/>
      <c r="TNF368" s="37"/>
      <c r="TNG368" s="37"/>
      <c r="TNH368" s="37"/>
      <c r="TNI368" s="37"/>
      <c r="TNJ368" s="37"/>
      <c r="TNK368" s="37"/>
      <c r="TNL368" s="37"/>
      <c r="TNM368" s="37"/>
      <c r="TNN368" s="37"/>
      <c r="TNO368" s="37"/>
      <c r="TNP368" s="37"/>
      <c r="TNQ368" s="37"/>
      <c r="TNR368" s="37"/>
      <c r="TNS368" s="37"/>
      <c r="TNT368" s="37"/>
      <c r="TNU368" s="37"/>
      <c r="TNV368" s="37"/>
      <c r="TNW368" s="37"/>
      <c r="TNX368" s="37"/>
      <c r="TNY368" s="37"/>
      <c r="TNZ368" s="37"/>
      <c r="TOA368" s="37"/>
      <c r="TOB368" s="37"/>
      <c r="TOC368" s="37"/>
      <c r="TOD368" s="37"/>
      <c r="TOE368" s="37"/>
      <c r="TOF368" s="37"/>
      <c r="TOG368" s="37"/>
      <c r="TOH368" s="37"/>
      <c r="TOI368" s="37"/>
      <c r="TOJ368" s="37"/>
      <c r="TOK368" s="37"/>
      <c r="TOL368" s="37"/>
      <c r="TOM368" s="37"/>
      <c r="TON368" s="37"/>
      <c r="TOO368" s="37"/>
      <c r="TOP368" s="37"/>
      <c r="TOQ368" s="37"/>
      <c r="TOR368" s="37"/>
      <c r="TOS368" s="37"/>
      <c r="TOT368" s="37"/>
      <c r="TOU368" s="37"/>
      <c r="TOV368" s="37"/>
      <c r="TOW368" s="37"/>
      <c r="TOX368" s="37"/>
      <c r="TOY368" s="37"/>
      <c r="TOZ368" s="37"/>
      <c r="TPA368" s="37"/>
      <c r="TPB368" s="37"/>
      <c r="TPC368" s="37"/>
      <c r="TPD368" s="37"/>
      <c r="TPE368" s="37"/>
      <c r="TPF368" s="37"/>
      <c r="TPG368" s="37"/>
      <c r="TPH368" s="37"/>
      <c r="TPI368" s="37"/>
      <c r="TPJ368" s="37"/>
      <c r="TPK368" s="37"/>
      <c r="TPL368" s="37"/>
      <c r="TPM368" s="37"/>
      <c r="TPN368" s="37"/>
      <c r="TPO368" s="37"/>
      <c r="TPP368" s="37"/>
      <c r="TPQ368" s="37"/>
      <c r="TPR368" s="37"/>
      <c r="TPS368" s="37"/>
      <c r="TPT368" s="37"/>
      <c r="TPU368" s="37"/>
      <c r="TPV368" s="37"/>
      <c r="TPW368" s="37"/>
      <c r="TPX368" s="37"/>
      <c r="TPY368" s="37"/>
      <c r="TPZ368" s="37"/>
      <c r="TQA368" s="37"/>
      <c r="TQB368" s="37"/>
      <c r="TQC368" s="37"/>
      <c r="TQD368" s="37"/>
      <c r="TQE368" s="37"/>
      <c r="TQF368" s="37"/>
      <c r="TQG368" s="37"/>
      <c r="TQH368" s="37"/>
      <c r="TQI368" s="37"/>
      <c r="TQJ368" s="37"/>
      <c r="TQK368" s="37"/>
      <c r="TQL368" s="37"/>
      <c r="TQM368" s="37"/>
      <c r="TQN368" s="37"/>
      <c r="TQO368" s="37"/>
      <c r="TQP368" s="37"/>
      <c r="TQQ368" s="37"/>
      <c r="TQR368" s="37"/>
      <c r="TQS368" s="37"/>
      <c r="TQT368" s="37"/>
      <c r="TQU368" s="37"/>
      <c r="TQV368" s="37"/>
      <c r="TQW368" s="37"/>
      <c r="TQX368" s="37"/>
      <c r="TQY368" s="37"/>
      <c r="TQZ368" s="37"/>
      <c r="TRA368" s="37"/>
      <c r="TRB368" s="37"/>
      <c r="TRC368" s="37"/>
      <c r="TRD368" s="37"/>
      <c r="TRE368" s="37"/>
      <c r="TRF368" s="37"/>
      <c r="TRG368" s="37"/>
      <c r="TRH368" s="37"/>
      <c r="TRI368" s="37"/>
      <c r="TRJ368" s="37"/>
      <c r="TRK368" s="37"/>
      <c r="TRL368" s="37"/>
      <c r="TRM368" s="37"/>
      <c r="TRN368" s="37"/>
      <c r="TRO368" s="37"/>
      <c r="TRP368" s="37"/>
      <c r="TRQ368" s="37"/>
      <c r="TRR368" s="37"/>
      <c r="TRS368" s="37"/>
      <c r="TRT368" s="37"/>
      <c r="TRU368" s="37"/>
      <c r="TRV368" s="37"/>
      <c r="TRW368" s="37"/>
      <c r="TRX368" s="37"/>
      <c r="TRY368" s="37"/>
      <c r="TRZ368" s="37"/>
      <c r="TSA368" s="37"/>
      <c r="TSB368" s="37"/>
      <c r="TSC368" s="37"/>
      <c r="TSD368" s="37"/>
      <c r="TSE368" s="37"/>
      <c r="TSF368" s="37"/>
      <c r="TSG368" s="37"/>
      <c r="TSH368" s="37"/>
      <c r="TSI368" s="37"/>
      <c r="TSJ368" s="37"/>
      <c r="TSK368" s="37"/>
      <c r="TSL368" s="37"/>
      <c r="TSM368" s="37"/>
      <c r="TSN368" s="37"/>
      <c r="TSO368" s="37"/>
      <c r="TSP368" s="37"/>
      <c r="TSQ368" s="37"/>
      <c r="TSR368" s="37"/>
      <c r="TSS368" s="37"/>
      <c r="TST368" s="37"/>
      <c r="TSU368" s="37"/>
      <c r="TSV368" s="37"/>
      <c r="TSW368" s="37"/>
      <c r="TSX368" s="37"/>
      <c r="TSY368" s="37"/>
      <c r="TSZ368" s="37"/>
      <c r="TTA368" s="37"/>
      <c r="TTB368" s="37"/>
      <c r="TTC368" s="37"/>
      <c r="TTD368" s="37"/>
      <c r="TTE368" s="37"/>
      <c r="TTF368" s="37"/>
      <c r="TTG368" s="37"/>
      <c r="TTH368" s="37"/>
      <c r="TTI368" s="37"/>
      <c r="TTJ368" s="37"/>
      <c r="TTK368" s="37"/>
      <c r="TTL368" s="37"/>
      <c r="TTM368" s="37"/>
      <c r="TTN368" s="37"/>
      <c r="TTO368" s="37"/>
      <c r="TTP368" s="37"/>
      <c r="TTQ368" s="37"/>
      <c r="TTR368" s="37"/>
      <c r="TTS368" s="37"/>
      <c r="TTT368" s="37"/>
      <c r="TTU368" s="37"/>
      <c r="TTV368" s="37"/>
      <c r="TTW368" s="37"/>
      <c r="TTX368" s="37"/>
      <c r="TTY368" s="37"/>
      <c r="TTZ368" s="37"/>
      <c r="TUA368" s="37"/>
      <c r="TUB368" s="37"/>
      <c r="TUC368" s="37"/>
      <c r="TUD368" s="37"/>
      <c r="TUE368" s="37"/>
      <c r="TUF368" s="37"/>
      <c r="TUG368" s="37"/>
      <c r="TUH368" s="37"/>
      <c r="TUI368" s="37"/>
      <c r="TUJ368" s="37"/>
      <c r="TUK368" s="37"/>
      <c r="TUL368" s="37"/>
      <c r="TUM368" s="37"/>
      <c r="TUN368" s="37"/>
      <c r="TUO368" s="37"/>
      <c r="TUP368" s="37"/>
      <c r="TUQ368" s="37"/>
      <c r="TUR368" s="37"/>
      <c r="TUS368" s="37"/>
      <c r="TUT368" s="37"/>
      <c r="TUU368" s="37"/>
      <c r="TUV368" s="37"/>
      <c r="TUW368" s="37"/>
      <c r="TUX368" s="37"/>
      <c r="TUY368" s="37"/>
      <c r="TUZ368" s="37"/>
      <c r="TVA368" s="37"/>
      <c r="TVB368" s="37"/>
      <c r="TVC368" s="37"/>
      <c r="TVD368" s="37"/>
      <c r="TVE368" s="37"/>
      <c r="TVF368" s="37"/>
      <c r="TVG368" s="37"/>
      <c r="TVH368" s="37"/>
      <c r="TVI368" s="37"/>
      <c r="TVJ368" s="37"/>
      <c r="TVK368" s="37"/>
      <c r="TVL368" s="37"/>
      <c r="TVM368" s="37"/>
      <c r="TVN368" s="37"/>
      <c r="TVO368" s="37"/>
      <c r="TVP368" s="37"/>
      <c r="TVQ368" s="37"/>
      <c r="TVR368" s="37"/>
      <c r="TVS368" s="37"/>
      <c r="TVT368" s="37"/>
      <c r="TVU368" s="37"/>
      <c r="TVV368" s="37"/>
      <c r="TVW368" s="37"/>
      <c r="TVX368" s="37"/>
      <c r="TVY368" s="37"/>
      <c r="TVZ368" s="37"/>
      <c r="TWA368" s="37"/>
      <c r="TWB368" s="37"/>
      <c r="TWC368" s="37"/>
      <c r="TWD368" s="37"/>
      <c r="TWE368" s="37"/>
      <c r="TWF368" s="37"/>
      <c r="TWG368" s="37"/>
      <c r="TWH368" s="37"/>
      <c r="TWI368" s="37"/>
      <c r="TWJ368" s="37"/>
      <c r="TWK368" s="37"/>
      <c r="TWL368" s="37"/>
      <c r="TWM368" s="37"/>
      <c r="TWN368" s="37"/>
      <c r="TWO368" s="37"/>
      <c r="TWP368" s="37"/>
      <c r="TWQ368" s="37"/>
      <c r="TWR368" s="37"/>
      <c r="TWS368" s="37"/>
      <c r="TWT368" s="37"/>
      <c r="TWU368" s="37"/>
      <c r="TWV368" s="37"/>
      <c r="TWW368" s="37"/>
      <c r="TWX368" s="37"/>
      <c r="TWY368" s="37"/>
      <c r="TWZ368" s="37"/>
      <c r="TXA368" s="37"/>
      <c r="TXB368" s="37"/>
      <c r="TXC368" s="37"/>
      <c r="TXD368" s="37"/>
      <c r="TXE368" s="37"/>
      <c r="TXF368" s="37"/>
      <c r="TXG368" s="37"/>
      <c r="TXH368" s="37"/>
      <c r="TXI368" s="37"/>
      <c r="TXJ368" s="37"/>
      <c r="TXK368" s="37"/>
      <c r="TXL368" s="37"/>
      <c r="TXM368" s="37"/>
      <c r="TXN368" s="37"/>
      <c r="TXO368" s="37"/>
      <c r="TXP368" s="37"/>
      <c r="TXQ368" s="37"/>
      <c r="TXR368" s="37"/>
      <c r="TXS368" s="37"/>
      <c r="TXT368" s="37"/>
      <c r="TXU368" s="37"/>
      <c r="TXV368" s="37"/>
      <c r="TXW368" s="37"/>
      <c r="TXX368" s="37"/>
      <c r="TXY368" s="37"/>
      <c r="TXZ368" s="37"/>
      <c r="TYA368" s="37"/>
      <c r="TYB368" s="37"/>
      <c r="TYC368" s="37"/>
      <c r="TYD368" s="37"/>
      <c r="TYE368" s="37"/>
      <c r="TYF368" s="37"/>
      <c r="TYG368" s="37"/>
      <c r="TYH368" s="37"/>
      <c r="TYI368" s="37"/>
      <c r="TYJ368" s="37"/>
      <c r="TYK368" s="37"/>
      <c r="TYL368" s="37"/>
      <c r="TYM368" s="37"/>
      <c r="TYN368" s="37"/>
      <c r="TYO368" s="37"/>
      <c r="TYP368" s="37"/>
      <c r="TYQ368" s="37"/>
      <c r="TYR368" s="37"/>
      <c r="TYS368" s="37"/>
      <c r="TYT368" s="37"/>
      <c r="TYU368" s="37"/>
      <c r="TYV368" s="37"/>
      <c r="TYW368" s="37"/>
      <c r="TYX368" s="37"/>
      <c r="TYY368" s="37"/>
      <c r="TYZ368" s="37"/>
      <c r="TZA368" s="37"/>
      <c r="TZB368" s="37"/>
      <c r="TZC368" s="37"/>
      <c r="TZD368" s="37"/>
      <c r="TZE368" s="37"/>
      <c r="TZF368" s="37"/>
      <c r="TZG368" s="37"/>
      <c r="TZH368" s="37"/>
      <c r="TZI368" s="37"/>
      <c r="TZJ368" s="37"/>
      <c r="TZK368" s="37"/>
      <c r="TZL368" s="37"/>
      <c r="TZM368" s="37"/>
      <c r="TZN368" s="37"/>
      <c r="TZO368" s="37"/>
      <c r="TZP368" s="37"/>
      <c r="TZQ368" s="37"/>
      <c r="TZR368" s="37"/>
      <c r="TZS368" s="37"/>
      <c r="TZT368" s="37"/>
      <c r="TZU368" s="37"/>
      <c r="TZV368" s="37"/>
      <c r="TZW368" s="37"/>
      <c r="TZX368" s="37"/>
      <c r="TZY368" s="37"/>
      <c r="TZZ368" s="37"/>
      <c r="UAA368" s="37"/>
      <c r="UAB368" s="37"/>
      <c r="UAC368" s="37"/>
      <c r="UAD368" s="37"/>
      <c r="UAE368" s="37"/>
      <c r="UAF368" s="37"/>
      <c r="UAG368" s="37"/>
      <c r="UAH368" s="37"/>
      <c r="UAI368" s="37"/>
      <c r="UAJ368" s="37"/>
      <c r="UAK368" s="37"/>
      <c r="UAL368" s="37"/>
      <c r="UAM368" s="37"/>
      <c r="UAN368" s="37"/>
      <c r="UAO368" s="37"/>
      <c r="UAP368" s="37"/>
      <c r="UAQ368" s="37"/>
      <c r="UAR368" s="37"/>
      <c r="UAS368" s="37"/>
      <c r="UAT368" s="37"/>
      <c r="UAU368" s="37"/>
      <c r="UAV368" s="37"/>
      <c r="UAW368" s="37"/>
      <c r="UAX368" s="37"/>
      <c r="UAY368" s="37"/>
      <c r="UAZ368" s="37"/>
      <c r="UBA368" s="37"/>
      <c r="UBB368" s="37"/>
      <c r="UBC368" s="37"/>
      <c r="UBD368" s="37"/>
      <c r="UBE368" s="37"/>
      <c r="UBF368" s="37"/>
      <c r="UBG368" s="37"/>
      <c r="UBH368" s="37"/>
      <c r="UBI368" s="37"/>
      <c r="UBJ368" s="37"/>
      <c r="UBK368" s="37"/>
      <c r="UBL368" s="37"/>
      <c r="UBM368" s="37"/>
      <c r="UBN368" s="37"/>
      <c r="UBO368" s="37"/>
      <c r="UBP368" s="37"/>
      <c r="UBQ368" s="37"/>
      <c r="UBR368" s="37"/>
      <c r="UBS368" s="37"/>
      <c r="UBT368" s="37"/>
      <c r="UBU368" s="37"/>
      <c r="UBV368" s="37"/>
      <c r="UBW368" s="37"/>
      <c r="UBX368" s="37"/>
      <c r="UBY368" s="37"/>
      <c r="UBZ368" s="37"/>
      <c r="UCA368" s="37"/>
      <c r="UCB368" s="37"/>
      <c r="UCC368" s="37"/>
      <c r="UCD368" s="37"/>
      <c r="UCE368" s="37"/>
      <c r="UCF368" s="37"/>
      <c r="UCG368" s="37"/>
      <c r="UCH368" s="37"/>
      <c r="UCI368" s="37"/>
      <c r="UCJ368" s="37"/>
      <c r="UCK368" s="37"/>
      <c r="UCL368" s="37"/>
      <c r="UCM368" s="37"/>
      <c r="UCN368" s="37"/>
      <c r="UCO368" s="37"/>
      <c r="UCP368" s="37"/>
      <c r="UCQ368" s="37"/>
      <c r="UCR368" s="37"/>
      <c r="UCS368" s="37"/>
      <c r="UCT368" s="37"/>
      <c r="UCU368" s="37"/>
      <c r="UCV368" s="37"/>
      <c r="UCW368" s="37"/>
      <c r="UCX368" s="37"/>
      <c r="UCY368" s="37"/>
      <c r="UCZ368" s="37"/>
      <c r="UDA368" s="37"/>
      <c r="UDB368" s="37"/>
      <c r="UDC368" s="37"/>
      <c r="UDD368" s="37"/>
      <c r="UDE368" s="37"/>
      <c r="UDF368" s="37"/>
      <c r="UDG368" s="37"/>
      <c r="UDH368" s="37"/>
      <c r="UDI368" s="37"/>
      <c r="UDJ368" s="37"/>
      <c r="UDK368" s="37"/>
      <c r="UDL368" s="37"/>
      <c r="UDM368" s="37"/>
      <c r="UDN368" s="37"/>
      <c r="UDO368" s="37"/>
      <c r="UDP368" s="37"/>
      <c r="UDQ368" s="37"/>
      <c r="UDR368" s="37"/>
      <c r="UDS368" s="37"/>
      <c r="UDT368" s="37"/>
      <c r="UDU368" s="37"/>
      <c r="UDV368" s="37"/>
      <c r="UDW368" s="37"/>
      <c r="UDX368" s="37"/>
      <c r="UDY368" s="37"/>
      <c r="UDZ368" s="37"/>
      <c r="UEA368" s="37"/>
      <c r="UEB368" s="37"/>
      <c r="UEC368" s="37"/>
      <c r="UED368" s="37"/>
      <c r="UEE368" s="37"/>
      <c r="UEF368" s="37"/>
      <c r="UEG368" s="37"/>
      <c r="UEH368" s="37"/>
      <c r="UEI368" s="37"/>
      <c r="UEJ368" s="37"/>
      <c r="UEK368" s="37"/>
      <c r="UEL368" s="37"/>
      <c r="UEM368" s="37"/>
      <c r="UEN368" s="37"/>
      <c r="UEO368" s="37"/>
      <c r="UEP368" s="37"/>
      <c r="UEQ368" s="37"/>
      <c r="UER368" s="37"/>
      <c r="UES368" s="37"/>
      <c r="UET368" s="37"/>
      <c r="UEU368" s="37"/>
      <c r="UEV368" s="37"/>
      <c r="UEW368" s="37"/>
      <c r="UEX368" s="37"/>
      <c r="UEY368" s="37"/>
      <c r="UEZ368" s="37"/>
      <c r="UFA368" s="37"/>
      <c r="UFB368" s="37"/>
      <c r="UFC368" s="37"/>
      <c r="UFD368" s="37"/>
      <c r="UFE368" s="37"/>
      <c r="UFF368" s="37"/>
      <c r="UFG368" s="37"/>
      <c r="UFH368" s="37"/>
      <c r="UFI368" s="37"/>
      <c r="UFJ368" s="37"/>
      <c r="UFK368" s="37"/>
      <c r="UFL368" s="37"/>
      <c r="UFM368" s="37"/>
      <c r="UFN368" s="37"/>
      <c r="UFO368" s="37"/>
      <c r="UFP368" s="37"/>
      <c r="UFQ368" s="37"/>
      <c r="UFR368" s="37"/>
      <c r="UFS368" s="37"/>
      <c r="UFT368" s="37"/>
      <c r="UFU368" s="37"/>
      <c r="UFV368" s="37"/>
      <c r="UFW368" s="37"/>
      <c r="UFX368" s="37"/>
      <c r="UFY368" s="37"/>
      <c r="UFZ368" s="37"/>
      <c r="UGA368" s="37"/>
      <c r="UGB368" s="37"/>
      <c r="UGC368" s="37"/>
      <c r="UGD368" s="37"/>
      <c r="UGE368" s="37"/>
      <c r="UGF368" s="37"/>
      <c r="UGG368" s="37"/>
      <c r="UGH368" s="37"/>
      <c r="UGI368" s="37"/>
      <c r="UGJ368" s="37"/>
      <c r="UGK368" s="37"/>
      <c r="UGL368" s="37"/>
      <c r="UGM368" s="37"/>
      <c r="UGN368" s="37"/>
      <c r="UGO368" s="37"/>
      <c r="UGP368" s="37"/>
      <c r="UGQ368" s="37"/>
      <c r="UGR368" s="37"/>
      <c r="UGS368" s="37"/>
      <c r="UGT368" s="37"/>
      <c r="UGU368" s="37"/>
      <c r="UGV368" s="37"/>
      <c r="UGW368" s="37"/>
      <c r="UGX368" s="37"/>
      <c r="UGY368" s="37"/>
      <c r="UGZ368" s="37"/>
      <c r="UHA368" s="37"/>
      <c r="UHB368" s="37"/>
      <c r="UHC368" s="37"/>
      <c r="UHD368" s="37"/>
      <c r="UHE368" s="37"/>
      <c r="UHF368" s="37"/>
      <c r="UHG368" s="37"/>
      <c r="UHH368" s="37"/>
      <c r="UHI368" s="37"/>
      <c r="UHJ368" s="37"/>
      <c r="UHK368" s="37"/>
      <c r="UHL368" s="37"/>
      <c r="UHM368" s="37"/>
      <c r="UHN368" s="37"/>
      <c r="UHO368" s="37"/>
      <c r="UHP368" s="37"/>
      <c r="UHQ368" s="37"/>
      <c r="UHR368" s="37"/>
      <c r="UHS368" s="37"/>
      <c r="UHT368" s="37"/>
      <c r="UHU368" s="37"/>
      <c r="UHV368" s="37"/>
      <c r="UHW368" s="37"/>
      <c r="UHX368" s="37"/>
      <c r="UHY368" s="37"/>
      <c r="UHZ368" s="37"/>
      <c r="UIA368" s="37"/>
      <c r="UIB368" s="37"/>
      <c r="UIC368" s="37"/>
      <c r="UID368" s="37"/>
      <c r="UIE368" s="37"/>
      <c r="UIF368" s="37"/>
      <c r="UIG368" s="37"/>
      <c r="UIH368" s="37"/>
      <c r="UII368" s="37"/>
      <c r="UIJ368" s="37"/>
      <c r="UIK368" s="37"/>
      <c r="UIL368" s="37"/>
      <c r="UIM368" s="37"/>
      <c r="UIN368" s="37"/>
      <c r="UIO368" s="37"/>
      <c r="UIP368" s="37"/>
      <c r="UIQ368" s="37"/>
      <c r="UIR368" s="37"/>
      <c r="UIS368" s="37"/>
      <c r="UIT368" s="37"/>
      <c r="UIU368" s="37"/>
      <c r="UIV368" s="37"/>
      <c r="UIW368" s="37"/>
      <c r="UIX368" s="37"/>
      <c r="UIY368" s="37"/>
      <c r="UIZ368" s="37"/>
      <c r="UJA368" s="37"/>
      <c r="UJB368" s="37"/>
      <c r="UJC368" s="37"/>
      <c r="UJD368" s="37"/>
      <c r="UJE368" s="37"/>
      <c r="UJF368" s="37"/>
      <c r="UJG368" s="37"/>
      <c r="UJH368" s="37"/>
      <c r="UJI368" s="37"/>
      <c r="UJJ368" s="37"/>
      <c r="UJK368" s="37"/>
      <c r="UJL368" s="37"/>
      <c r="UJM368" s="37"/>
      <c r="UJN368" s="37"/>
      <c r="UJO368" s="37"/>
      <c r="UJP368" s="37"/>
      <c r="UJQ368" s="37"/>
      <c r="UJR368" s="37"/>
      <c r="UJS368" s="37"/>
      <c r="UJT368" s="37"/>
      <c r="UJU368" s="37"/>
      <c r="UJV368" s="37"/>
      <c r="UJW368" s="37"/>
      <c r="UJX368" s="37"/>
      <c r="UJY368" s="37"/>
      <c r="UJZ368" s="37"/>
      <c r="UKA368" s="37"/>
      <c r="UKB368" s="37"/>
      <c r="UKC368" s="37"/>
      <c r="UKD368" s="37"/>
      <c r="UKE368" s="37"/>
      <c r="UKF368" s="37"/>
      <c r="UKG368" s="37"/>
      <c r="UKH368" s="37"/>
      <c r="UKI368" s="37"/>
      <c r="UKJ368" s="37"/>
      <c r="UKK368" s="37"/>
      <c r="UKL368" s="37"/>
      <c r="UKM368" s="37"/>
      <c r="UKN368" s="37"/>
      <c r="UKO368" s="37"/>
      <c r="UKP368" s="37"/>
      <c r="UKQ368" s="37"/>
      <c r="UKR368" s="37"/>
      <c r="UKS368" s="37"/>
      <c r="UKT368" s="37"/>
      <c r="UKU368" s="37"/>
      <c r="UKV368" s="37"/>
      <c r="UKW368" s="37"/>
      <c r="UKX368" s="37"/>
      <c r="UKY368" s="37"/>
      <c r="UKZ368" s="37"/>
      <c r="ULA368" s="37"/>
      <c r="ULB368" s="37"/>
      <c r="ULC368" s="37"/>
      <c r="ULD368" s="37"/>
      <c r="ULE368" s="37"/>
      <c r="ULF368" s="37"/>
      <c r="ULG368" s="37"/>
      <c r="ULH368" s="37"/>
      <c r="ULI368" s="37"/>
      <c r="ULJ368" s="37"/>
      <c r="ULK368" s="37"/>
      <c r="ULL368" s="37"/>
      <c r="ULM368" s="37"/>
      <c r="ULN368" s="37"/>
      <c r="ULO368" s="37"/>
      <c r="ULP368" s="37"/>
      <c r="ULQ368" s="37"/>
      <c r="ULR368" s="37"/>
      <c r="ULS368" s="37"/>
      <c r="ULT368" s="37"/>
      <c r="ULU368" s="37"/>
      <c r="ULV368" s="37"/>
      <c r="ULW368" s="37"/>
      <c r="ULX368" s="37"/>
      <c r="ULY368" s="37"/>
      <c r="ULZ368" s="37"/>
      <c r="UMA368" s="37"/>
      <c r="UMB368" s="37"/>
      <c r="UMC368" s="37"/>
      <c r="UMD368" s="37"/>
      <c r="UME368" s="37"/>
      <c r="UMF368" s="37"/>
      <c r="UMG368" s="37"/>
      <c r="UMH368" s="37"/>
      <c r="UMI368" s="37"/>
      <c r="UMJ368" s="37"/>
      <c r="UMK368" s="37"/>
      <c r="UML368" s="37"/>
      <c r="UMM368" s="37"/>
      <c r="UMN368" s="37"/>
      <c r="UMO368" s="37"/>
      <c r="UMP368" s="37"/>
      <c r="UMQ368" s="37"/>
      <c r="UMR368" s="37"/>
      <c r="UMS368" s="37"/>
      <c r="UMT368" s="37"/>
      <c r="UMU368" s="37"/>
      <c r="UMV368" s="37"/>
      <c r="UMW368" s="37"/>
      <c r="UMX368" s="37"/>
      <c r="UMY368" s="37"/>
      <c r="UMZ368" s="37"/>
      <c r="UNA368" s="37"/>
      <c r="UNB368" s="37"/>
      <c r="UNC368" s="37"/>
      <c r="UND368" s="37"/>
      <c r="UNE368" s="37"/>
      <c r="UNF368" s="37"/>
      <c r="UNG368" s="37"/>
      <c r="UNH368" s="37"/>
      <c r="UNI368" s="37"/>
      <c r="UNJ368" s="37"/>
      <c r="UNK368" s="37"/>
      <c r="UNL368" s="37"/>
      <c r="UNM368" s="37"/>
      <c r="UNN368" s="37"/>
      <c r="UNO368" s="37"/>
      <c r="UNP368" s="37"/>
      <c r="UNQ368" s="37"/>
      <c r="UNR368" s="37"/>
      <c r="UNS368" s="37"/>
      <c r="UNT368" s="37"/>
      <c r="UNU368" s="37"/>
      <c r="UNV368" s="37"/>
      <c r="UNW368" s="37"/>
      <c r="UNX368" s="37"/>
      <c r="UNY368" s="37"/>
      <c r="UNZ368" s="37"/>
      <c r="UOA368" s="37"/>
      <c r="UOB368" s="37"/>
      <c r="UOC368" s="37"/>
      <c r="UOD368" s="37"/>
      <c r="UOE368" s="37"/>
      <c r="UOF368" s="37"/>
      <c r="UOG368" s="37"/>
      <c r="UOH368" s="37"/>
      <c r="UOI368" s="37"/>
      <c r="UOJ368" s="37"/>
      <c r="UOK368" s="37"/>
      <c r="UOL368" s="37"/>
      <c r="UOM368" s="37"/>
      <c r="UON368" s="37"/>
      <c r="UOO368" s="37"/>
      <c r="UOP368" s="37"/>
      <c r="UOQ368" s="37"/>
      <c r="UOR368" s="37"/>
      <c r="UOS368" s="37"/>
      <c r="UOT368" s="37"/>
      <c r="UOU368" s="37"/>
      <c r="UOV368" s="37"/>
      <c r="UOW368" s="37"/>
      <c r="UOX368" s="37"/>
      <c r="UOY368" s="37"/>
      <c r="UOZ368" s="37"/>
      <c r="UPA368" s="37"/>
      <c r="UPB368" s="37"/>
      <c r="UPC368" s="37"/>
      <c r="UPD368" s="37"/>
      <c r="UPE368" s="37"/>
      <c r="UPF368" s="37"/>
      <c r="UPG368" s="37"/>
      <c r="UPH368" s="37"/>
      <c r="UPI368" s="37"/>
      <c r="UPJ368" s="37"/>
      <c r="UPK368" s="37"/>
      <c r="UPL368" s="37"/>
      <c r="UPM368" s="37"/>
      <c r="UPN368" s="37"/>
      <c r="UPO368" s="37"/>
      <c r="UPP368" s="37"/>
      <c r="UPQ368" s="37"/>
      <c r="UPR368" s="37"/>
      <c r="UPS368" s="37"/>
      <c r="UPT368" s="37"/>
      <c r="UPU368" s="37"/>
      <c r="UPV368" s="37"/>
      <c r="UPW368" s="37"/>
      <c r="UPX368" s="37"/>
      <c r="UPY368" s="37"/>
      <c r="UPZ368" s="37"/>
      <c r="UQA368" s="37"/>
      <c r="UQB368" s="37"/>
      <c r="UQC368" s="37"/>
      <c r="UQD368" s="37"/>
      <c r="UQE368" s="37"/>
      <c r="UQF368" s="37"/>
      <c r="UQG368" s="37"/>
      <c r="UQH368" s="37"/>
      <c r="UQI368" s="37"/>
      <c r="UQJ368" s="37"/>
      <c r="UQK368" s="37"/>
      <c r="UQL368" s="37"/>
      <c r="UQM368" s="37"/>
      <c r="UQN368" s="37"/>
      <c r="UQO368" s="37"/>
      <c r="UQP368" s="37"/>
      <c r="UQQ368" s="37"/>
      <c r="UQR368" s="37"/>
      <c r="UQS368" s="37"/>
      <c r="UQT368" s="37"/>
      <c r="UQU368" s="37"/>
      <c r="UQV368" s="37"/>
      <c r="UQW368" s="37"/>
      <c r="UQX368" s="37"/>
      <c r="UQY368" s="37"/>
      <c r="UQZ368" s="37"/>
      <c r="URA368" s="37"/>
      <c r="URB368" s="37"/>
      <c r="URC368" s="37"/>
      <c r="URD368" s="37"/>
      <c r="URE368" s="37"/>
      <c r="URF368" s="37"/>
      <c r="URG368" s="37"/>
      <c r="URH368" s="37"/>
      <c r="URI368" s="37"/>
      <c r="URJ368" s="37"/>
      <c r="URK368" s="37"/>
      <c r="URL368" s="37"/>
      <c r="URM368" s="37"/>
      <c r="URN368" s="37"/>
      <c r="URO368" s="37"/>
      <c r="URP368" s="37"/>
      <c r="URQ368" s="37"/>
      <c r="URR368" s="37"/>
      <c r="URS368" s="37"/>
      <c r="URT368" s="37"/>
      <c r="URU368" s="37"/>
      <c r="URV368" s="37"/>
      <c r="URW368" s="37"/>
      <c r="URX368" s="37"/>
      <c r="URY368" s="37"/>
      <c r="URZ368" s="37"/>
      <c r="USA368" s="37"/>
      <c r="USB368" s="37"/>
      <c r="USC368" s="37"/>
      <c r="USD368" s="37"/>
      <c r="USE368" s="37"/>
      <c r="USF368" s="37"/>
      <c r="USG368" s="37"/>
      <c r="USH368" s="37"/>
      <c r="USI368" s="37"/>
      <c r="USJ368" s="37"/>
      <c r="USK368" s="37"/>
      <c r="USL368" s="37"/>
      <c r="USM368" s="37"/>
      <c r="USN368" s="37"/>
      <c r="USO368" s="37"/>
      <c r="USP368" s="37"/>
      <c r="USQ368" s="37"/>
      <c r="USR368" s="37"/>
      <c r="USS368" s="37"/>
      <c r="UST368" s="37"/>
      <c r="USU368" s="37"/>
      <c r="USV368" s="37"/>
      <c r="USW368" s="37"/>
      <c r="USX368" s="37"/>
      <c r="USY368" s="37"/>
      <c r="USZ368" s="37"/>
      <c r="UTA368" s="37"/>
      <c r="UTB368" s="37"/>
      <c r="UTC368" s="37"/>
      <c r="UTD368" s="37"/>
      <c r="UTE368" s="37"/>
      <c r="UTF368" s="37"/>
      <c r="UTG368" s="37"/>
      <c r="UTH368" s="37"/>
      <c r="UTI368" s="37"/>
      <c r="UTJ368" s="37"/>
      <c r="UTK368" s="37"/>
      <c r="UTL368" s="37"/>
      <c r="UTM368" s="37"/>
      <c r="UTN368" s="37"/>
      <c r="UTO368" s="37"/>
      <c r="UTP368" s="37"/>
      <c r="UTQ368" s="37"/>
      <c r="UTR368" s="37"/>
      <c r="UTS368" s="37"/>
      <c r="UTT368" s="37"/>
      <c r="UTU368" s="37"/>
      <c r="UTV368" s="37"/>
      <c r="UTW368" s="37"/>
      <c r="UTX368" s="37"/>
      <c r="UTY368" s="37"/>
      <c r="UTZ368" s="37"/>
      <c r="UUA368" s="37"/>
      <c r="UUB368" s="37"/>
      <c r="UUC368" s="37"/>
      <c r="UUD368" s="37"/>
      <c r="UUE368" s="37"/>
      <c r="UUF368" s="37"/>
      <c r="UUG368" s="37"/>
      <c r="UUH368" s="37"/>
      <c r="UUI368" s="37"/>
      <c r="UUJ368" s="37"/>
      <c r="UUK368" s="37"/>
      <c r="UUL368" s="37"/>
      <c r="UUM368" s="37"/>
      <c r="UUN368" s="37"/>
      <c r="UUO368" s="37"/>
      <c r="UUP368" s="37"/>
      <c r="UUQ368" s="37"/>
      <c r="UUR368" s="37"/>
      <c r="UUS368" s="37"/>
      <c r="UUT368" s="37"/>
      <c r="UUU368" s="37"/>
      <c r="UUV368" s="37"/>
      <c r="UUW368" s="37"/>
      <c r="UUX368" s="37"/>
      <c r="UUY368" s="37"/>
      <c r="UUZ368" s="37"/>
      <c r="UVA368" s="37"/>
      <c r="UVB368" s="37"/>
      <c r="UVC368" s="37"/>
      <c r="UVD368" s="37"/>
      <c r="UVE368" s="37"/>
      <c r="UVF368" s="37"/>
      <c r="UVG368" s="37"/>
      <c r="UVH368" s="37"/>
      <c r="UVI368" s="37"/>
      <c r="UVJ368" s="37"/>
      <c r="UVK368" s="37"/>
      <c r="UVL368" s="37"/>
      <c r="UVM368" s="37"/>
      <c r="UVN368" s="37"/>
      <c r="UVO368" s="37"/>
      <c r="UVP368" s="37"/>
      <c r="UVQ368" s="37"/>
      <c r="UVR368" s="37"/>
      <c r="UVS368" s="37"/>
      <c r="UVT368" s="37"/>
      <c r="UVU368" s="37"/>
      <c r="UVV368" s="37"/>
      <c r="UVW368" s="37"/>
      <c r="UVX368" s="37"/>
      <c r="UVY368" s="37"/>
      <c r="UVZ368" s="37"/>
      <c r="UWA368" s="37"/>
      <c r="UWB368" s="37"/>
      <c r="UWC368" s="37"/>
      <c r="UWD368" s="37"/>
      <c r="UWE368" s="37"/>
      <c r="UWF368" s="37"/>
      <c r="UWG368" s="37"/>
      <c r="UWH368" s="37"/>
      <c r="UWI368" s="37"/>
      <c r="UWJ368" s="37"/>
      <c r="UWK368" s="37"/>
      <c r="UWL368" s="37"/>
      <c r="UWM368" s="37"/>
      <c r="UWN368" s="37"/>
      <c r="UWO368" s="37"/>
      <c r="UWP368" s="37"/>
      <c r="UWQ368" s="37"/>
      <c r="UWR368" s="37"/>
      <c r="UWS368" s="37"/>
      <c r="UWT368" s="37"/>
      <c r="UWU368" s="37"/>
      <c r="UWV368" s="37"/>
      <c r="UWW368" s="37"/>
      <c r="UWX368" s="37"/>
      <c r="UWY368" s="37"/>
      <c r="UWZ368" s="37"/>
      <c r="UXA368" s="37"/>
      <c r="UXB368" s="37"/>
      <c r="UXC368" s="37"/>
      <c r="UXD368" s="37"/>
      <c r="UXE368" s="37"/>
      <c r="UXF368" s="37"/>
      <c r="UXG368" s="37"/>
      <c r="UXH368" s="37"/>
      <c r="UXI368" s="37"/>
      <c r="UXJ368" s="37"/>
      <c r="UXK368" s="37"/>
      <c r="UXL368" s="37"/>
      <c r="UXM368" s="37"/>
      <c r="UXN368" s="37"/>
      <c r="UXO368" s="37"/>
      <c r="UXP368" s="37"/>
      <c r="UXQ368" s="37"/>
      <c r="UXR368" s="37"/>
      <c r="UXS368" s="37"/>
      <c r="UXT368" s="37"/>
      <c r="UXU368" s="37"/>
      <c r="UXV368" s="37"/>
      <c r="UXW368" s="37"/>
      <c r="UXX368" s="37"/>
      <c r="UXY368" s="37"/>
      <c r="UXZ368" s="37"/>
      <c r="UYA368" s="37"/>
      <c r="UYB368" s="37"/>
      <c r="UYC368" s="37"/>
      <c r="UYD368" s="37"/>
      <c r="UYE368" s="37"/>
      <c r="UYF368" s="37"/>
      <c r="UYG368" s="37"/>
      <c r="UYH368" s="37"/>
      <c r="UYI368" s="37"/>
      <c r="UYJ368" s="37"/>
      <c r="UYK368" s="37"/>
      <c r="UYL368" s="37"/>
      <c r="UYM368" s="37"/>
      <c r="UYN368" s="37"/>
      <c r="UYO368" s="37"/>
      <c r="UYP368" s="37"/>
      <c r="UYQ368" s="37"/>
      <c r="UYR368" s="37"/>
      <c r="UYS368" s="37"/>
      <c r="UYT368" s="37"/>
      <c r="UYU368" s="37"/>
      <c r="UYV368" s="37"/>
      <c r="UYW368" s="37"/>
      <c r="UYX368" s="37"/>
      <c r="UYY368" s="37"/>
      <c r="UYZ368" s="37"/>
      <c r="UZA368" s="37"/>
      <c r="UZB368" s="37"/>
      <c r="UZC368" s="37"/>
      <c r="UZD368" s="37"/>
      <c r="UZE368" s="37"/>
      <c r="UZF368" s="37"/>
      <c r="UZG368" s="37"/>
      <c r="UZH368" s="37"/>
      <c r="UZI368" s="37"/>
      <c r="UZJ368" s="37"/>
      <c r="UZK368" s="37"/>
      <c r="UZL368" s="37"/>
      <c r="UZM368" s="37"/>
      <c r="UZN368" s="37"/>
      <c r="UZO368" s="37"/>
      <c r="UZP368" s="37"/>
      <c r="UZQ368" s="37"/>
      <c r="UZR368" s="37"/>
      <c r="UZS368" s="37"/>
      <c r="UZT368" s="37"/>
      <c r="UZU368" s="37"/>
      <c r="UZV368" s="37"/>
      <c r="UZW368" s="37"/>
      <c r="UZX368" s="37"/>
      <c r="UZY368" s="37"/>
      <c r="UZZ368" s="37"/>
      <c r="VAA368" s="37"/>
      <c r="VAB368" s="37"/>
      <c r="VAC368" s="37"/>
      <c r="VAD368" s="37"/>
      <c r="VAE368" s="37"/>
      <c r="VAF368" s="37"/>
      <c r="VAG368" s="37"/>
      <c r="VAH368" s="37"/>
      <c r="VAI368" s="37"/>
      <c r="VAJ368" s="37"/>
      <c r="VAK368" s="37"/>
      <c r="VAL368" s="37"/>
      <c r="VAM368" s="37"/>
      <c r="VAN368" s="37"/>
      <c r="VAO368" s="37"/>
      <c r="VAP368" s="37"/>
      <c r="VAQ368" s="37"/>
      <c r="VAR368" s="37"/>
      <c r="VAS368" s="37"/>
      <c r="VAT368" s="37"/>
      <c r="VAU368" s="37"/>
      <c r="VAV368" s="37"/>
      <c r="VAW368" s="37"/>
      <c r="VAX368" s="37"/>
      <c r="VAY368" s="37"/>
      <c r="VAZ368" s="37"/>
      <c r="VBA368" s="37"/>
      <c r="VBB368" s="37"/>
      <c r="VBC368" s="37"/>
      <c r="VBD368" s="37"/>
      <c r="VBE368" s="37"/>
      <c r="VBF368" s="37"/>
      <c r="VBG368" s="37"/>
      <c r="VBH368" s="37"/>
      <c r="VBI368" s="37"/>
      <c r="VBJ368" s="37"/>
      <c r="VBK368" s="37"/>
      <c r="VBL368" s="37"/>
      <c r="VBM368" s="37"/>
      <c r="VBN368" s="37"/>
      <c r="VBO368" s="37"/>
      <c r="VBP368" s="37"/>
      <c r="VBQ368" s="37"/>
      <c r="VBR368" s="37"/>
      <c r="VBS368" s="37"/>
      <c r="VBT368" s="37"/>
      <c r="VBU368" s="37"/>
      <c r="VBV368" s="37"/>
      <c r="VBW368" s="37"/>
      <c r="VBX368" s="37"/>
      <c r="VBY368" s="37"/>
      <c r="VBZ368" s="37"/>
      <c r="VCA368" s="37"/>
      <c r="VCB368" s="37"/>
      <c r="VCC368" s="37"/>
      <c r="VCD368" s="37"/>
      <c r="VCE368" s="37"/>
      <c r="VCF368" s="37"/>
      <c r="VCG368" s="37"/>
      <c r="VCH368" s="37"/>
      <c r="VCI368" s="37"/>
      <c r="VCJ368" s="37"/>
      <c r="VCK368" s="37"/>
      <c r="VCL368" s="37"/>
      <c r="VCM368" s="37"/>
      <c r="VCN368" s="37"/>
      <c r="VCO368" s="37"/>
      <c r="VCP368" s="37"/>
      <c r="VCQ368" s="37"/>
      <c r="VCR368" s="37"/>
      <c r="VCS368" s="37"/>
      <c r="VCT368" s="37"/>
      <c r="VCU368" s="37"/>
      <c r="VCV368" s="37"/>
      <c r="VCW368" s="37"/>
      <c r="VCX368" s="37"/>
      <c r="VCY368" s="37"/>
      <c r="VCZ368" s="37"/>
      <c r="VDA368" s="37"/>
      <c r="VDB368" s="37"/>
      <c r="VDC368" s="37"/>
      <c r="VDD368" s="37"/>
      <c r="VDE368" s="37"/>
      <c r="VDF368" s="37"/>
      <c r="VDG368" s="37"/>
      <c r="VDH368" s="37"/>
      <c r="VDI368" s="37"/>
      <c r="VDJ368" s="37"/>
      <c r="VDK368" s="37"/>
      <c r="VDL368" s="37"/>
      <c r="VDM368" s="37"/>
      <c r="VDN368" s="37"/>
      <c r="VDO368" s="37"/>
      <c r="VDP368" s="37"/>
      <c r="VDQ368" s="37"/>
      <c r="VDR368" s="37"/>
      <c r="VDS368" s="37"/>
      <c r="VDT368" s="37"/>
      <c r="VDU368" s="37"/>
      <c r="VDV368" s="37"/>
      <c r="VDW368" s="37"/>
      <c r="VDX368" s="37"/>
      <c r="VDY368" s="37"/>
      <c r="VDZ368" s="37"/>
      <c r="VEA368" s="37"/>
      <c r="VEB368" s="37"/>
      <c r="VEC368" s="37"/>
      <c r="VED368" s="37"/>
      <c r="VEE368" s="37"/>
      <c r="VEF368" s="37"/>
      <c r="VEG368" s="37"/>
      <c r="VEH368" s="37"/>
      <c r="VEI368" s="37"/>
      <c r="VEJ368" s="37"/>
      <c r="VEK368" s="37"/>
      <c r="VEL368" s="37"/>
      <c r="VEM368" s="37"/>
      <c r="VEN368" s="37"/>
      <c r="VEO368" s="37"/>
      <c r="VEP368" s="37"/>
      <c r="VEQ368" s="37"/>
      <c r="VER368" s="37"/>
      <c r="VES368" s="37"/>
      <c r="VET368" s="37"/>
      <c r="VEU368" s="37"/>
      <c r="VEV368" s="37"/>
      <c r="VEW368" s="37"/>
      <c r="VEX368" s="37"/>
      <c r="VEY368" s="37"/>
      <c r="VEZ368" s="37"/>
      <c r="VFA368" s="37"/>
      <c r="VFB368" s="37"/>
      <c r="VFC368" s="37"/>
      <c r="VFD368" s="37"/>
      <c r="VFE368" s="37"/>
      <c r="VFF368" s="37"/>
      <c r="VFG368" s="37"/>
      <c r="VFH368" s="37"/>
      <c r="VFI368" s="37"/>
      <c r="VFJ368" s="37"/>
      <c r="VFK368" s="37"/>
      <c r="VFL368" s="37"/>
      <c r="VFM368" s="37"/>
      <c r="VFN368" s="37"/>
      <c r="VFO368" s="37"/>
      <c r="VFP368" s="37"/>
      <c r="VFQ368" s="37"/>
      <c r="VFR368" s="37"/>
      <c r="VFS368" s="37"/>
      <c r="VFT368" s="37"/>
      <c r="VFU368" s="37"/>
      <c r="VFV368" s="37"/>
      <c r="VFW368" s="37"/>
      <c r="VFX368" s="37"/>
      <c r="VFY368" s="37"/>
      <c r="VFZ368" s="37"/>
      <c r="VGA368" s="37"/>
      <c r="VGB368" s="37"/>
      <c r="VGC368" s="37"/>
      <c r="VGD368" s="37"/>
      <c r="VGE368" s="37"/>
      <c r="VGF368" s="37"/>
      <c r="VGG368" s="37"/>
      <c r="VGH368" s="37"/>
      <c r="VGI368" s="37"/>
      <c r="VGJ368" s="37"/>
      <c r="VGK368" s="37"/>
      <c r="VGL368" s="37"/>
      <c r="VGM368" s="37"/>
      <c r="VGN368" s="37"/>
      <c r="VGO368" s="37"/>
      <c r="VGP368" s="37"/>
      <c r="VGQ368" s="37"/>
      <c r="VGR368" s="37"/>
      <c r="VGS368" s="37"/>
      <c r="VGT368" s="37"/>
      <c r="VGU368" s="37"/>
      <c r="VGV368" s="37"/>
      <c r="VGW368" s="37"/>
      <c r="VGX368" s="37"/>
      <c r="VGY368" s="37"/>
      <c r="VGZ368" s="37"/>
      <c r="VHA368" s="37"/>
      <c r="VHB368" s="37"/>
      <c r="VHC368" s="37"/>
      <c r="VHD368" s="37"/>
      <c r="VHE368" s="37"/>
      <c r="VHF368" s="37"/>
      <c r="VHG368" s="37"/>
      <c r="VHH368" s="37"/>
      <c r="VHI368" s="37"/>
      <c r="VHJ368" s="37"/>
      <c r="VHK368" s="37"/>
      <c r="VHL368" s="37"/>
      <c r="VHM368" s="37"/>
      <c r="VHN368" s="37"/>
      <c r="VHO368" s="37"/>
      <c r="VHP368" s="37"/>
      <c r="VHQ368" s="37"/>
      <c r="VHR368" s="37"/>
      <c r="VHS368" s="37"/>
      <c r="VHT368" s="37"/>
      <c r="VHU368" s="37"/>
      <c r="VHV368" s="37"/>
      <c r="VHW368" s="37"/>
      <c r="VHX368" s="37"/>
      <c r="VHY368" s="37"/>
      <c r="VHZ368" s="37"/>
      <c r="VIA368" s="37"/>
      <c r="VIB368" s="37"/>
      <c r="VIC368" s="37"/>
      <c r="VID368" s="37"/>
      <c r="VIE368" s="37"/>
      <c r="VIF368" s="37"/>
      <c r="VIG368" s="37"/>
      <c r="VIH368" s="37"/>
      <c r="VII368" s="37"/>
      <c r="VIJ368" s="37"/>
      <c r="VIK368" s="37"/>
      <c r="VIL368" s="37"/>
      <c r="VIM368" s="37"/>
      <c r="VIN368" s="37"/>
      <c r="VIO368" s="37"/>
      <c r="VIP368" s="37"/>
      <c r="VIQ368" s="37"/>
      <c r="VIR368" s="37"/>
      <c r="VIS368" s="37"/>
      <c r="VIT368" s="37"/>
      <c r="VIU368" s="37"/>
      <c r="VIV368" s="37"/>
      <c r="VIW368" s="37"/>
      <c r="VIX368" s="37"/>
      <c r="VIY368" s="37"/>
      <c r="VIZ368" s="37"/>
      <c r="VJA368" s="37"/>
      <c r="VJB368" s="37"/>
      <c r="VJC368" s="37"/>
      <c r="VJD368" s="37"/>
      <c r="VJE368" s="37"/>
      <c r="VJF368" s="37"/>
      <c r="VJG368" s="37"/>
      <c r="VJH368" s="37"/>
      <c r="VJI368" s="37"/>
      <c r="VJJ368" s="37"/>
      <c r="VJK368" s="37"/>
      <c r="VJL368" s="37"/>
      <c r="VJM368" s="37"/>
      <c r="VJN368" s="37"/>
      <c r="VJO368" s="37"/>
      <c r="VJP368" s="37"/>
      <c r="VJQ368" s="37"/>
      <c r="VJR368" s="37"/>
      <c r="VJS368" s="37"/>
      <c r="VJT368" s="37"/>
      <c r="VJU368" s="37"/>
      <c r="VJV368" s="37"/>
      <c r="VJW368" s="37"/>
      <c r="VJX368" s="37"/>
      <c r="VJY368" s="37"/>
      <c r="VJZ368" s="37"/>
      <c r="VKA368" s="37"/>
      <c r="VKB368" s="37"/>
      <c r="VKC368" s="37"/>
      <c r="VKD368" s="37"/>
      <c r="VKE368" s="37"/>
      <c r="VKF368" s="37"/>
      <c r="VKG368" s="37"/>
      <c r="VKH368" s="37"/>
      <c r="VKI368" s="37"/>
      <c r="VKJ368" s="37"/>
      <c r="VKK368" s="37"/>
      <c r="VKL368" s="37"/>
      <c r="VKM368" s="37"/>
      <c r="VKN368" s="37"/>
      <c r="VKO368" s="37"/>
      <c r="VKP368" s="37"/>
      <c r="VKQ368" s="37"/>
      <c r="VKR368" s="37"/>
      <c r="VKS368" s="37"/>
      <c r="VKT368" s="37"/>
      <c r="VKU368" s="37"/>
      <c r="VKV368" s="37"/>
      <c r="VKW368" s="37"/>
      <c r="VKX368" s="37"/>
      <c r="VKY368" s="37"/>
      <c r="VKZ368" s="37"/>
      <c r="VLA368" s="37"/>
      <c r="VLB368" s="37"/>
      <c r="VLC368" s="37"/>
      <c r="VLD368" s="37"/>
      <c r="VLE368" s="37"/>
      <c r="VLF368" s="37"/>
      <c r="VLG368" s="37"/>
      <c r="VLH368" s="37"/>
      <c r="VLI368" s="37"/>
      <c r="VLJ368" s="37"/>
      <c r="VLK368" s="37"/>
      <c r="VLL368" s="37"/>
      <c r="VLM368" s="37"/>
      <c r="VLN368" s="37"/>
      <c r="VLO368" s="37"/>
      <c r="VLP368" s="37"/>
      <c r="VLQ368" s="37"/>
      <c r="VLR368" s="37"/>
      <c r="VLS368" s="37"/>
      <c r="VLT368" s="37"/>
      <c r="VLU368" s="37"/>
      <c r="VLV368" s="37"/>
      <c r="VLW368" s="37"/>
      <c r="VLX368" s="37"/>
      <c r="VLY368" s="37"/>
      <c r="VLZ368" s="37"/>
      <c r="VMA368" s="37"/>
      <c r="VMB368" s="37"/>
      <c r="VMC368" s="37"/>
      <c r="VMD368" s="37"/>
      <c r="VME368" s="37"/>
      <c r="VMF368" s="37"/>
      <c r="VMG368" s="37"/>
      <c r="VMH368" s="37"/>
      <c r="VMI368" s="37"/>
      <c r="VMJ368" s="37"/>
      <c r="VMK368" s="37"/>
      <c r="VML368" s="37"/>
      <c r="VMM368" s="37"/>
      <c r="VMN368" s="37"/>
      <c r="VMO368" s="37"/>
      <c r="VMP368" s="37"/>
      <c r="VMQ368" s="37"/>
      <c r="VMR368" s="37"/>
      <c r="VMS368" s="37"/>
      <c r="VMT368" s="37"/>
      <c r="VMU368" s="37"/>
      <c r="VMV368" s="37"/>
      <c r="VMW368" s="37"/>
      <c r="VMX368" s="37"/>
      <c r="VMY368" s="37"/>
      <c r="VMZ368" s="37"/>
      <c r="VNA368" s="37"/>
      <c r="VNB368" s="37"/>
      <c r="VNC368" s="37"/>
      <c r="VND368" s="37"/>
      <c r="VNE368" s="37"/>
      <c r="VNF368" s="37"/>
      <c r="VNG368" s="37"/>
      <c r="VNH368" s="37"/>
      <c r="VNI368" s="37"/>
      <c r="VNJ368" s="37"/>
      <c r="VNK368" s="37"/>
      <c r="VNL368" s="37"/>
      <c r="VNM368" s="37"/>
      <c r="VNN368" s="37"/>
      <c r="VNO368" s="37"/>
      <c r="VNP368" s="37"/>
      <c r="VNQ368" s="37"/>
      <c r="VNR368" s="37"/>
      <c r="VNS368" s="37"/>
      <c r="VNT368" s="37"/>
      <c r="VNU368" s="37"/>
      <c r="VNV368" s="37"/>
      <c r="VNW368" s="37"/>
      <c r="VNX368" s="37"/>
      <c r="VNY368" s="37"/>
      <c r="VNZ368" s="37"/>
      <c r="VOA368" s="37"/>
      <c r="VOB368" s="37"/>
      <c r="VOC368" s="37"/>
      <c r="VOD368" s="37"/>
      <c r="VOE368" s="37"/>
      <c r="VOF368" s="37"/>
      <c r="VOG368" s="37"/>
      <c r="VOH368" s="37"/>
      <c r="VOI368" s="37"/>
      <c r="VOJ368" s="37"/>
      <c r="VOK368" s="37"/>
      <c r="VOL368" s="37"/>
      <c r="VOM368" s="37"/>
      <c r="VON368" s="37"/>
      <c r="VOO368" s="37"/>
      <c r="VOP368" s="37"/>
      <c r="VOQ368" s="37"/>
      <c r="VOR368" s="37"/>
      <c r="VOS368" s="37"/>
      <c r="VOT368" s="37"/>
      <c r="VOU368" s="37"/>
      <c r="VOV368" s="37"/>
      <c r="VOW368" s="37"/>
      <c r="VOX368" s="37"/>
      <c r="VOY368" s="37"/>
      <c r="VOZ368" s="37"/>
      <c r="VPA368" s="37"/>
      <c r="VPB368" s="37"/>
      <c r="VPC368" s="37"/>
      <c r="VPD368" s="37"/>
      <c r="VPE368" s="37"/>
      <c r="VPF368" s="37"/>
      <c r="VPG368" s="37"/>
      <c r="VPH368" s="37"/>
      <c r="VPI368" s="37"/>
      <c r="VPJ368" s="37"/>
      <c r="VPK368" s="37"/>
      <c r="VPL368" s="37"/>
      <c r="VPM368" s="37"/>
      <c r="VPN368" s="37"/>
      <c r="VPO368" s="37"/>
      <c r="VPP368" s="37"/>
      <c r="VPQ368" s="37"/>
      <c r="VPR368" s="37"/>
      <c r="VPS368" s="37"/>
      <c r="VPT368" s="37"/>
      <c r="VPU368" s="37"/>
      <c r="VPV368" s="37"/>
      <c r="VPW368" s="37"/>
      <c r="VPX368" s="37"/>
      <c r="VPY368" s="37"/>
      <c r="VPZ368" s="37"/>
      <c r="VQA368" s="37"/>
      <c r="VQB368" s="37"/>
      <c r="VQC368" s="37"/>
      <c r="VQD368" s="37"/>
      <c r="VQE368" s="37"/>
      <c r="VQF368" s="37"/>
      <c r="VQG368" s="37"/>
      <c r="VQH368" s="37"/>
      <c r="VQI368" s="37"/>
      <c r="VQJ368" s="37"/>
      <c r="VQK368" s="37"/>
      <c r="VQL368" s="37"/>
      <c r="VQM368" s="37"/>
      <c r="VQN368" s="37"/>
      <c r="VQO368" s="37"/>
      <c r="VQP368" s="37"/>
      <c r="VQQ368" s="37"/>
      <c r="VQR368" s="37"/>
      <c r="VQS368" s="37"/>
      <c r="VQT368" s="37"/>
      <c r="VQU368" s="37"/>
      <c r="VQV368" s="37"/>
      <c r="VQW368" s="37"/>
      <c r="VQX368" s="37"/>
      <c r="VQY368" s="37"/>
      <c r="VQZ368" s="37"/>
      <c r="VRA368" s="37"/>
      <c r="VRB368" s="37"/>
      <c r="VRC368" s="37"/>
      <c r="VRD368" s="37"/>
      <c r="VRE368" s="37"/>
      <c r="VRF368" s="37"/>
      <c r="VRG368" s="37"/>
      <c r="VRH368" s="37"/>
      <c r="VRI368" s="37"/>
      <c r="VRJ368" s="37"/>
      <c r="VRK368" s="37"/>
      <c r="VRL368" s="37"/>
      <c r="VRM368" s="37"/>
      <c r="VRN368" s="37"/>
      <c r="VRO368" s="37"/>
      <c r="VRP368" s="37"/>
      <c r="VRQ368" s="37"/>
      <c r="VRR368" s="37"/>
      <c r="VRS368" s="37"/>
      <c r="VRT368" s="37"/>
      <c r="VRU368" s="37"/>
      <c r="VRV368" s="37"/>
      <c r="VRW368" s="37"/>
      <c r="VRX368" s="37"/>
      <c r="VRY368" s="37"/>
      <c r="VRZ368" s="37"/>
      <c r="VSA368" s="37"/>
      <c r="VSB368" s="37"/>
      <c r="VSC368" s="37"/>
      <c r="VSD368" s="37"/>
      <c r="VSE368" s="37"/>
      <c r="VSF368" s="37"/>
      <c r="VSG368" s="37"/>
      <c r="VSH368" s="37"/>
      <c r="VSI368" s="37"/>
      <c r="VSJ368" s="37"/>
      <c r="VSK368" s="37"/>
      <c r="VSL368" s="37"/>
      <c r="VSM368" s="37"/>
      <c r="VSN368" s="37"/>
      <c r="VSO368" s="37"/>
      <c r="VSP368" s="37"/>
      <c r="VSQ368" s="37"/>
      <c r="VSR368" s="37"/>
      <c r="VSS368" s="37"/>
      <c r="VST368" s="37"/>
      <c r="VSU368" s="37"/>
      <c r="VSV368" s="37"/>
      <c r="VSW368" s="37"/>
      <c r="VSX368" s="37"/>
      <c r="VSY368" s="37"/>
      <c r="VSZ368" s="37"/>
      <c r="VTA368" s="37"/>
      <c r="VTB368" s="37"/>
      <c r="VTC368" s="37"/>
      <c r="VTD368" s="37"/>
      <c r="VTE368" s="37"/>
      <c r="VTF368" s="37"/>
      <c r="VTG368" s="37"/>
      <c r="VTH368" s="37"/>
      <c r="VTI368" s="37"/>
      <c r="VTJ368" s="37"/>
      <c r="VTK368" s="37"/>
      <c r="VTL368" s="37"/>
      <c r="VTM368" s="37"/>
      <c r="VTN368" s="37"/>
      <c r="VTO368" s="37"/>
      <c r="VTP368" s="37"/>
      <c r="VTQ368" s="37"/>
      <c r="VTR368" s="37"/>
      <c r="VTS368" s="37"/>
      <c r="VTT368" s="37"/>
      <c r="VTU368" s="37"/>
      <c r="VTV368" s="37"/>
      <c r="VTW368" s="37"/>
      <c r="VTX368" s="37"/>
      <c r="VTY368" s="37"/>
      <c r="VTZ368" s="37"/>
      <c r="VUA368" s="37"/>
      <c r="VUB368" s="37"/>
      <c r="VUC368" s="37"/>
      <c r="VUD368" s="37"/>
      <c r="VUE368" s="37"/>
      <c r="VUF368" s="37"/>
      <c r="VUG368" s="37"/>
      <c r="VUH368" s="37"/>
      <c r="VUI368" s="37"/>
      <c r="VUJ368" s="37"/>
      <c r="VUK368" s="37"/>
      <c r="VUL368" s="37"/>
      <c r="VUM368" s="37"/>
      <c r="VUN368" s="37"/>
      <c r="VUO368" s="37"/>
      <c r="VUP368" s="37"/>
      <c r="VUQ368" s="37"/>
      <c r="VUR368" s="37"/>
      <c r="VUS368" s="37"/>
      <c r="VUT368" s="37"/>
      <c r="VUU368" s="37"/>
      <c r="VUV368" s="37"/>
      <c r="VUW368" s="37"/>
      <c r="VUX368" s="37"/>
      <c r="VUY368" s="37"/>
      <c r="VUZ368" s="37"/>
      <c r="VVA368" s="37"/>
      <c r="VVB368" s="37"/>
      <c r="VVC368" s="37"/>
      <c r="VVD368" s="37"/>
      <c r="VVE368" s="37"/>
      <c r="VVF368" s="37"/>
      <c r="VVG368" s="37"/>
      <c r="VVH368" s="37"/>
      <c r="VVI368" s="37"/>
      <c r="VVJ368" s="37"/>
      <c r="VVK368" s="37"/>
      <c r="VVL368" s="37"/>
      <c r="VVM368" s="37"/>
      <c r="VVN368" s="37"/>
      <c r="VVO368" s="37"/>
      <c r="VVP368" s="37"/>
      <c r="VVQ368" s="37"/>
      <c r="VVR368" s="37"/>
      <c r="VVS368" s="37"/>
      <c r="VVT368" s="37"/>
      <c r="VVU368" s="37"/>
      <c r="VVV368" s="37"/>
      <c r="VVW368" s="37"/>
      <c r="VVX368" s="37"/>
      <c r="VVY368" s="37"/>
      <c r="VVZ368" s="37"/>
      <c r="VWA368" s="37"/>
      <c r="VWB368" s="37"/>
      <c r="VWC368" s="37"/>
      <c r="VWD368" s="37"/>
      <c r="VWE368" s="37"/>
      <c r="VWF368" s="37"/>
      <c r="VWG368" s="37"/>
      <c r="VWH368" s="37"/>
      <c r="VWI368" s="37"/>
      <c r="VWJ368" s="37"/>
      <c r="VWK368" s="37"/>
      <c r="VWL368" s="37"/>
      <c r="VWM368" s="37"/>
      <c r="VWN368" s="37"/>
      <c r="VWO368" s="37"/>
      <c r="VWP368" s="37"/>
      <c r="VWQ368" s="37"/>
      <c r="VWR368" s="37"/>
      <c r="VWS368" s="37"/>
      <c r="VWT368" s="37"/>
      <c r="VWU368" s="37"/>
      <c r="VWV368" s="37"/>
      <c r="VWW368" s="37"/>
      <c r="VWX368" s="37"/>
      <c r="VWY368" s="37"/>
      <c r="VWZ368" s="37"/>
      <c r="VXA368" s="37"/>
      <c r="VXB368" s="37"/>
      <c r="VXC368" s="37"/>
      <c r="VXD368" s="37"/>
      <c r="VXE368" s="37"/>
      <c r="VXF368" s="37"/>
      <c r="VXG368" s="37"/>
      <c r="VXH368" s="37"/>
      <c r="VXI368" s="37"/>
      <c r="VXJ368" s="37"/>
      <c r="VXK368" s="37"/>
      <c r="VXL368" s="37"/>
      <c r="VXM368" s="37"/>
      <c r="VXN368" s="37"/>
      <c r="VXO368" s="37"/>
      <c r="VXP368" s="37"/>
      <c r="VXQ368" s="37"/>
      <c r="VXR368" s="37"/>
      <c r="VXS368" s="37"/>
      <c r="VXT368" s="37"/>
      <c r="VXU368" s="37"/>
      <c r="VXV368" s="37"/>
      <c r="VXW368" s="37"/>
      <c r="VXX368" s="37"/>
      <c r="VXY368" s="37"/>
      <c r="VXZ368" s="37"/>
      <c r="VYA368" s="37"/>
      <c r="VYB368" s="37"/>
      <c r="VYC368" s="37"/>
      <c r="VYD368" s="37"/>
      <c r="VYE368" s="37"/>
      <c r="VYF368" s="37"/>
      <c r="VYG368" s="37"/>
      <c r="VYH368" s="37"/>
      <c r="VYI368" s="37"/>
      <c r="VYJ368" s="37"/>
      <c r="VYK368" s="37"/>
      <c r="VYL368" s="37"/>
      <c r="VYM368" s="37"/>
      <c r="VYN368" s="37"/>
      <c r="VYO368" s="37"/>
      <c r="VYP368" s="37"/>
      <c r="VYQ368" s="37"/>
      <c r="VYR368" s="37"/>
      <c r="VYS368" s="37"/>
      <c r="VYT368" s="37"/>
      <c r="VYU368" s="37"/>
      <c r="VYV368" s="37"/>
      <c r="VYW368" s="37"/>
      <c r="VYX368" s="37"/>
      <c r="VYY368" s="37"/>
      <c r="VYZ368" s="37"/>
      <c r="VZA368" s="37"/>
      <c r="VZB368" s="37"/>
      <c r="VZC368" s="37"/>
      <c r="VZD368" s="37"/>
      <c r="VZE368" s="37"/>
      <c r="VZF368" s="37"/>
      <c r="VZG368" s="37"/>
      <c r="VZH368" s="37"/>
      <c r="VZI368" s="37"/>
      <c r="VZJ368" s="37"/>
      <c r="VZK368" s="37"/>
      <c r="VZL368" s="37"/>
      <c r="VZM368" s="37"/>
      <c r="VZN368" s="37"/>
      <c r="VZO368" s="37"/>
      <c r="VZP368" s="37"/>
      <c r="VZQ368" s="37"/>
      <c r="VZR368" s="37"/>
      <c r="VZS368" s="37"/>
      <c r="VZT368" s="37"/>
      <c r="VZU368" s="37"/>
      <c r="VZV368" s="37"/>
      <c r="VZW368" s="37"/>
      <c r="VZX368" s="37"/>
      <c r="VZY368" s="37"/>
      <c r="VZZ368" s="37"/>
      <c r="WAA368" s="37"/>
      <c r="WAB368" s="37"/>
      <c r="WAC368" s="37"/>
      <c r="WAD368" s="37"/>
      <c r="WAE368" s="37"/>
      <c r="WAF368" s="37"/>
      <c r="WAG368" s="37"/>
      <c r="WAH368" s="37"/>
      <c r="WAI368" s="37"/>
      <c r="WAJ368" s="37"/>
      <c r="WAK368" s="37"/>
      <c r="WAL368" s="37"/>
      <c r="WAM368" s="37"/>
      <c r="WAN368" s="37"/>
      <c r="WAO368" s="37"/>
      <c r="WAP368" s="37"/>
      <c r="WAQ368" s="37"/>
      <c r="WAR368" s="37"/>
      <c r="WAS368" s="37"/>
      <c r="WAT368" s="37"/>
      <c r="WAU368" s="37"/>
      <c r="WAV368" s="37"/>
      <c r="WAW368" s="37"/>
      <c r="WAX368" s="37"/>
      <c r="WAY368" s="37"/>
      <c r="WAZ368" s="37"/>
      <c r="WBA368" s="37"/>
      <c r="WBB368" s="37"/>
      <c r="WBC368" s="37"/>
      <c r="WBD368" s="37"/>
      <c r="WBE368" s="37"/>
      <c r="WBF368" s="37"/>
      <c r="WBG368" s="37"/>
      <c r="WBH368" s="37"/>
      <c r="WBI368" s="37"/>
      <c r="WBJ368" s="37"/>
      <c r="WBK368" s="37"/>
      <c r="WBL368" s="37"/>
      <c r="WBM368" s="37"/>
      <c r="WBN368" s="37"/>
      <c r="WBO368" s="37"/>
      <c r="WBP368" s="37"/>
      <c r="WBQ368" s="37"/>
      <c r="WBR368" s="37"/>
      <c r="WBS368" s="37"/>
      <c r="WBT368" s="37"/>
      <c r="WBU368" s="37"/>
      <c r="WBV368" s="37"/>
      <c r="WBW368" s="37"/>
      <c r="WBX368" s="37"/>
      <c r="WBY368" s="37"/>
      <c r="WBZ368" s="37"/>
      <c r="WCA368" s="37"/>
      <c r="WCB368" s="37"/>
      <c r="WCC368" s="37"/>
      <c r="WCD368" s="37"/>
      <c r="WCE368" s="37"/>
      <c r="WCF368" s="37"/>
      <c r="WCG368" s="37"/>
      <c r="WCH368" s="37"/>
      <c r="WCI368" s="37"/>
      <c r="WCJ368" s="37"/>
      <c r="WCK368" s="37"/>
      <c r="WCL368" s="37"/>
      <c r="WCM368" s="37"/>
      <c r="WCN368" s="37"/>
      <c r="WCO368" s="37"/>
      <c r="WCP368" s="37"/>
      <c r="WCQ368" s="37"/>
      <c r="WCR368" s="37"/>
      <c r="WCS368" s="37"/>
      <c r="WCT368" s="37"/>
      <c r="WCU368" s="37"/>
      <c r="WCV368" s="37"/>
      <c r="WCW368" s="37"/>
      <c r="WCX368" s="37"/>
      <c r="WCY368" s="37"/>
      <c r="WCZ368" s="37"/>
      <c r="WDA368" s="37"/>
      <c r="WDB368" s="37"/>
      <c r="WDC368" s="37"/>
      <c r="WDD368" s="37"/>
      <c r="WDE368" s="37"/>
      <c r="WDF368" s="37"/>
      <c r="WDG368" s="37"/>
      <c r="WDH368" s="37"/>
      <c r="WDI368" s="37"/>
      <c r="WDJ368" s="37"/>
      <c r="WDK368" s="37"/>
      <c r="WDL368" s="37"/>
      <c r="WDM368" s="37"/>
      <c r="WDN368" s="37"/>
      <c r="WDO368" s="37"/>
      <c r="WDP368" s="37"/>
      <c r="WDQ368" s="37"/>
      <c r="WDR368" s="37"/>
      <c r="WDS368" s="37"/>
      <c r="WDT368" s="37"/>
      <c r="WDU368" s="37"/>
      <c r="WDV368" s="37"/>
      <c r="WDW368" s="37"/>
      <c r="WDX368" s="37"/>
      <c r="WDY368" s="37"/>
      <c r="WDZ368" s="37"/>
      <c r="WEA368" s="37"/>
      <c r="WEB368" s="37"/>
      <c r="WEC368" s="37"/>
      <c r="WED368" s="37"/>
      <c r="WEE368" s="37"/>
      <c r="WEF368" s="37"/>
      <c r="WEG368" s="37"/>
      <c r="WEH368" s="37"/>
      <c r="WEI368" s="37"/>
      <c r="WEJ368" s="37"/>
      <c r="WEK368" s="37"/>
      <c r="WEL368" s="37"/>
      <c r="WEM368" s="37"/>
      <c r="WEN368" s="37"/>
      <c r="WEO368" s="37"/>
      <c r="WEP368" s="37"/>
      <c r="WEQ368" s="37"/>
      <c r="WER368" s="37"/>
      <c r="WES368" s="37"/>
      <c r="WET368" s="37"/>
      <c r="WEU368" s="37"/>
      <c r="WEV368" s="37"/>
      <c r="WEW368" s="37"/>
      <c r="WEX368" s="37"/>
      <c r="WEY368" s="37"/>
      <c r="WEZ368" s="37"/>
      <c r="WFA368" s="37"/>
      <c r="WFB368" s="37"/>
      <c r="WFC368" s="37"/>
      <c r="WFD368" s="37"/>
      <c r="WFE368" s="37"/>
      <c r="WFF368" s="37"/>
      <c r="WFG368" s="37"/>
      <c r="WFH368" s="37"/>
      <c r="WFI368" s="37"/>
      <c r="WFJ368" s="37"/>
      <c r="WFK368" s="37"/>
      <c r="WFL368" s="37"/>
      <c r="WFM368" s="37"/>
      <c r="WFN368" s="37"/>
      <c r="WFO368" s="37"/>
      <c r="WFP368" s="37"/>
      <c r="WFQ368" s="37"/>
      <c r="WFR368" s="37"/>
      <c r="WFS368" s="37"/>
      <c r="WFT368" s="37"/>
      <c r="WFU368" s="37"/>
      <c r="WFV368" s="37"/>
      <c r="WFW368" s="37"/>
      <c r="WFX368" s="37"/>
      <c r="WFY368" s="37"/>
      <c r="WFZ368" s="37"/>
      <c r="WGA368" s="37"/>
      <c r="WGB368" s="37"/>
      <c r="WGC368" s="37"/>
      <c r="WGD368" s="37"/>
      <c r="WGE368" s="37"/>
      <c r="WGF368" s="37"/>
      <c r="WGG368" s="37"/>
      <c r="WGH368" s="37"/>
      <c r="WGI368" s="37"/>
      <c r="WGJ368" s="37"/>
      <c r="WGK368" s="37"/>
      <c r="WGL368" s="37"/>
      <c r="WGM368" s="37"/>
      <c r="WGN368" s="37"/>
      <c r="WGO368" s="37"/>
      <c r="WGP368" s="37"/>
      <c r="WGQ368" s="37"/>
      <c r="WGR368" s="37"/>
      <c r="WGS368" s="37"/>
      <c r="WGT368" s="37"/>
      <c r="WGU368" s="37"/>
      <c r="WGV368" s="37"/>
      <c r="WGW368" s="37"/>
      <c r="WGX368" s="37"/>
      <c r="WGY368" s="37"/>
      <c r="WGZ368" s="37"/>
      <c r="WHA368" s="37"/>
      <c r="WHB368" s="37"/>
      <c r="WHC368" s="37"/>
      <c r="WHD368" s="37"/>
      <c r="WHE368" s="37"/>
      <c r="WHF368" s="37"/>
      <c r="WHG368" s="37"/>
      <c r="WHH368" s="37"/>
      <c r="WHI368" s="37"/>
      <c r="WHJ368" s="37"/>
      <c r="WHK368" s="37"/>
      <c r="WHL368" s="37"/>
      <c r="WHM368" s="37"/>
      <c r="WHN368" s="37"/>
      <c r="WHO368" s="37"/>
      <c r="WHP368" s="37"/>
      <c r="WHQ368" s="37"/>
      <c r="WHR368" s="37"/>
      <c r="WHS368" s="37"/>
      <c r="WHT368" s="37"/>
      <c r="WHU368" s="37"/>
      <c r="WHV368" s="37"/>
      <c r="WHW368" s="37"/>
      <c r="WHX368" s="37"/>
      <c r="WHY368" s="37"/>
      <c r="WHZ368" s="37"/>
      <c r="WIA368" s="37"/>
      <c r="WIB368" s="37"/>
      <c r="WIC368" s="37"/>
      <c r="WID368" s="37"/>
      <c r="WIE368" s="37"/>
      <c r="WIF368" s="37"/>
      <c r="WIG368" s="37"/>
      <c r="WIH368" s="37"/>
      <c r="WII368" s="37"/>
      <c r="WIJ368" s="37"/>
      <c r="WIK368" s="37"/>
      <c r="WIL368" s="37"/>
      <c r="WIM368" s="37"/>
      <c r="WIN368" s="37"/>
      <c r="WIO368" s="37"/>
      <c r="WIP368" s="37"/>
      <c r="WIQ368" s="37"/>
      <c r="WIR368" s="37"/>
      <c r="WIS368" s="37"/>
      <c r="WIT368" s="37"/>
      <c r="WIU368" s="37"/>
      <c r="WIV368" s="37"/>
      <c r="WIW368" s="37"/>
      <c r="WIX368" s="37"/>
      <c r="WIY368" s="37"/>
      <c r="WIZ368" s="37"/>
      <c r="WJA368" s="37"/>
      <c r="WJB368" s="37"/>
      <c r="WJC368" s="37"/>
      <c r="WJD368" s="37"/>
      <c r="WJE368" s="37"/>
      <c r="WJF368" s="37"/>
      <c r="WJG368" s="37"/>
      <c r="WJH368" s="37"/>
      <c r="WJI368" s="37"/>
      <c r="WJJ368" s="37"/>
      <c r="WJK368" s="37"/>
      <c r="WJL368" s="37"/>
      <c r="WJM368" s="37"/>
      <c r="WJN368" s="37"/>
      <c r="WJO368" s="37"/>
      <c r="WJP368" s="37"/>
      <c r="WJQ368" s="37"/>
      <c r="WJR368" s="37"/>
      <c r="WJS368" s="37"/>
      <c r="WJT368" s="37"/>
      <c r="WJU368" s="37"/>
      <c r="WJV368" s="37"/>
      <c r="WJW368" s="37"/>
      <c r="WJX368" s="37"/>
      <c r="WJY368" s="37"/>
      <c r="WJZ368" s="37"/>
      <c r="WKA368" s="37"/>
      <c r="WKB368" s="37"/>
      <c r="WKC368" s="37"/>
      <c r="WKD368" s="37"/>
      <c r="WKE368" s="37"/>
      <c r="WKF368" s="37"/>
      <c r="WKG368" s="37"/>
      <c r="WKH368" s="37"/>
      <c r="WKI368" s="37"/>
      <c r="WKJ368" s="37"/>
      <c r="WKK368" s="37"/>
      <c r="WKL368" s="37"/>
      <c r="WKM368" s="37"/>
      <c r="WKN368" s="37"/>
      <c r="WKO368" s="37"/>
      <c r="WKP368" s="37"/>
      <c r="WKQ368" s="37"/>
      <c r="WKR368" s="37"/>
      <c r="WKS368" s="37"/>
      <c r="WKT368" s="37"/>
      <c r="WKU368" s="37"/>
      <c r="WKV368" s="37"/>
      <c r="WKW368" s="37"/>
      <c r="WKX368" s="37"/>
      <c r="WKY368" s="37"/>
      <c r="WKZ368" s="37"/>
      <c r="WLA368" s="37"/>
      <c r="WLB368" s="37"/>
      <c r="WLC368" s="37"/>
      <c r="WLD368" s="37"/>
      <c r="WLE368" s="37"/>
      <c r="WLF368" s="37"/>
      <c r="WLG368" s="37"/>
      <c r="WLH368" s="37"/>
      <c r="WLI368" s="37"/>
      <c r="WLJ368" s="37"/>
      <c r="WLK368" s="37"/>
      <c r="WLL368" s="37"/>
      <c r="WLM368" s="37"/>
      <c r="WLN368" s="37"/>
      <c r="WLO368" s="37"/>
      <c r="WLP368" s="37"/>
      <c r="WLQ368" s="37"/>
      <c r="WLR368" s="37"/>
      <c r="WLS368" s="37"/>
      <c r="WLT368" s="37"/>
      <c r="WLU368" s="37"/>
      <c r="WLV368" s="37"/>
      <c r="WLW368" s="37"/>
      <c r="WLX368" s="37"/>
      <c r="WLY368" s="37"/>
      <c r="WLZ368" s="37"/>
      <c r="WMA368" s="37"/>
      <c r="WMB368" s="37"/>
      <c r="WMC368" s="37"/>
      <c r="WMD368" s="37"/>
      <c r="WME368" s="37"/>
      <c r="WMF368" s="37"/>
      <c r="WMG368" s="37"/>
      <c r="WMH368" s="37"/>
      <c r="WMI368" s="37"/>
      <c r="WMJ368" s="37"/>
      <c r="WMK368" s="37"/>
      <c r="WML368" s="37"/>
      <c r="WMM368" s="37"/>
      <c r="WMN368" s="37"/>
      <c r="WMO368" s="37"/>
      <c r="WMP368" s="37"/>
      <c r="WMQ368" s="37"/>
      <c r="WMR368" s="37"/>
      <c r="WMS368" s="37"/>
      <c r="WMT368" s="37"/>
      <c r="WMU368" s="37"/>
      <c r="WMV368" s="37"/>
      <c r="WMW368" s="37"/>
      <c r="WMX368" s="37"/>
      <c r="WMY368" s="37"/>
      <c r="WMZ368" s="37"/>
      <c r="WNA368" s="37"/>
      <c r="WNB368" s="37"/>
      <c r="WNC368" s="37"/>
      <c r="WND368" s="37"/>
      <c r="WNE368" s="37"/>
      <c r="WNF368" s="37"/>
      <c r="WNG368" s="37"/>
      <c r="WNH368" s="37"/>
      <c r="WNI368" s="37"/>
      <c r="WNJ368" s="37"/>
      <c r="WNK368" s="37"/>
      <c r="WNL368" s="37"/>
      <c r="WNM368" s="37"/>
      <c r="WNN368" s="37"/>
      <c r="WNO368" s="37"/>
      <c r="WNP368" s="37"/>
      <c r="WNQ368" s="37"/>
      <c r="WNR368" s="37"/>
      <c r="WNS368" s="37"/>
      <c r="WNT368" s="37"/>
      <c r="WNU368" s="37"/>
      <c r="WNV368" s="37"/>
      <c r="WNW368" s="37"/>
      <c r="WNX368" s="37"/>
      <c r="WNY368" s="37"/>
      <c r="WNZ368" s="37"/>
      <c r="WOA368" s="37"/>
      <c r="WOB368" s="37"/>
      <c r="WOC368" s="37"/>
      <c r="WOD368" s="37"/>
      <c r="WOE368" s="37"/>
      <c r="WOF368" s="37"/>
      <c r="WOG368" s="37"/>
      <c r="WOH368" s="37"/>
      <c r="WOI368" s="37"/>
      <c r="WOJ368" s="37"/>
      <c r="WOK368" s="37"/>
      <c r="WOL368" s="37"/>
      <c r="WOM368" s="37"/>
      <c r="WON368" s="37"/>
      <c r="WOO368" s="37"/>
      <c r="WOP368" s="37"/>
      <c r="WOQ368" s="37"/>
      <c r="WOR368" s="37"/>
      <c r="WOS368" s="37"/>
      <c r="WOT368" s="37"/>
      <c r="WOU368" s="37"/>
      <c r="WOV368" s="37"/>
      <c r="WOW368" s="37"/>
      <c r="WOX368" s="37"/>
      <c r="WOY368" s="37"/>
      <c r="WOZ368" s="37"/>
      <c r="WPA368" s="37"/>
      <c r="WPB368" s="37"/>
      <c r="WPC368" s="37"/>
      <c r="WPD368" s="37"/>
      <c r="WPE368" s="37"/>
      <c r="WPF368" s="37"/>
      <c r="WPG368" s="37"/>
      <c r="WPH368" s="37"/>
      <c r="WPI368" s="37"/>
      <c r="WPJ368" s="37"/>
      <c r="WPK368" s="37"/>
      <c r="WPL368" s="37"/>
      <c r="WPM368" s="37"/>
      <c r="WPN368" s="37"/>
      <c r="WPO368" s="37"/>
      <c r="WPP368" s="37"/>
      <c r="WPQ368" s="37"/>
      <c r="WPR368" s="37"/>
      <c r="WPS368" s="37"/>
      <c r="WPT368" s="37"/>
      <c r="WPU368" s="37"/>
      <c r="WPV368" s="37"/>
      <c r="WPW368" s="37"/>
      <c r="WPX368" s="37"/>
      <c r="WPY368" s="37"/>
      <c r="WPZ368" s="37"/>
      <c r="WQA368" s="37"/>
      <c r="WQB368" s="37"/>
      <c r="WQC368" s="37"/>
      <c r="WQD368" s="37"/>
      <c r="WQE368" s="37"/>
      <c r="WQF368" s="37"/>
      <c r="WQG368" s="37"/>
      <c r="WQH368" s="37"/>
      <c r="WQI368" s="37"/>
      <c r="WQJ368" s="37"/>
      <c r="WQK368" s="37"/>
      <c r="WQL368" s="37"/>
      <c r="WQM368" s="37"/>
      <c r="WQN368" s="37"/>
      <c r="WQO368" s="37"/>
      <c r="WQP368" s="37"/>
      <c r="WQQ368" s="37"/>
      <c r="WQR368" s="37"/>
      <c r="WQS368" s="37"/>
      <c r="WQT368" s="37"/>
      <c r="WQU368" s="37"/>
      <c r="WQV368" s="37"/>
      <c r="WQW368" s="37"/>
      <c r="WQX368" s="37"/>
      <c r="WQY368" s="37"/>
      <c r="WQZ368" s="37"/>
      <c r="WRA368" s="37"/>
      <c r="WRB368" s="37"/>
      <c r="WRC368" s="37"/>
      <c r="WRD368" s="37"/>
      <c r="WRE368" s="37"/>
      <c r="WRF368" s="37"/>
      <c r="WRG368" s="37"/>
      <c r="WRH368" s="37"/>
      <c r="WRI368" s="37"/>
      <c r="WRJ368" s="37"/>
      <c r="WRK368" s="37"/>
      <c r="WRL368" s="37"/>
      <c r="WRM368" s="37"/>
      <c r="WRN368" s="37"/>
      <c r="WRO368" s="37"/>
      <c r="WRP368" s="37"/>
      <c r="WRQ368" s="37"/>
      <c r="WRR368" s="37"/>
      <c r="WRS368" s="37"/>
      <c r="WRT368" s="37"/>
      <c r="WRU368" s="37"/>
      <c r="WRV368" s="37"/>
      <c r="WRW368" s="37"/>
      <c r="WRX368" s="37"/>
      <c r="WRY368" s="37"/>
      <c r="WRZ368" s="37"/>
      <c r="WSA368" s="37"/>
      <c r="WSB368" s="37"/>
      <c r="WSC368" s="37"/>
      <c r="WSD368" s="37"/>
      <c r="WSE368" s="37"/>
      <c r="WSF368" s="37"/>
      <c r="WSG368" s="37"/>
      <c r="WSH368" s="37"/>
      <c r="WSI368" s="37"/>
      <c r="WSJ368" s="37"/>
      <c r="WSK368" s="37"/>
      <c r="WSL368" s="37"/>
      <c r="WSM368" s="37"/>
      <c r="WSN368" s="37"/>
      <c r="WSO368" s="37"/>
      <c r="WSP368" s="37"/>
      <c r="WSQ368" s="37"/>
      <c r="WSR368" s="37"/>
      <c r="WSS368" s="37"/>
      <c r="WST368" s="37"/>
      <c r="WSU368" s="37"/>
      <c r="WSV368" s="37"/>
      <c r="WSW368" s="37"/>
      <c r="WSX368" s="37"/>
      <c r="WSY368" s="37"/>
      <c r="WSZ368" s="37"/>
      <c r="WTA368" s="37"/>
      <c r="WTB368" s="37"/>
      <c r="WTC368" s="37"/>
      <c r="WTD368" s="37"/>
      <c r="WTE368" s="37"/>
      <c r="WTF368" s="37"/>
      <c r="WTG368" s="37"/>
      <c r="WTH368" s="37"/>
      <c r="WTI368" s="37"/>
      <c r="WTJ368" s="37"/>
      <c r="WTK368" s="37"/>
      <c r="WTL368" s="37"/>
      <c r="WTM368" s="37"/>
      <c r="WTN368" s="37"/>
      <c r="WTO368" s="37"/>
      <c r="WTP368" s="37"/>
      <c r="WTQ368" s="37"/>
      <c r="WTR368" s="37"/>
      <c r="WTS368" s="37"/>
      <c r="WTT368" s="37"/>
      <c r="WTU368" s="37"/>
      <c r="WTV368" s="37"/>
      <c r="WTW368" s="37"/>
      <c r="WTX368" s="37"/>
      <c r="WTY368" s="37"/>
      <c r="WTZ368" s="37"/>
      <c r="WUA368" s="37"/>
      <c r="WUB368" s="37"/>
      <c r="WUC368" s="37"/>
      <c r="WUD368" s="37"/>
      <c r="WUE368" s="37"/>
      <c r="WUF368" s="37"/>
      <c r="WUG368" s="37"/>
      <c r="WUH368" s="37"/>
      <c r="WUI368" s="37"/>
      <c r="WUJ368" s="37"/>
      <c r="WUK368" s="37"/>
      <c r="WUL368" s="37"/>
      <c r="WUM368" s="37"/>
      <c r="WUN368" s="37"/>
      <c r="WUO368" s="37"/>
      <c r="WUP368" s="37"/>
      <c r="WUQ368" s="37"/>
      <c r="WUR368" s="37"/>
      <c r="WUS368" s="37"/>
      <c r="WUT368" s="37"/>
      <c r="WUU368" s="37"/>
      <c r="WUV368" s="37"/>
      <c r="WUW368" s="37"/>
      <c r="WUX368" s="37"/>
      <c r="WUY368" s="37"/>
      <c r="WUZ368" s="37"/>
      <c r="WVA368" s="37"/>
      <c r="WVB368" s="37"/>
      <c r="WVC368" s="37"/>
      <c r="WVD368" s="37"/>
      <c r="WVE368" s="37"/>
      <c r="WVF368" s="37"/>
      <c r="WVG368" s="37"/>
      <c r="WVH368" s="37"/>
      <c r="WVI368" s="37"/>
      <c r="WVJ368" s="37"/>
      <c r="WVK368" s="37"/>
      <c r="WVL368" s="37"/>
      <c r="WVM368" s="37"/>
      <c r="WVN368" s="37"/>
      <c r="WVO368" s="37"/>
      <c r="WVP368" s="37"/>
      <c r="WVQ368" s="37"/>
      <c r="WVR368" s="37"/>
      <c r="WVS368" s="37"/>
      <c r="WVT368" s="37"/>
      <c r="WVU368" s="37"/>
      <c r="WVV368" s="37"/>
      <c r="WVW368" s="37"/>
      <c r="WVX368" s="37"/>
      <c r="WVY368" s="37"/>
      <c r="WVZ368" s="37"/>
      <c r="WWA368" s="37"/>
      <c r="WWB368" s="37"/>
      <c r="WWC368" s="37"/>
      <c r="WWD368" s="37"/>
      <c r="WWE368" s="37"/>
      <c r="WWF368" s="37"/>
      <c r="WWG368" s="37"/>
      <c r="WWH368" s="37"/>
      <c r="WWI368" s="37"/>
      <c r="WWJ368" s="37"/>
      <c r="WWK368" s="37"/>
      <c r="WWL368" s="37"/>
      <c r="WWM368" s="37"/>
      <c r="WWN368" s="37"/>
      <c r="WWO368" s="37"/>
      <c r="WWP368" s="37"/>
      <c r="WWQ368" s="37"/>
      <c r="WWR368" s="37"/>
      <c r="WWS368" s="37"/>
      <c r="WWT368" s="37"/>
      <c r="WWU368" s="37"/>
      <c r="WWV368" s="37"/>
      <c r="WWW368" s="37"/>
      <c r="WWX368" s="37"/>
      <c r="WWY368" s="37"/>
      <c r="WWZ368" s="37"/>
      <c r="WXA368" s="37"/>
      <c r="WXB368" s="37"/>
      <c r="WXC368" s="37"/>
      <c r="WXD368" s="37"/>
      <c r="WXE368" s="37"/>
      <c r="WXF368" s="37"/>
      <c r="WXG368" s="37"/>
      <c r="WXH368" s="37"/>
      <c r="WXI368" s="37"/>
      <c r="WXJ368" s="37"/>
      <c r="WXK368" s="37"/>
      <c r="WXL368" s="37"/>
      <c r="WXM368" s="37"/>
      <c r="WXN368" s="37"/>
      <c r="WXO368" s="37"/>
      <c r="WXP368" s="37"/>
      <c r="WXQ368" s="37"/>
      <c r="WXR368" s="37"/>
      <c r="WXS368" s="37"/>
      <c r="WXT368" s="37"/>
      <c r="WXU368" s="37"/>
      <c r="WXV368" s="37"/>
      <c r="WXW368" s="37"/>
      <c r="WXX368" s="37"/>
      <c r="WXY368" s="37"/>
      <c r="WXZ368" s="37"/>
      <c r="WYA368" s="37"/>
      <c r="WYB368" s="37"/>
      <c r="WYC368" s="37"/>
      <c r="WYD368" s="37"/>
      <c r="WYE368" s="37"/>
      <c r="WYF368" s="37"/>
      <c r="WYG368" s="37"/>
      <c r="WYH368" s="37"/>
      <c r="WYI368" s="37"/>
      <c r="WYJ368" s="37"/>
      <c r="WYK368" s="37"/>
      <c r="WYL368" s="37"/>
      <c r="WYM368" s="37"/>
      <c r="WYN368" s="37"/>
      <c r="WYO368" s="37"/>
      <c r="WYP368" s="37"/>
      <c r="WYQ368" s="37"/>
      <c r="WYR368" s="37"/>
      <c r="WYS368" s="37"/>
      <c r="WYT368" s="37"/>
      <c r="WYU368" s="37"/>
      <c r="WYV368" s="37"/>
      <c r="WYW368" s="37"/>
      <c r="WYX368" s="37"/>
      <c r="WYY368" s="37"/>
      <c r="WYZ368" s="37"/>
      <c r="WZA368" s="37"/>
      <c r="WZB368" s="37"/>
    </row>
    <row r="369" spans="1:9" ht="20.25" x14ac:dyDescent="0.25">
      <c r="A369" s="125" t="s">
        <v>83</v>
      </c>
      <c r="B369" s="125"/>
      <c r="C369" s="125"/>
      <c r="D369" s="125"/>
      <c r="E369" s="125"/>
      <c r="F369" s="125"/>
      <c r="G369" s="125"/>
      <c r="H369" s="125"/>
      <c r="I369" s="125"/>
    </row>
    <row r="370" spans="1:9" ht="40.5" customHeight="1" x14ac:dyDescent="0.25">
      <c r="A370" s="135" t="s">
        <v>75</v>
      </c>
      <c r="B370" s="135"/>
      <c r="C370" s="135"/>
      <c r="D370" s="77" t="s">
        <v>4</v>
      </c>
      <c r="E370" s="102" t="str">
        <f>E3</f>
        <v>Piramal Revanta - Tower 3 (Ravin)
Piramal Revanta - Tower 4 (Ravisa)</v>
      </c>
      <c r="F370" s="102"/>
      <c r="G370" s="102"/>
      <c r="H370" s="102"/>
      <c r="I370" s="102"/>
    </row>
    <row r="371" spans="1:9" ht="40.5" customHeight="1" x14ac:dyDescent="0.25">
      <c r="A371" s="135" t="s">
        <v>136</v>
      </c>
      <c r="B371" s="135"/>
      <c r="C371" s="135"/>
      <c r="D371" s="77" t="s">
        <v>4</v>
      </c>
      <c r="E371" s="102" t="str">
        <f>E9</f>
        <v>Piramal Revanta, Village - Nahur, Behind Nirmal Lifestyle Mall, Goregaon Mulund Link Road,Mulund (West), Mumbai, 400080</v>
      </c>
      <c r="F371" s="102"/>
      <c r="G371" s="102"/>
      <c r="H371" s="102"/>
      <c r="I371" s="102"/>
    </row>
    <row r="372" spans="1:9" ht="20.25" customHeight="1" x14ac:dyDescent="0.25">
      <c r="A372" s="135" t="s">
        <v>142</v>
      </c>
      <c r="B372" s="135"/>
      <c r="C372" s="135"/>
      <c r="D372" s="77" t="s">
        <v>4</v>
      </c>
      <c r="E372" s="112" t="str">
        <f>I3</f>
        <v>07/07/2025 @ 01:25 PM</v>
      </c>
      <c r="F372" s="102"/>
      <c r="G372" s="102"/>
      <c r="H372" s="102"/>
      <c r="I372" s="102"/>
    </row>
    <row r="373" spans="1:9" ht="20.25" x14ac:dyDescent="0.25">
      <c r="A373" s="31"/>
      <c r="B373" s="32"/>
      <c r="C373" s="32"/>
      <c r="D373" s="32"/>
      <c r="E373" s="32"/>
      <c r="F373" s="32"/>
      <c r="G373" s="32"/>
      <c r="H373" s="32"/>
      <c r="I373" s="24"/>
    </row>
    <row r="374" spans="1:9" ht="20.25" x14ac:dyDescent="0.25">
      <c r="A374" s="33"/>
      <c r="B374" s="34"/>
      <c r="C374" s="34"/>
      <c r="D374" s="34"/>
      <c r="E374" s="34"/>
      <c r="F374" s="34"/>
      <c r="G374" s="34"/>
      <c r="H374" s="34"/>
      <c r="I374" s="25"/>
    </row>
    <row r="375" spans="1:9" ht="20.25" x14ac:dyDescent="0.25">
      <c r="A375" s="33"/>
      <c r="B375" s="34"/>
      <c r="C375" s="34"/>
      <c r="D375" s="34"/>
      <c r="E375" s="34"/>
      <c r="F375" s="34"/>
      <c r="G375" s="34"/>
      <c r="H375" s="34"/>
      <c r="I375" s="25"/>
    </row>
    <row r="376" spans="1:9" ht="20.25" x14ac:dyDescent="0.25">
      <c r="A376" s="33"/>
      <c r="B376" s="34"/>
      <c r="C376" s="34"/>
      <c r="D376" s="34"/>
      <c r="E376" s="34"/>
      <c r="F376" s="34"/>
      <c r="G376" s="34"/>
      <c r="H376" s="34"/>
      <c r="I376" s="25"/>
    </row>
    <row r="377" spans="1:9" ht="20.25" x14ac:dyDescent="0.25">
      <c r="A377" s="33"/>
      <c r="B377" s="34"/>
      <c r="C377" s="34"/>
      <c r="D377" s="34"/>
      <c r="E377" s="34"/>
      <c r="F377" s="34"/>
      <c r="G377" s="34"/>
      <c r="H377" s="34"/>
      <c r="I377" s="25"/>
    </row>
    <row r="378" spans="1:9" ht="20.25" x14ac:dyDescent="0.25">
      <c r="A378" s="33"/>
      <c r="B378" s="34"/>
      <c r="C378" s="34"/>
      <c r="D378" s="34"/>
      <c r="E378" s="34"/>
      <c r="F378" s="34"/>
      <c r="G378" s="34"/>
      <c r="H378" s="34"/>
      <c r="I378" s="25"/>
    </row>
    <row r="379" spans="1:9" ht="20.25" x14ac:dyDescent="0.25">
      <c r="A379" s="33"/>
      <c r="B379" s="34"/>
      <c r="C379" s="34"/>
      <c r="D379" s="34"/>
      <c r="E379" s="34"/>
      <c r="F379" s="34"/>
      <c r="G379" s="34"/>
      <c r="H379" s="34"/>
      <c r="I379" s="25"/>
    </row>
    <row r="380" spans="1:9" ht="20.25" x14ac:dyDescent="0.25">
      <c r="A380" s="33"/>
      <c r="B380" s="34"/>
      <c r="C380" s="34"/>
      <c r="D380" s="34"/>
      <c r="E380" s="34"/>
      <c r="F380" s="34"/>
      <c r="G380" s="34"/>
      <c r="H380" s="34"/>
      <c r="I380" s="25"/>
    </row>
    <row r="381" spans="1:9" ht="20.25" x14ac:dyDescent="0.25">
      <c r="A381" s="33"/>
      <c r="B381" s="34"/>
      <c r="C381" s="34"/>
      <c r="D381" s="34"/>
      <c r="E381" s="34"/>
      <c r="F381" s="34"/>
      <c r="G381" s="34"/>
      <c r="H381" s="34"/>
      <c r="I381" s="25"/>
    </row>
    <row r="382" spans="1:9" ht="20.25" x14ac:dyDescent="0.25">
      <c r="A382" s="33"/>
      <c r="B382" s="34"/>
      <c r="C382" s="34"/>
      <c r="D382" s="34"/>
      <c r="E382" s="34"/>
      <c r="F382" s="34"/>
      <c r="G382" s="34"/>
      <c r="H382" s="34"/>
      <c r="I382" s="25"/>
    </row>
    <row r="383" spans="1:9" ht="20.25" x14ac:dyDescent="0.25">
      <c r="A383" s="33"/>
      <c r="B383" s="34"/>
      <c r="C383" s="34"/>
      <c r="D383" s="34"/>
      <c r="E383" s="34"/>
      <c r="F383" s="34"/>
      <c r="G383" s="34"/>
      <c r="H383" s="34"/>
      <c r="I383" s="25"/>
    </row>
    <row r="384" spans="1:9" ht="20.25" x14ac:dyDescent="0.25">
      <c r="A384" s="33"/>
      <c r="B384" s="34"/>
      <c r="C384" s="34"/>
      <c r="D384" s="34"/>
      <c r="E384" s="34"/>
      <c r="F384" s="34"/>
      <c r="G384" s="34"/>
      <c r="H384" s="34"/>
      <c r="I384" s="25"/>
    </row>
    <row r="385" spans="1:9" ht="20.25" x14ac:dyDescent="0.25">
      <c r="A385" s="33"/>
      <c r="B385" s="34"/>
      <c r="C385" s="34"/>
      <c r="D385" s="34"/>
      <c r="E385" s="34"/>
      <c r="F385" s="34"/>
      <c r="G385" s="34"/>
      <c r="H385" s="34"/>
      <c r="I385" s="25"/>
    </row>
    <row r="386" spans="1:9" ht="20.25" x14ac:dyDescent="0.25">
      <c r="A386" s="33"/>
      <c r="B386" s="34"/>
      <c r="C386" s="34"/>
      <c r="D386" s="34"/>
      <c r="E386" s="34"/>
      <c r="F386" s="34"/>
      <c r="G386" s="34"/>
      <c r="H386" s="34"/>
      <c r="I386" s="25"/>
    </row>
    <row r="387" spans="1:9" ht="20.25" x14ac:dyDescent="0.25">
      <c r="A387" s="33"/>
      <c r="B387" s="34"/>
      <c r="C387" s="34"/>
      <c r="D387" s="34"/>
      <c r="E387" s="34"/>
      <c r="F387" s="34"/>
      <c r="G387" s="34"/>
      <c r="H387" s="34"/>
      <c r="I387" s="25"/>
    </row>
    <row r="388" spans="1:9" ht="20.25" x14ac:dyDescent="0.25">
      <c r="A388" s="33"/>
      <c r="B388" s="34"/>
      <c r="C388" s="34"/>
      <c r="D388" s="34"/>
      <c r="E388" s="34"/>
      <c r="F388" s="34"/>
      <c r="G388" s="34"/>
      <c r="H388" s="34"/>
      <c r="I388" s="25"/>
    </row>
    <row r="389" spans="1:9" ht="20.25" x14ac:dyDescent="0.25">
      <c r="A389" s="33"/>
      <c r="B389" s="34"/>
      <c r="C389" s="34"/>
      <c r="D389" s="34"/>
      <c r="E389" s="34"/>
      <c r="F389" s="34"/>
      <c r="G389" s="34"/>
      <c r="H389" s="34"/>
      <c r="I389" s="25"/>
    </row>
    <row r="390" spans="1:9" ht="20.25" x14ac:dyDescent="0.25">
      <c r="A390" s="33"/>
      <c r="B390" s="34"/>
      <c r="C390" s="34"/>
      <c r="D390" s="34"/>
      <c r="E390" s="34"/>
      <c r="F390" s="34"/>
      <c r="G390" s="34"/>
      <c r="H390" s="34"/>
      <c r="I390" s="25"/>
    </row>
    <row r="391" spans="1:9" ht="20.25" x14ac:dyDescent="0.25">
      <c r="A391" s="33"/>
      <c r="B391" s="34"/>
      <c r="C391" s="34"/>
      <c r="D391" s="34"/>
      <c r="E391" s="34"/>
      <c r="F391" s="34"/>
      <c r="G391" s="34"/>
      <c r="H391" s="34"/>
      <c r="I391" s="25"/>
    </row>
    <row r="392" spans="1:9" ht="20.25" x14ac:dyDescent="0.25">
      <c r="A392" s="33"/>
      <c r="B392" s="34"/>
      <c r="C392" s="34"/>
      <c r="D392" s="34"/>
      <c r="E392" s="34"/>
      <c r="F392" s="34"/>
      <c r="G392" s="34"/>
      <c r="H392" s="34"/>
      <c r="I392" s="25"/>
    </row>
    <row r="393" spans="1:9" ht="20.25" x14ac:dyDescent="0.25">
      <c r="A393" s="33"/>
      <c r="B393" s="34"/>
      <c r="C393" s="34"/>
      <c r="D393" s="34"/>
      <c r="E393" s="34"/>
      <c r="F393" s="34"/>
      <c r="G393" s="34"/>
      <c r="H393" s="34"/>
      <c r="I393" s="25"/>
    </row>
    <row r="394" spans="1:9" ht="20.25" x14ac:dyDescent="0.25">
      <c r="A394" s="33"/>
      <c r="B394" s="34"/>
      <c r="C394" s="34"/>
      <c r="D394" s="34"/>
      <c r="E394" s="34"/>
      <c r="F394" s="34"/>
      <c r="G394" s="34"/>
      <c r="H394" s="34"/>
      <c r="I394" s="25"/>
    </row>
    <row r="395" spans="1:9" ht="20.25" x14ac:dyDescent="0.25">
      <c r="A395" s="33"/>
      <c r="B395" s="34"/>
      <c r="C395" s="34"/>
      <c r="D395" s="34"/>
      <c r="E395" s="34"/>
      <c r="F395" s="34"/>
      <c r="G395" s="34"/>
      <c r="H395" s="34"/>
      <c r="I395" s="25"/>
    </row>
    <row r="396" spans="1:9" ht="20.25" x14ac:dyDescent="0.25">
      <c r="A396" s="33"/>
      <c r="B396" s="34"/>
      <c r="C396" s="34"/>
      <c r="D396" s="34"/>
      <c r="E396" s="34"/>
      <c r="F396" s="34"/>
      <c r="G396" s="34"/>
      <c r="H396" s="34"/>
      <c r="I396" s="25"/>
    </row>
    <row r="397" spans="1:9" ht="20.25" x14ac:dyDescent="0.25">
      <c r="A397" s="33"/>
      <c r="B397" s="34"/>
      <c r="C397" s="34"/>
      <c r="D397" s="34"/>
      <c r="E397" s="34"/>
      <c r="F397" s="34"/>
      <c r="G397" s="34"/>
      <c r="H397" s="34"/>
      <c r="I397" s="25"/>
    </row>
    <row r="398" spans="1:9" ht="20.25" x14ac:dyDescent="0.25">
      <c r="A398" s="33"/>
      <c r="B398" s="34"/>
      <c r="C398" s="34"/>
      <c r="D398" s="34"/>
      <c r="E398" s="34"/>
      <c r="F398" s="34"/>
      <c r="G398" s="34"/>
      <c r="H398" s="34"/>
      <c r="I398" s="25"/>
    </row>
    <row r="399" spans="1:9" ht="20.25" x14ac:dyDescent="0.25">
      <c r="A399" s="33"/>
      <c r="B399" s="34"/>
      <c r="C399" s="34"/>
      <c r="D399" s="34"/>
      <c r="E399" s="34"/>
      <c r="F399" s="34"/>
      <c r="G399" s="34"/>
      <c r="H399" s="34"/>
      <c r="I399" s="25"/>
    </row>
    <row r="400" spans="1:9" ht="20.25" x14ac:dyDescent="0.25">
      <c r="A400" s="33"/>
      <c r="B400" s="34"/>
      <c r="C400" s="34"/>
      <c r="D400" s="34"/>
      <c r="E400" s="34"/>
      <c r="F400" s="34"/>
      <c r="G400" s="34"/>
      <c r="H400" s="34"/>
      <c r="I400" s="25"/>
    </row>
    <row r="401" spans="1:9" ht="20.25" x14ac:dyDescent="0.25">
      <c r="A401" s="33"/>
      <c r="B401" s="34"/>
      <c r="C401" s="34"/>
      <c r="D401" s="34"/>
      <c r="E401" s="34"/>
      <c r="F401" s="34"/>
      <c r="G401" s="34"/>
      <c r="H401" s="34"/>
      <c r="I401" s="25"/>
    </row>
    <row r="402" spans="1:9" ht="20.25" x14ac:dyDescent="0.25">
      <c r="A402" s="33"/>
      <c r="B402" s="34"/>
      <c r="C402" s="34"/>
      <c r="D402" s="34"/>
      <c r="E402" s="34"/>
      <c r="F402" s="34"/>
      <c r="G402" s="34"/>
      <c r="H402" s="34"/>
      <c r="I402" s="25"/>
    </row>
    <row r="403" spans="1:9" ht="20.25" x14ac:dyDescent="0.25">
      <c r="A403" s="33"/>
      <c r="B403" s="34"/>
      <c r="C403" s="34"/>
      <c r="D403" s="34"/>
      <c r="E403" s="34"/>
      <c r="F403" s="34"/>
      <c r="G403" s="34"/>
      <c r="H403" s="34"/>
      <c r="I403" s="25"/>
    </row>
    <row r="404" spans="1:9" ht="20.25" x14ac:dyDescent="0.25">
      <c r="A404" s="33"/>
      <c r="B404" s="34"/>
      <c r="C404" s="34"/>
      <c r="D404" s="34"/>
      <c r="E404" s="34"/>
      <c r="F404" s="34"/>
      <c r="G404" s="34"/>
      <c r="H404" s="34"/>
      <c r="I404" s="25"/>
    </row>
    <row r="405" spans="1:9" ht="20.25" x14ac:dyDescent="0.25">
      <c r="A405" s="33"/>
      <c r="B405" s="34"/>
      <c r="C405" s="34"/>
      <c r="D405" s="34"/>
      <c r="E405" s="34"/>
      <c r="F405" s="34"/>
      <c r="G405" s="34"/>
      <c r="H405" s="34"/>
      <c r="I405" s="25"/>
    </row>
    <row r="406" spans="1:9" ht="20.25" x14ac:dyDescent="0.25">
      <c r="A406" s="33"/>
      <c r="B406" s="34"/>
      <c r="C406" s="34"/>
      <c r="D406" s="34"/>
      <c r="E406" s="34"/>
      <c r="F406" s="34"/>
      <c r="G406" s="34"/>
      <c r="H406" s="34"/>
      <c r="I406" s="25"/>
    </row>
    <row r="407" spans="1:9" ht="20.25" x14ac:dyDescent="0.25">
      <c r="A407" s="33"/>
      <c r="B407" s="34"/>
      <c r="C407" s="34"/>
      <c r="D407" s="34"/>
      <c r="E407" s="34"/>
      <c r="F407" s="34"/>
      <c r="G407" s="34"/>
      <c r="H407" s="34"/>
      <c r="I407" s="25"/>
    </row>
    <row r="408" spans="1:9" ht="20.25" x14ac:dyDescent="0.25">
      <c r="A408" s="33"/>
      <c r="B408" s="34"/>
      <c r="C408" s="34"/>
      <c r="D408" s="34"/>
      <c r="E408" s="34"/>
      <c r="F408" s="34"/>
      <c r="G408" s="34"/>
      <c r="H408" s="34"/>
      <c r="I408" s="25"/>
    </row>
    <row r="409" spans="1:9" ht="20.25" x14ac:dyDescent="0.25">
      <c r="A409" s="33"/>
      <c r="B409" s="34"/>
      <c r="C409" s="34"/>
      <c r="D409" s="34"/>
      <c r="E409" s="34"/>
      <c r="F409" s="34"/>
      <c r="G409" s="34"/>
      <c r="H409" s="34"/>
      <c r="I409" s="25"/>
    </row>
    <row r="410" spans="1:9" ht="20.25" x14ac:dyDescent="0.25">
      <c r="A410" s="33"/>
      <c r="B410" s="34"/>
      <c r="C410" s="34"/>
      <c r="D410" s="34"/>
      <c r="E410" s="34"/>
      <c r="F410" s="34"/>
      <c r="G410" s="34"/>
      <c r="H410" s="34"/>
      <c r="I410" s="25"/>
    </row>
    <row r="411" spans="1:9" ht="20.25" x14ac:dyDescent="0.25">
      <c r="A411" s="33"/>
      <c r="B411" s="34"/>
      <c r="C411" s="34"/>
      <c r="D411" s="34"/>
      <c r="E411" s="34"/>
      <c r="F411" s="34"/>
      <c r="G411" s="34"/>
      <c r="H411" s="34"/>
      <c r="I411" s="25"/>
    </row>
    <row r="412" spans="1:9" ht="20.25" x14ac:dyDescent="0.25">
      <c r="A412" s="33"/>
      <c r="B412" s="34"/>
      <c r="C412" s="34"/>
      <c r="D412" s="34"/>
      <c r="E412" s="34"/>
      <c r="F412" s="34"/>
      <c r="G412" s="34"/>
      <c r="H412" s="34"/>
      <c r="I412" s="25"/>
    </row>
    <row r="413" spans="1:9" ht="20.25" x14ac:dyDescent="0.25">
      <c r="A413" s="33"/>
      <c r="B413" s="34"/>
      <c r="C413" s="34"/>
      <c r="D413" s="34"/>
      <c r="E413" s="34"/>
      <c r="F413" s="34"/>
      <c r="G413" s="34"/>
      <c r="H413" s="34"/>
      <c r="I413" s="25"/>
    </row>
    <row r="414" spans="1:9" ht="20.25" x14ac:dyDescent="0.25">
      <c r="A414" s="33"/>
      <c r="B414" s="34"/>
      <c r="C414" s="34"/>
      <c r="D414" s="34"/>
      <c r="E414" s="34"/>
      <c r="F414" s="34"/>
      <c r="G414" s="34"/>
      <c r="H414" s="34"/>
      <c r="I414" s="25"/>
    </row>
    <row r="415" spans="1:9" ht="20.25" x14ac:dyDescent="0.25">
      <c r="A415" s="33"/>
      <c r="B415" s="34"/>
      <c r="C415" s="34"/>
      <c r="D415" s="34"/>
      <c r="E415" s="34"/>
      <c r="F415" s="34"/>
      <c r="G415" s="34"/>
      <c r="H415" s="34"/>
      <c r="I415" s="25"/>
    </row>
    <row r="416" spans="1:9" ht="20.25" x14ac:dyDescent="0.25">
      <c r="A416" s="33"/>
      <c r="B416" s="34"/>
      <c r="C416" s="34"/>
      <c r="D416" s="34"/>
      <c r="E416" s="34"/>
      <c r="F416" s="34"/>
      <c r="G416" s="34"/>
      <c r="H416" s="34"/>
      <c r="I416" s="25"/>
    </row>
    <row r="417" spans="1:9" ht="20.25" x14ac:dyDescent="0.25">
      <c r="A417" s="33"/>
      <c r="B417" s="34"/>
      <c r="C417" s="34"/>
      <c r="D417" s="34"/>
      <c r="E417" s="34"/>
      <c r="F417" s="34"/>
      <c r="G417" s="34"/>
      <c r="H417" s="34"/>
      <c r="I417" s="25"/>
    </row>
    <row r="418" spans="1:9" ht="20.25" x14ac:dyDescent="0.25">
      <c r="A418" s="35"/>
      <c r="B418" s="36"/>
      <c r="C418" s="36"/>
      <c r="D418" s="36"/>
      <c r="E418" s="36"/>
      <c r="F418" s="36"/>
      <c r="G418" s="36"/>
      <c r="H418" s="36"/>
      <c r="I418" s="26"/>
    </row>
    <row r="419" spans="1:9" ht="20.25" x14ac:dyDescent="0.25">
      <c r="A419" s="137" t="s">
        <v>84</v>
      </c>
      <c r="B419" s="138"/>
      <c r="C419" s="138"/>
      <c r="D419" s="138"/>
      <c r="E419" s="138"/>
      <c r="F419" s="138"/>
      <c r="G419" s="138"/>
      <c r="H419" s="138"/>
      <c r="I419" s="139"/>
    </row>
    <row r="420" spans="1:9" ht="20.25" x14ac:dyDescent="0.25">
      <c r="A420" s="31"/>
      <c r="B420" s="32"/>
      <c r="C420" s="32"/>
      <c r="D420" s="32"/>
      <c r="E420" s="32"/>
      <c r="F420" s="32"/>
      <c r="G420" s="32"/>
      <c r="H420" s="32"/>
      <c r="I420" s="24"/>
    </row>
    <row r="421" spans="1:9" ht="20.25" x14ac:dyDescent="0.25">
      <c r="A421" s="33"/>
      <c r="B421" s="34"/>
      <c r="C421" s="34"/>
      <c r="D421" s="34"/>
      <c r="E421" s="34"/>
      <c r="F421" s="34"/>
      <c r="G421" s="34"/>
      <c r="H421" s="34"/>
      <c r="I421" s="25"/>
    </row>
    <row r="422" spans="1:9" ht="20.25" x14ac:dyDescent="0.25">
      <c r="A422" s="33"/>
      <c r="B422" s="34"/>
      <c r="C422" s="34"/>
      <c r="D422" s="34"/>
      <c r="E422" s="34"/>
      <c r="F422" s="34"/>
      <c r="G422" s="34"/>
      <c r="H422" s="34"/>
      <c r="I422" s="25"/>
    </row>
    <row r="423" spans="1:9" ht="20.25" x14ac:dyDescent="0.25">
      <c r="A423" s="33"/>
      <c r="B423" s="34"/>
      <c r="C423" s="34"/>
      <c r="D423" s="34"/>
      <c r="E423" s="34"/>
      <c r="F423" s="34"/>
      <c r="G423" s="34"/>
      <c r="H423" s="34"/>
      <c r="I423" s="25"/>
    </row>
    <row r="424" spans="1:9" ht="20.25" x14ac:dyDescent="0.25">
      <c r="A424" s="33"/>
      <c r="B424" s="34"/>
      <c r="C424" s="34"/>
      <c r="D424" s="34"/>
      <c r="E424" s="34"/>
      <c r="F424" s="34"/>
      <c r="G424" s="34"/>
      <c r="H424" s="34"/>
      <c r="I424" s="25"/>
    </row>
    <row r="425" spans="1:9" ht="20.25" x14ac:dyDescent="0.25">
      <c r="A425" s="33"/>
      <c r="B425" s="34"/>
      <c r="C425" s="34"/>
      <c r="D425" s="34"/>
      <c r="E425" s="34"/>
      <c r="F425" s="34"/>
      <c r="G425" s="34"/>
      <c r="H425" s="34"/>
      <c r="I425" s="25"/>
    </row>
    <row r="426" spans="1:9" ht="20.25" x14ac:dyDescent="0.25">
      <c r="A426" s="33"/>
      <c r="B426" s="34"/>
      <c r="C426" s="34"/>
      <c r="D426" s="34"/>
      <c r="E426" s="34"/>
      <c r="F426" s="34"/>
      <c r="G426" s="34"/>
      <c r="H426" s="34"/>
      <c r="I426" s="25"/>
    </row>
    <row r="427" spans="1:9" ht="20.25" x14ac:dyDescent="0.25">
      <c r="A427" s="33"/>
      <c r="B427" s="34"/>
      <c r="C427" s="34"/>
      <c r="D427" s="34"/>
      <c r="E427" s="34"/>
      <c r="F427" s="34"/>
      <c r="G427" s="34"/>
      <c r="H427" s="34"/>
      <c r="I427" s="25"/>
    </row>
    <row r="428" spans="1:9" ht="20.25" x14ac:dyDescent="0.25">
      <c r="A428" s="33"/>
      <c r="B428" s="34"/>
      <c r="C428" s="34"/>
      <c r="D428" s="34"/>
      <c r="E428" s="34"/>
      <c r="F428" s="34"/>
      <c r="G428" s="34"/>
      <c r="H428" s="34"/>
      <c r="I428" s="25"/>
    </row>
    <row r="429" spans="1:9" ht="20.25" x14ac:dyDescent="0.25">
      <c r="A429" s="33"/>
      <c r="B429" s="34"/>
      <c r="C429" s="34"/>
      <c r="D429" s="34"/>
      <c r="E429" s="34"/>
      <c r="F429" s="34"/>
      <c r="G429" s="34"/>
      <c r="H429" s="34"/>
      <c r="I429" s="25"/>
    </row>
    <row r="430" spans="1:9" ht="20.25" x14ac:dyDescent="0.25">
      <c r="A430" s="33"/>
      <c r="B430" s="34"/>
      <c r="C430" s="34"/>
      <c r="D430" s="34"/>
      <c r="E430" s="34"/>
      <c r="F430" s="34"/>
      <c r="G430" s="34"/>
      <c r="H430" s="34"/>
      <c r="I430" s="25"/>
    </row>
    <row r="431" spans="1:9" ht="20.25" x14ac:dyDescent="0.25">
      <c r="A431" s="33"/>
      <c r="B431" s="34"/>
      <c r="C431" s="34"/>
      <c r="D431" s="34"/>
      <c r="E431" s="34"/>
      <c r="F431" s="34"/>
      <c r="G431" s="34"/>
      <c r="H431" s="34"/>
      <c r="I431" s="25"/>
    </row>
    <row r="432" spans="1:9" ht="20.25" x14ac:dyDescent="0.25">
      <c r="A432" s="33"/>
      <c r="B432" s="34"/>
      <c r="C432" s="34"/>
      <c r="D432" s="34"/>
      <c r="E432" s="34"/>
      <c r="F432" s="34"/>
      <c r="G432" s="34"/>
      <c r="H432" s="34"/>
      <c r="I432" s="25"/>
    </row>
    <row r="433" spans="1:9" ht="20.25" x14ac:dyDescent="0.25">
      <c r="A433" s="33"/>
      <c r="B433" s="34"/>
      <c r="C433" s="34"/>
      <c r="D433" s="34"/>
      <c r="E433" s="34"/>
      <c r="F433" s="34"/>
      <c r="G433" s="34"/>
      <c r="H433" s="34"/>
      <c r="I433" s="25"/>
    </row>
    <row r="434" spans="1:9" ht="20.25" x14ac:dyDescent="0.25">
      <c r="A434" s="33"/>
      <c r="B434" s="34"/>
      <c r="C434" s="34"/>
      <c r="D434" s="34"/>
      <c r="E434" s="34"/>
      <c r="F434" s="34"/>
      <c r="G434" s="34"/>
      <c r="H434" s="34"/>
      <c r="I434" s="25"/>
    </row>
    <row r="435" spans="1:9" ht="20.25" x14ac:dyDescent="0.25">
      <c r="A435" s="33"/>
      <c r="B435" s="34"/>
      <c r="C435" s="34"/>
      <c r="D435" s="34"/>
      <c r="E435" s="34"/>
      <c r="F435" s="34"/>
      <c r="G435" s="34"/>
      <c r="H435" s="34"/>
      <c r="I435" s="25"/>
    </row>
    <row r="436" spans="1:9" ht="20.25" x14ac:dyDescent="0.25">
      <c r="A436" s="33"/>
      <c r="B436" s="34"/>
      <c r="C436" s="34"/>
      <c r="D436" s="34"/>
      <c r="E436" s="34"/>
      <c r="F436" s="34"/>
      <c r="G436" s="34"/>
      <c r="H436" s="34"/>
      <c r="I436" s="25"/>
    </row>
    <row r="437" spans="1:9" ht="20.25" x14ac:dyDescent="0.25">
      <c r="A437" s="33"/>
      <c r="B437" s="34"/>
      <c r="C437" s="34"/>
      <c r="D437" s="34"/>
      <c r="E437" s="34"/>
      <c r="F437" s="34"/>
      <c r="G437" s="34"/>
      <c r="H437" s="34"/>
      <c r="I437" s="25"/>
    </row>
    <row r="438" spans="1:9" ht="20.25" x14ac:dyDescent="0.25">
      <c r="A438" s="33"/>
      <c r="B438" s="34"/>
      <c r="C438" s="34"/>
      <c r="D438" s="34"/>
      <c r="E438" s="34"/>
      <c r="F438" s="34"/>
      <c r="G438" s="34"/>
      <c r="H438" s="34"/>
      <c r="I438" s="25"/>
    </row>
    <row r="439" spans="1:9" ht="20.25" x14ac:dyDescent="0.25">
      <c r="A439" s="33"/>
      <c r="B439" s="34"/>
      <c r="C439" s="34"/>
      <c r="D439" s="34"/>
      <c r="E439" s="34"/>
      <c r="F439" s="34"/>
      <c r="G439" s="34"/>
      <c r="H439" s="34"/>
      <c r="I439" s="25"/>
    </row>
    <row r="440" spans="1:9" ht="20.25" x14ac:dyDescent="0.25">
      <c r="A440" s="33"/>
      <c r="B440" s="34"/>
      <c r="C440" s="34"/>
      <c r="D440" s="34"/>
      <c r="E440" s="34"/>
      <c r="F440" s="34"/>
      <c r="G440" s="34"/>
      <c r="H440" s="34"/>
      <c r="I440" s="25"/>
    </row>
    <row r="441" spans="1:9" ht="20.25" x14ac:dyDescent="0.25">
      <c r="A441" s="33"/>
      <c r="B441" s="34"/>
      <c r="C441" s="34"/>
      <c r="D441" s="34"/>
      <c r="E441" s="34"/>
      <c r="F441" s="34"/>
      <c r="G441" s="34"/>
      <c r="H441" s="34"/>
      <c r="I441" s="25"/>
    </row>
    <row r="442" spans="1:9" ht="20.25" x14ac:dyDescent="0.25">
      <c r="A442" s="33"/>
      <c r="B442" s="34"/>
      <c r="C442" s="34"/>
      <c r="D442" s="34"/>
      <c r="E442" s="34"/>
      <c r="F442" s="34"/>
      <c r="G442" s="34"/>
      <c r="H442" s="34"/>
      <c r="I442" s="25"/>
    </row>
    <row r="443" spans="1:9" ht="20.25" x14ac:dyDescent="0.25">
      <c r="A443" s="33"/>
      <c r="B443" s="34"/>
      <c r="C443" s="34"/>
      <c r="D443" s="34"/>
      <c r="E443" s="34"/>
      <c r="F443" s="34"/>
      <c r="G443" s="34"/>
      <c r="H443" s="34"/>
      <c r="I443" s="25"/>
    </row>
    <row r="444" spans="1:9" ht="20.25" x14ac:dyDescent="0.25">
      <c r="A444" s="33"/>
      <c r="B444" s="34"/>
      <c r="C444" s="34"/>
      <c r="D444" s="34"/>
      <c r="E444" s="34"/>
      <c r="F444" s="34"/>
      <c r="G444" s="34"/>
      <c r="H444" s="34"/>
      <c r="I444" s="25"/>
    </row>
    <row r="445" spans="1:9" ht="20.25" x14ac:dyDescent="0.25">
      <c r="A445" s="33"/>
      <c r="B445" s="34"/>
      <c r="C445" s="34"/>
      <c r="D445" s="34"/>
      <c r="E445" s="34"/>
      <c r="F445" s="34"/>
      <c r="G445" s="34"/>
      <c r="H445" s="34"/>
      <c r="I445" s="25"/>
    </row>
    <row r="446" spans="1:9" ht="20.25" x14ac:dyDescent="0.25">
      <c r="A446" s="33"/>
      <c r="B446" s="34"/>
      <c r="C446" s="34"/>
      <c r="D446" s="34"/>
      <c r="E446" s="34"/>
      <c r="F446" s="34"/>
      <c r="G446" s="34"/>
      <c r="H446" s="34"/>
      <c r="I446" s="25"/>
    </row>
    <row r="447" spans="1:9" ht="20.25" x14ac:dyDescent="0.25">
      <c r="A447" s="33"/>
      <c r="B447" s="34"/>
      <c r="C447" s="34"/>
      <c r="D447" s="34"/>
      <c r="E447" s="34"/>
      <c r="F447" s="34"/>
      <c r="G447" s="34"/>
      <c r="H447" s="34"/>
      <c r="I447" s="25"/>
    </row>
    <row r="448" spans="1:9" ht="20.25" x14ac:dyDescent="0.25">
      <c r="A448" s="33"/>
      <c r="B448" s="34"/>
      <c r="C448" s="34"/>
      <c r="D448" s="34"/>
      <c r="E448" s="34"/>
      <c r="F448" s="34"/>
      <c r="G448" s="34"/>
      <c r="H448" s="34"/>
      <c r="I448" s="25"/>
    </row>
    <row r="449" spans="1:9" ht="20.25" x14ac:dyDescent="0.25">
      <c r="A449" s="33"/>
      <c r="B449" s="34"/>
      <c r="C449" s="34"/>
      <c r="D449" s="34"/>
      <c r="E449" s="34"/>
      <c r="F449" s="34"/>
      <c r="G449" s="34"/>
      <c r="H449" s="34"/>
      <c r="I449" s="25"/>
    </row>
    <row r="450" spans="1:9" ht="20.25" x14ac:dyDescent="0.25">
      <c r="A450" s="33"/>
      <c r="B450" s="34"/>
      <c r="C450" s="34"/>
      <c r="D450" s="34"/>
      <c r="E450" s="34"/>
      <c r="F450" s="34"/>
      <c r="G450" s="34"/>
      <c r="H450" s="34"/>
      <c r="I450" s="25"/>
    </row>
    <row r="451" spans="1:9" ht="20.25" x14ac:dyDescent="0.25">
      <c r="A451" s="33"/>
      <c r="B451" s="34"/>
      <c r="C451" s="34"/>
      <c r="D451" s="34"/>
      <c r="E451" s="34"/>
      <c r="F451" s="34"/>
      <c r="G451" s="34"/>
      <c r="H451" s="34"/>
      <c r="I451" s="25"/>
    </row>
    <row r="452" spans="1:9" ht="20.25" x14ac:dyDescent="0.25">
      <c r="A452" s="33"/>
      <c r="B452" s="34"/>
      <c r="C452" s="34"/>
      <c r="D452" s="34"/>
      <c r="E452" s="34"/>
      <c r="F452" s="34"/>
      <c r="G452" s="34"/>
      <c r="H452" s="34"/>
      <c r="I452" s="25"/>
    </row>
    <row r="453" spans="1:9" ht="20.25" x14ac:dyDescent="0.25">
      <c r="A453" s="33"/>
      <c r="B453" s="34"/>
      <c r="C453" s="34"/>
      <c r="D453" s="34"/>
      <c r="E453" s="34"/>
      <c r="F453" s="34"/>
      <c r="G453" s="34"/>
      <c r="H453" s="34"/>
      <c r="I453" s="25"/>
    </row>
    <row r="454" spans="1:9" ht="20.25" x14ac:dyDescent="0.25">
      <c r="A454" s="136" t="s">
        <v>29</v>
      </c>
      <c r="B454" s="136"/>
      <c r="C454" s="136"/>
      <c r="D454" s="136"/>
      <c r="E454" s="136"/>
      <c r="F454" s="136"/>
      <c r="G454" s="136"/>
      <c r="H454" s="136"/>
      <c r="I454" s="136"/>
    </row>
    <row r="455" spans="1:9" ht="20.25" x14ac:dyDescent="0.25">
      <c r="A455" s="126" t="s">
        <v>86</v>
      </c>
      <c r="B455" s="127"/>
      <c r="C455" s="127"/>
      <c r="D455" s="127"/>
      <c r="E455" s="127"/>
      <c r="F455" s="127"/>
      <c r="G455" s="127"/>
      <c r="H455" s="127"/>
      <c r="I455" s="128"/>
    </row>
    <row r="456" spans="1:9" ht="20.25" x14ac:dyDescent="0.25">
      <c r="A456" s="129" t="s">
        <v>87</v>
      </c>
      <c r="B456" s="130"/>
      <c r="C456" s="130"/>
      <c r="D456" s="130"/>
      <c r="E456" s="130"/>
      <c r="F456" s="130"/>
      <c r="G456" s="130"/>
      <c r="H456" s="130"/>
      <c r="I456" s="131"/>
    </row>
    <row r="457" spans="1:9" ht="45" customHeight="1" x14ac:dyDescent="0.25">
      <c r="A457" s="129" t="s">
        <v>88</v>
      </c>
      <c r="B457" s="130"/>
      <c r="C457" s="130"/>
      <c r="D457" s="130"/>
      <c r="E457" s="130"/>
      <c r="F457" s="130"/>
      <c r="G457" s="130"/>
      <c r="H457" s="130"/>
      <c r="I457" s="131"/>
    </row>
    <row r="458" spans="1:9" ht="42.75" customHeight="1" x14ac:dyDescent="0.25">
      <c r="A458" s="129" t="s">
        <v>89</v>
      </c>
      <c r="B458" s="130"/>
      <c r="C458" s="130"/>
      <c r="D458" s="130"/>
      <c r="E458" s="130"/>
      <c r="F458" s="130"/>
      <c r="G458" s="130"/>
      <c r="H458" s="130"/>
      <c r="I458" s="131"/>
    </row>
    <row r="459" spans="1:9" ht="20.25" x14ac:dyDescent="0.25">
      <c r="A459" s="129" t="s">
        <v>90</v>
      </c>
      <c r="B459" s="130"/>
      <c r="C459" s="130"/>
      <c r="D459" s="130"/>
      <c r="E459" s="130"/>
      <c r="F459" s="130"/>
      <c r="G459" s="130"/>
      <c r="H459" s="130"/>
      <c r="I459" s="131"/>
    </row>
    <row r="460" spans="1:9" ht="20.25" x14ac:dyDescent="0.25">
      <c r="A460" s="129" t="s">
        <v>91</v>
      </c>
      <c r="B460" s="130"/>
      <c r="C460" s="130"/>
      <c r="D460" s="130"/>
      <c r="E460" s="130"/>
      <c r="F460" s="130"/>
      <c r="G460" s="130"/>
      <c r="H460" s="130"/>
      <c r="I460" s="131"/>
    </row>
    <row r="461" spans="1:9" ht="45" customHeight="1" x14ac:dyDescent="0.25">
      <c r="A461" s="129" t="s">
        <v>92</v>
      </c>
      <c r="B461" s="130"/>
      <c r="C461" s="130"/>
      <c r="D461" s="130"/>
      <c r="E461" s="130"/>
      <c r="F461" s="130"/>
      <c r="G461" s="130"/>
      <c r="H461" s="130"/>
      <c r="I461" s="131"/>
    </row>
    <row r="462" spans="1:9" ht="45" customHeight="1" x14ac:dyDescent="0.25">
      <c r="A462" s="129" t="s">
        <v>93</v>
      </c>
      <c r="B462" s="130"/>
      <c r="C462" s="130"/>
      <c r="D462" s="130"/>
      <c r="E462" s="130"/>
      <c r="F462" s="130"/>
      <c r="G462" s="130"/>
      <c r="H462" s="130"/>
      <c r="I462" s="131"/>
    </row>
    <row r="463" spans="1:9" ht="20.25" x14ac:dyDescent="0.25">
      <c r="A463" s="132" t="s">
        <v>94</v>
      </c>
      <c r="B463" s="133"/>
      <c r="C463" s="133"/>
      <c r="D463" s="133"/>
      <c r="E463" s="133"/>
      <c r="F463" s="133"/>
      <c r="G463" s="133"/>
      <c r="H463" s="133"/>
      <c r="I463" s="134"/>
    </row>
    <row r="464" spans="1:9" ht="70.5" customHeight="1" x14ac:dyDescent="0.25">
      <c r="A464" s="123" t="s">
        <v>35</v>
      </c>
      <c r="B464" s="123"/>
      <c r="C464" s="123"/>
      <c r="D464" s="2" t="s">
        <v>4</v>
      </c>
      <c r="E464" s="53" t="s">
        <v>288</v>
      </c>
      <c r="F464" s="14" t="s">
        <v>10</v>
      </c>
      <c r="G464" s="2" t="s">
        <v>4</v>
      </c>
      <c r="H464" s="124"/>
      <c r="I464" s="124"/>
    </row>
  </sheetData>
  <mergeCells count="738">
    <mergeCell ref="A83:G83"/>
    <mergeCell ref="H83:I83"/>
    <mergeCell ref="A78:B78"/>
    <mergeCell ref="C78:D78"/>
    <mergeCell ref="A79:B79"/>
    <mergeCell ref="C79:D79"/>
    <mergeCell ref="A80:B80"/>
    <mergeCell ref="C80:D80"/>
    <mergeCell ref="A81:B81"/>
    <mergeCell ref="C81:D81"/>
    <mergeCell ref="A82:B82"/>
    <mergeCell ref="C82:D82"/>
    <mergeCell ref="A70:B70"/>
    <mergeCell ref="C70:D70"/>
    <mergeCell ref="F70:G70"/>
    <mergeCell ref="A71:B71"/>
    <mergeCell ref="C71:D71"/>
    <mergeCell ref="F71:G82"/>
    <mergeCell ref="H71:I82"/>
    <mergeCell ref="A72:B72"/>
    <mergeCell ref="C72:D72"/>
    <mergeCell ref="A73:B73"/>
    <mergeCell ref="C73:D73"/>
    <mergeCell ref="A74:B74"/>
    <mergeCell ref="C74:D74"/>
    <mergeCell ref="A75:B75"/>
    <mergeCell ref="C75:D75"/>
    <mergeCell ref="A76:B76"/>
    <mergeCell ref="C76:D76"/>
    <mergeCell ref="A77:B77"/>
    <mergeCell ref="C77:D77"/>
    <mergeCell ref="A64:B64"/>
    <mergeCell ref="C64:D64"/>
    <mergeCell ref="A65:B65"/>
    <mergeCell ref="C65:D65"/>
    <mergeCell ref="A66:B66"/>
    <mergeCell ref="C66:D66"/>
    <mergeCell ref="A67:I67"/>
    <mergeCell ref="A68:C69"/>
    <mergeCell ref="D68:D69"/>
    <mergeCell ref="F68:G68"/>
    <mergeCell ref="F69:G69"/>
    <mergeCell ref="C102:D102"/>
    <mergeCell ref="C32:I32"/>
    <mergeCell ref="F102:G102"/>
    <mergeCell ref="A97:F97"/>
    <mergeCell ref="H97:I97"/>
    <mergeCell ref="A34:C34"/>
    <mergeCell ref="H34:I34"/>
    <mergeCell ref="H95:I95"/>
    <mergeCell ref="H45:I45"/>
    <mergeCell ref="A96:F96"/>
    <mergeCell ref="A95:F95"/>
    <mergeCell ref="H50:I50"/>
    <mergeCell ref="H48:I48"/>
    <mergeCell ref="A94:I94"/>
    <mergeCell ref="A90:C90"/>
    <mergeCell ref="H90:I90"/>
    <mergeCell ref="A91:C91"/>
    <mergeCell ref="H91:I91"/>
    <mergeCell ref="H92:I92"/>
    <mergeCell ref="H93:I93"/>
    <mergeCell ref="H86:I86"/>
    <mergeCell ref="H88:I88"/>
    <mergeCell ref="H89:I89"/>
    <mergeCell ref="H87:I87"/>
    <mergeCell ref="C20:E20"/>
    <mergeCell ref="C21:E21"/>
    <mergeCell ref="C22:E22"/>
    <mergeCell ref="A99:B99"/>
    <mergeCell ref="C99:D99"/>
    <mergeCell ref="A101:B101"/>
    <mergeCell ref="C101:D101"/>
    <mergeCell ref="A100:B100"/>
    <mergeCell ref="C100:D100"/>
    <mergeCell ref="A92:C92"/>
    <mergeCell ref="A93:C93"/>
    <mergeCell ref="A86:C86"/>
    <mergeCell ref="A88:C88"/>
    <mergeCell ref="A89:C89"/>
    <mergeCell ref="A87:C87"/>
    <mergeCell ref="C23:I23"/>
    <mergeCell ref="A44:B44"/>
    <mergeCell ref="C44:D44"/>
    <mergeCell ref="E44:G44"/>
    <mergeCell ref="H44:I44"/>
    <mergeCell ref="A51:I51"/>
    <mergeCell ref="A52:C53"/>
    <mergeCell ref="D52:D53"/>
    <mergeCell ref="F52:G52"/>
    <mergeCell ref="C368:I368"/>
    <mergeCell ref="A367:I367"/>
    <mergeCell ref="A84:I84"/>
    <mergeCell ref="A85:C85"/>
    <mergeCell ref="H85:I85"/>
    <mergeCell ref="H36:I36"/>
    <mergeCell ref="A36:C36"/>
    <mergeCell ref="H35:I35"/>
    <mergeCell ref="A288:I288"/>
    <mergeCell ref="C47:E47"/>
    <mergeCell ref="C48:E48"/>
    <mergeCell ref="C49:E49"/>
    <mergeCell ref="C50:E50"/>
    <mergeCell ref="A43:B43"/>
    <mergeCell ref="A45:B45"/>
    <mergeCell ref="E45:G45"/>
    <mergeCell ref="E43:G43"/>
    <mergeCell ref="C43:D43"/>
    <mergeCell ref="C45:D45"/>
    <mergeCell ref="A103:I103"/>
    <mergeCell ref="F99:G99"/>
    <mergeCell ref="F101:G101"/>
    <mergeCell ref="F100:G100"/>
    <mergeCell ref="A102:B102"/>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C29:E29"/>
    <mergeCell ref="A1:I1"/>
    <mergeCell ref="A4:C4"/>
    <mergeCell ref="A370:C370"/>
    <mergeCell ref="H27:I27"/>
    <mergeCell ref="H28:I28"/>
    <mergeCell ref="A37:I37"/>
    <mergeCell ref="H47:I47"/>
    <mergeCell ref="H49:I49"/>
    <mergeCell ref="A42:I42"/>
    <mergeCell ref="A46:I46"/>
    <mergeCell ref="A98:I98"/>
    <mergeCell ref="H96:I96"/>
    <mergeCell ref="A2:C2"/>
    <mergeCell ref="E2:F2"/>
    <mergeCell ref="A41:C41"/>
    <mergeCell ref="H41:I41"/>
    <mergeCell ref="E4:F4"/>
    <mergeCell ref="E12:I12"/>
    <mergeCell ref="A6:C6"/>
    <mergeCell ref="A7:C7"/>
    <mergeCell ref="A8:C8"/>
    <mergeCell ref="E8:I8"/>
    <mergeCell ref="H7:I7"/>
    <mergeCell ref="E9:I9"/>
    <mergeCell ref="C15:E15"/>
    <mergeCell ref="C16:E16"/>
    <mergeCell ref="C17:E17"/>
    <mergeCell ref="C18:E18"/>
    <mergeCell ref="C19:E19"/>
    <mergeCell ref="A464:C464"/>
    <mergeCell ref="H464:I464"/>
    <mergeCell ref="A369:I369"/>
    <mergeCell ref="E371:I371"/>
    <mergeCell ref="A455:I455"/>
    <mergeCell ref="A461:I461"/>
    <mergeCell ref="A462:I462"/>
    <mergeCell ref="A463:I463"/>
    <mergeCell ref="A456:I456"/>
    <mergeCell ref="A457:I457"/>
    <mergeCell ref="A458:I458"/>
    <mergeCell ref="A459:I459"/>
    <mergeCell ref="A371:C371"/>
    <mergeCell ref="A454:I454"/>
    <mergeCell ref="A460:I460"/>
    <mergeCell ref="A419:I419"/>
    <mergeCell ref="E370:I370"/>
    <mergeCell ref="A372:C372"/>
    <mergeCell ref="E372:I372"/>
    <mergeCell ref="A109:B116"/>
    <mergeCell ref="A117:I117"/>
    <mergeCell ref="C113:D113"/>
    <mergeCell ref="C114:D114"/>
    <mergeCell ref="C115:D115"/>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C28:E28"/>
    <mergeCell ref="C30:E30"/>
    <mergeCell ref="C31:E31"/>
    <mergeCell ref="C24:I24"/>
    <mergeCell ref="C14:E14"/>
    <mergeCell ref="C296:D296"/>
    <mergeCell ref="C297:D297"/>
    <mergeCell ref="A285:B287"/>
    <mergeCell ref="A289:B294"/>
    <mergeCell ref="A296:B303"/>
    <mergeCell ref="H104:H105"/>
    <mergeCell ref="F104:G105"/>
    <mergeCell ref="E104:E105"/>
    <mergeCell ref="C104:D105"/>
    <mergeCell ref="A104:B105"/>
    <mergeCell ref="F291:G291"/>
    <mergeCell ref="F290:G290"/>
    <mergeCell ref="A107:I107"/>
    <mergeCell ref="A108:I108"/>
    <mergeCell ref="C109:D109"/>
    <mergeCell ref="C110:D110"/>
    <mergeCell ref="C112:D112"/>
    <mergeCell ref="F112:G112"/>
    <mergeCell ref="C111:D111"/>
    <mergeCell ref="F111:G111"/>
    <mergeCell ref="C116:D116"/>
    <mergeCell ref="F116:G116"/>
    <mergeCell ref="E109:I110"/>
    <mergeCell ref="E113:I114"/>
    <mergeCell ref="A282:I282"/>
    <mergeCell ref="A283:I283"/>
    <mergeCell ref="A284:I284"/>
    <mergeCell ref="C286:D286"/>
    <mergeCell ref="F286:G286"/>
    <mergeCell ref="C287:D287"/>
    <mergeCell ref="F287:G287"/>
    <mergeCell ref="C285:D285"/>
    <mergeCell ref="F285:G285"/>
    <mergeCell ref="A313:I313"/>
    <mergeCell ref="C314:D314"/>
    <mergeCell ref="C315:D315"/>
    <mergeCell ref="C316:D316"/>
    <mergeCell ref="F316:G316"/>
    <mergeCell ref="A305:B312"/>
    <mergeCell ref="F297:G297"/>
    <mergeCell ref="C298:D298"/>
    <mergeCell ref="F298:G298"/>
    <mergeCell ref="C320:D320"/>
    <mergeCell ref="F320:G320"/>
    <mergeCell ref="C321:D321"/>
    <mergeCell ref="F321:G321"/>
    <mergeCell ref="A322:I322"/>
    <mergeCell ref="C323:D323"/>
    <mergeCell ref="F323:G323"/>
    <mergeCell ref="A314:B321"/>
    <mergeCell ref="A323:B330"/>
    <mergeCell ref="F317:G317"/>
    <mergeCell ref="E314:I315"/>
    <mergeCell ref="C317:D317"/>
    <mergeCell ref="C318:D318"/>
    <mergeCell ref="F318:G318"/>
    <mergeCell ref="C319:D319"/>
    <mergeCell ref="F319:G319"/>
    <mergeCell ref="C327:D327"/>
    <mergeCell ref="F327:G327"/>
    <mergeCell ref="F326:G326"/>
    <mergeCell ref="C324:D324"/>
    <mergeCell ref="F324:G324"/>
    <mergeCell ref="C329:D329"/>
    <mergeCell ref="F329:G329"/>
    <mergeCell ref="C330:D330"/>
    <mergeCell ref="F330:G330"/>
    <mergeCell ref="F339:G339"/>
    <mergeCell ref="A332:B339"/>
    <mergeCell ref="C334:D334"/>
    <mergeCell ref="F334:G334"/>
    <mergeCell ref="C335:D335"/>
    <mergeCell ref="C336:D336"/>
    <mergeCell ref="F336:G336"/>
    <mergeCell ref="A331:I331"/>
    <mergeCell ref="C332:D332"/>
    <mergeCell ref="C333:D333"/>
    <mergeCell ref="F335:G335"/>
    <mergeCell ref="C354:D354"/>
    <mergeCell ref="F354:G354"/>
    <mergeCell ref="A349:I349"/>
    <mergeCell ref="C350:D350"/>
    <mergeCell ref="C351:D351"/>
    <mergeCell ref="F353:G353"/>
    <mergeCell ref="C343:D343"/>
    <mergeCell ref="F343:G343"/>
    <mergeCell ref="C344:D344"/>
    <mergeCell ref="C345:D345"/>
    <mergeCell ref="F345:G345"/>
    <mergeCell ref="A341:B348"/>
    <mergeCell ref="A350:B357"/>
    <mergeCell ref="C341:D341"/>
    <mergeCell ref="F341:G341"/>
    <mergeCell ref="C342:D342"/>
    <mergeCell ref="F342:G342"/>
    <mergeCell ref="C366:D366"/>
    <mergeCell ref="F366:G366"/>
    <mergeCell ref="K340:L340"/>
    <mergeCell ref="F363:G363"/>
    <mergeCell ref="F364:G364"/>
    <mergeCell ref="F362:G362"/>
    <mergeCell ref="E359:I359"/>
    <mergeCell ref="C361:D361"/>
    <mergeCell ref="F361:G361"/>
    <mergeCell ref="C362:D362"/>
    <mergeCell ref="C363:D363"/>
    <mergeCell ref="A358:I358"/>
    <mergeCell ref="C359:D359"/>
    <mergeCell ref="C360:D360"/>
    <mergeCell ref="F360:G360"/>
    <mergeCell ref="C355:D355"/>
    <mergeCell ref="F355:G355"/>
    <mergeCell ref="C356:D356"/>
    <mergeCell ref="F356:G356"/>
    <mergeCell ref="C357:D357"/>
    <mergeCell ref="F357:G357"/>
    <mergeCell ref="C352:D352"/>
    <mergeCell ref="F352:G352"/>
    <mergeCell ref="C353:D353"/>
    <mergeCell ref="F365:G365"/>
    <mergeCell ref="K339:L339"/>
    <mergeCell ref="F289:G289"/>
    <mergeCell ref="F292:G292"/>
    <mergeCell ref="F293:G293"/>
    <mergeCell ref="F294:G294"/>
    <mergeCell ref="F299:G299"/>
    <mergeCell ref="A304:I304"/>
    <mergeCell ref="C305:D305"/>
    <mergeCell ref="F305:G305"/>
    <mergeCell ref="F296:G296"/>
    <mergeCell ref="F300:G300"/>
    <mergeCell ref="F302:G302"/>
    <mergeCell ref="F303:G303"/>
    <mergeCell ref="C299:D299"/>
    <mergeCell ref="C300:D300"/>
    <mergeCell ref="C301:D301"/>
    <mergeCell ref="A295:I295"/>
    <mergeCell ref="C364:D364"/>
    <mergeCell ref="C365:D365"/>
    <mergeCell ref="K313:L313"/>
    <mergeCell ref="F344:G344"/>
    <mergeCell ref="K320:L320"/>
    <mergeCell ref="K321:L321"/>
    <mergeCell ref="K322:L322"/>
    <mergeCell ref="E350:I351"/>
    <mergeCell ref="C325:D325"/>
    <mergeCell ref="F325:G325"/>
    <mergeCell ref="C326:D326"/>
    <mergeCell ref="C346:D346"/>
    <mergeCell ref="F346:G346"/>
    <mergeCell ref="C347:D347"/>
    <mergeCell ref="F347:G347"/>
    <mergeCell ref="C348:D348"/>
    <mergeCell ref="F348:G348"/>
    <mergeCell ref="K329:L329"/>
    <mergeCell ref="K330:L330"/>
    <mergeCell ref="K331:L331"/>
    <mergeCell ref="K338:L338"/>
    <mergeCell ref="E332:I333"/>
    <mergeCell ref="C328:D328"/>
    <mergeCell ref="F328:G328"/>
    <mergeCell ref="A340:I340"/>
    <mergeCell ref="C337:D337"/>
    <mergeCell ref="F337:G337"/>
    <mergeCell ref="C338:D338"/>
    <mergeCell ref="F338:G338"/>
    <mergeCell ref="C339:D339"/>
    <mergeCell ref="K311:L311"/>
    <mergeCell ref="K312:L312"/>
    <mergeCell ref="C311:D311"/>
    <mergeCell ref="F311:G311"/>
    <mergeCell ref="C312:D312"/>
    <mergeCell ref="F312:G312"/>
    <mergeCell ref="C302:D302"/>
    <mergeCell ref="C303:D303"/>
    <mergeCell ref="F301:G301"/>
    <mergeCell ref="C306:D306"/>
    <mergeCell ref="F306:G306"/>
    <mergeCell ref="C307:D307"/>
    <mergeCell ref="F307:G307"/>
    <mergeCell ref="C308:D308"/>
    <mergeCell ref="F308:G308"/>
    <mergeCell ref="C309:D309"/>
    <mergeCell ref="F309:G309"/>
    <mergeCell ref="C310:D310"/>
    <mergeCell ref="F310:G310"/>
    <mergeCell ref="F53:G53"/>
    <mergeCell ref="A54:B54"/>
    <mergeCell ref="C54:D54"/>
    <mergeCell ref="F54:G54"/>
    <mergeCell ref="A55:B55"/>
    <mergeCell ref="C55:D55"/>
    <mergeCell ref="F55:G66"/>
    <mergeCell ref="H55:I66"/>
    <mergeCell ref="A56:B56"/>
    <mergeCell ref="C56:D56"/>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106:I106"/>
    <mergeCell ref="F115:G115"/>
    <mergeCell ref="E149:I150"/>
    <mergeCell ref="C150:D150"/>
    <mergeCell ref="C151:D151"/>
    <mergeCell ref="F151:G151"/>
    <mergeCell ref="F124:G124"/>
    <mergeCell ref="F125:G125"/>
    <mergeCell ref="E118:I119"/>
    <mergeCell ref="E122:I123"/>
    <mergeCell ref="F120:G120"/>
    <mergeCell ref="F121:G121"/>
    <mergeCell ref="A126:I126"/>
    <mergeCell ref="A127:B134"/>
    <mergeCell ref="C127:D127"/>
    <mergeCell ref="C128:D128"/>
    <mergeCell ref="C129:D129"/>
    <mergeCell ref="F129:G129"/>
    <mergeCell ref="C130:D130"/>
    <mergeCell ref="F130:G130"/>
    <mergeCell ref="C131:D131"/>
    <mergeCell ref="E131:I132"/>
    <mergeCell ref="A118:B125"/>
    <mergeCell ref="C118:D118"/>
    <mergeCell ref="C119:D119"/>
    <mergeCell ref="A208:B214"/>
    <mergeCell ref="A135:I135"/>
    <mergeCell ref="A136:B143"/>
    <mergeCell ref="C136:D136"/>
    <mergeCell ref="F136:G136"/>
    <mergeCell ref="C137:D137"/>
    <mergeCell ref="F137:G137"/>
    <mergeCell ref="C138:D138"/>
    <mergeCell ref="A144:I144"/>
    <mergeCell ref="A207:I207"/>
    <mergeCell ref="F210:G210"/>
    <mergeCell ref="F211:G211"/>
    <mergeCell ref="F212:G212"/>
    <mergeCell ref="F213:G213"/>
    <mergeCell ref="A145:B152"/>
    <mergeCell ref="C145:D145"/>
    <mergeCell ref="F145:G145"/>
    <mergeCell ref="C146:D146"/>
    <mergeCell ref="A153:I153"/>
    <mergeCell ref="A154:B161"/>
    <mergeCell ref="C154:D154"/>
    <mergeCell ref="F154:G154"/>
    <mergeCell ref="C155:D155"/>
    <mergeCell ref="F155:G155"/>
    <mergeCell ref="C156:D156"/>
    <mergeCell ref="F156:G156"/>
    <mergeCell ref="C120:D120"/>
    <mergeCell ref="C121:D121"/>
    <mergeCell ref="C122:D122"/>
    <mergeCell ref="C123:D123"/>
    <mergeCell ref="C124:D124"/>
    <mergeCell ref="C125:D125"/>
    <mergeCell ref="C132:D132"/>
    <mergeCell ref="C133:D133"/>
    <mergeCell ref="F133:G133"/>
    <mergeCell ref="C134:D134"/>
    <mergeCell ref="F134:G134"/>
    <mergeCell ref="F127:G127"/>
    <mergeCell ref="F128:G128"/>
    <mergeCell ref="F138:G138"/>
    <mergeCell ref="C139:D139"/>
    <mergeCell ref="F139:G139"/>
    <mergeCell ref="C140:D140"/>
    <mergeCell ref="E140:I141"/>
    <mergeCell ref="C141:D141"/>
    <mergeCell ref="C142:D142"/>
    <mergeCell ref="F142:G142"/>
    <mergeCell ref="F214:G214"/>
    <mergeCell ref="F208:G208"/>
    <mergeCell ref="F209:G209"/>
    <mergeCell ref="C208:D208"/>
    <mergeCell ref="C209:D209"/>
    <mergeCell ref="C210:D210"/>
    <mergeCell ref="C211:D211"/>
    <mergeCell ref="C212:D212"/>
    <mergeCell ref="C213:D213"/>
    <mergeCell ref="C214:D214"/>
    <mergeCell ref="A215:I215"/>
    <mergeCell ref="A216:B222"/>
    <mergeCell ref="C216:D216"/>
    <mergeCell ref="C217:D217"/>
    <mergeCell ref="C218:D218"/>
    <mergeCell ref="F218:G218"/>
    <mergeCell ref="C219:D219"/>
    <mergeCell ref="F219:G219"/>
    <mergeCell ref="C220:D220"/>
    <mergeCell ref="F220:G220"/>
    <mergeCell ref="C221:D221"/>
    <mergeCell ref="F221:G221"/>
    <mergeCell ref="C222:D222"/>
    <mergeCell ref="F222:G222"/>
    <mergeCell ref="E216:I217"/>
    <mergeCell ref="A223:I223"/>
    <mergeCell ref="A224:B230"/>
    <mergeCell ref="C224:D224"/>
    <mergeCell ref="F224:G224"/>
    <mergeCell ref="C225:D225"/>
    <mergeCell ref="F225:G225"/>
    <mergeCell ref="C226:D226"/>
    <mergeCell ref="F226:G226"/>
    <mergeCell ref="C227:D227"/>
    <mergeCell ref="F227:G227"/>
    <mergeCell ref="C228:D228"/>
    <mergeCell ref="F228:G228"/>
    <mergeCell ref="C229:D229"/>
    <mergeCell ref="F229:G229"/>
    <mergeCell ref="C230:D230"/>
    <mergeCell ref="F230:G230"/>
    <mergeCell ref="A231:I231"/>
    <mergeCell ref="A232:B238"/>
    <mergeCell ref="C232:D232"/>
    <mergeCell ref="C233:D233"/>
    <mergeCell ref="C234:D234"/>
    <mergeCell ref="F234:G234"/>
    <mergeCell ref="C235:D235"/>
    <mergeCell ref="F235:G235"/>
    <mergeCell ref="C236:D236"/>
    <mergeCell ref="F236:G236"/>
    <mergeCell ref="C237:D237"/>
    <mergeCell ref="F237:G237"/>
    <mergeCell ref="C238:D238"/>
    <mergeCell ref="F238:G238"/>
    <mergeCell ref="E232:I233"/>
    <mergeCell ref="A239:I239"/>
    <mergeCell ref="A240:B246"/>
    <mergeCell ref="C240:D240"/>
    <mergeCell ref="F240:G240"/>
    <mergeCell ref="C241:D241"/>
    <mergeCell ref="F241:G241"/>
    <mergeCell ref="C242:D242"/>
    <mergeCell ref="F242:G242"/>
    <mergeCell ref="C243:D243"/>
    <mergeCell ref="F243:G243"/>
    <mergeCell ref="C244:D244"/>
    <mergeCell ref="F244:G244"/>
    <mergeCell ref="C245:D245"/>
    <mergeCell ref="F245:G245"/>
    <mergeCell ref="C246:D246"/>
    <mergeCell ref="F246:G246"/>
    <mergeCell ref="A247:I247"/>
    <mergeCell ref="A248:B254"/>
    <mergeCell ref="C248:D248"/>
    <mergeCell ref="C249:D249"/>
    <mergeCell ref="C250:D250"/>
    <mergeCell ref="F250:G250"/>
    <mergeCell ref="C251:D251"/>
    <mergeCell ref="F251:G251"/>
    <mergeCell ref="C252:D252"/>
    <mergeCell ref="F252:G252"/>
    <mergeCell ref="C253:D253"/>
    <mergeCell ref="F253:G253"/>
    <mergeCell ref="C254:D254"/>
    <mergeCell ref="F254:G254"/>
    <mergeCell ref="E248:I249"/>
    <mergeCell ref="A255:I255"/>
    <mergeCell ref="A256:B261"/>
    <mergeCell ref="C256:D256"/>
    <mergeCell ref="F256:G256"/>
    <mergeCell ref="C257:D257"/>
    <mergeCell ref="F257:G257"/>
    <mergeCell ref="C258:D258"/>
    <mergeCell ref="F258:G258"/>
    <mergeCell ref="C259:D259"/>
    <mergeCell ref="F259:G259"/>
    <mergeCell ref="C260:D260"/>
    <mergeCell ref="F260:G260"/>
    <mergeCell ref="C261:D261"/>
    <mergeCell ref="F261:G261"/>
    <mergeCell ref="A262:I262"/>
    <mergeCell ref="A263:B267"/>
    <mergeCell ref="C263:D263"/>
    <mergeCell ref="F263:G263"/>
    <mergeCell ref="C264:D264"/>
    <mergeCell ref="F264:G264"/>
    <mergeCell ref="C265:D265"/>
    <mergeCell ref="F265:G265"/>
    <mergeCell ref="C266:D266"/>
    <mergeCell ref="F266:G266"/>
    <mergeCell ref="C267:D267"/>
    <mergeCell ref="F267:G267"/>
    <mergeCell ref="A268:I268"/>
    <mergeCell ref="A269:B274"/>
    <mergeCell ref="C269:D269"/>
    <mergeCell ref="F269:G269"/>
    <mergeCell ref="C270:D270"/>
    <mergeCell ref="F270:G270"/>
    <mergeCell ref="C271:D271"/>
    <mergeCell ref="F271:G271"/>
    <mergeCell ref="C272:D272"/>
    <mergeCell ref="F272:G272"/>
    <mergeCell ref="C273:D273"/>
    <mergeCell ref="F273:G273"/>
    <mergeCell ref="C274:D274"/>
    <mergeCell ref="F274:G274"/>
    <mergeCell ref="A275:I275"/>
    <mergeCell ref="A276:B281"/>
    <mergeCell ref="C276:D276"/>
    <mergeCell ref="C278:D278"/>
    <mergeCell ref="F278:G278"/>
    <mergeCell ref="C279:D279"/>
    <mergeCell ref="F279:G279"/>
    <mergeCell ref="C280:D280"/>
    <mergeCell ref="F280:G280"/>
    <mergeCell ref="C281:D281"/>
    <mergeCell ref="F281:G281"/>
    <mergeCell ref="C277:D277"/>
    <mergeCell ref="E276:I277"/>
    <mergeCell ref="C143:D143"/>
    <mergeCell ref="F143:G143"/>
    <mergeCell ref="C152:D152"/>
    <mergeCell ref="F152:G152"/>
    <mergeCell ref="F146:G146"/>
    <mergeCell ref="C147:D147"/>
    <mergeCell ref="F147:G147"/>
    <mergeCell ref="C148:D148"/>
    <mergeCell ref="F148:G148"/>
    <mergeCell ref="C149:D149"/>
    <mergeCell ref="C157:D157"/>
    <mergeCell ref="F157:G157"/>
    <mergeCell ref="C158:D158"/>
    <mergeCell ref="E158:I159"/>
    <mergeCell ref="C159:D159"/>
    <mergeCell ref="C160:D160"/>
    <mergeCell ref="F160:G160"/>
    <mergeCell ref="C161:D161"/>
    <mergeCell ref="F161:G161"/>
    <mergeCell ref="A162:I162"/>
    <mergeCell ref="A163:B170"/>
    <mergeCell ref="C163:D163"/>
    <mergeCell ref="F163:G163"/>
    <mergeCell ref="C164:D164"/>
    <mergeCell ref="F164:G164"/>
    <mergeCell ref="C165:D165"/>
    <mergeCell ref="F165:G165"/>
    <mergeCell ref="C166:D166"/>
    <mergeCell ref="F166:G166"/>
    <mergeCell ref="C167:D167"/>
    <mergeCell ref="E167:I168"/>
    <mergeCell ref="C168:D168"/>
    <mergeCell ref="C169:D169"/>
    <mergeCell ref="F169:G169"/>
    <mergeCell ref="C170:D170"/>
    <mergeCell ref="F170:G170"/>
    <mergeCell ref="A171:I171"/>
    <mergeCell ref="A172:B179"/>
    <mergeCell ref="C172:D172"/>
    <mergeCell ref="F172:G172"/>
    <mergeCell ref="C173:D173"/>
    <mergeCell ref="F173:G173"/>
    <mergeCell ref="C174:D174"/>
    <mergeCell ref="F174:G174"/>
    <mergeCell ref="C175:D175"/>
    <mergeCell ref="F175:G175"/>
    <mergeCell ref="C176:D176"/>
    <mergeCell ref="E176:I177"/>
    <mergeCell ref="C177:D177"/>
    <mergeCell ref="C178:D178"/>
    <mergeCell ref="F178:G178"/>
    <mergeCell ref="C179:D179"/>
    <mergeCell ref="F179:G179"/>
    <mergeCell ref="A181:B188"/>
    <mergeCell ref="C181:D181"/>
    <mergeCell ref="C182:D182"/>
    <mergeCell ref="C183:D183"/>
    <mergeCell ref="F183:G183"/>
    <mergeCell ref="C184:D184"/>
    <mergeCell ref="F184:G184"/>
    <mergeCell ref="C185:D185"/>
    <mergeCell ref="E185:I186"/>
    <mergeCell ref="C186:D186"/>
    <mergeCell ref="C187:D187"/>
    <mergeCell ref="F187:G187"/>
    <mergeCell ref="C188:D188"/>
    <mergeCell ref="F188:G188"/>
    <mergeCell ref="E181:I182"/>
    <mergeCell ref="A359:B366"/>
    <mergeCell ref="K110:L110"/>
    <mergeCell ref="A198:I198"/>
    <mergeCell ref="A199:B206"/>
    <mergeCell ref="C199:D199"/>
    <mergeCell ref="F199:G199"/>
    <mergeCell ref="C200:D200"/>
    <mergeCell ref="F200:G200"/>
    <mergeCell ref="C201:D201"/>
    <mergeCell ref="F201:G201"/>
    <mergeCell ref="C202:D202"/>
    <mergeCell ref="F202:G202"/>
    <mergeCell ref="C203:D203"/>
    <mergeCell ref="C204:D204"/>
    <mergeCell ref="C205:D205"/>
    <mergeCell ref="F205:G205"/>
    <mergeCell ref="C206:D206"/>
    <mergeCell ref="F206:G206"/>
    <mergeCell ref="F203:G203"/>
    <mergeCell ref="C197:D197"/>
    <mergeCell ref="F197:G197"/>
    <mergeCell ref="F190:G190"/>
    <mergeCell ref="F191:G191"/>
    <mergeCell ref="A180:I180"/>
    <mergeCell ref="F204:G204"/>
    <mergeCell ref="A189:I189"/>
    <mergeCell ref="A190:B197"/>
    <mergeCell ref="C190:D190"/>
    <mergeCell ref="C191:D191"/>
    <mergeCell ref="C194:D194"/>
    <mergeCell ref="E194:I195"/>
    <mergeCell ref="C195:D195"/>
    <mergeCell ref="C196:D196"/>
    <mergeCell ref="F196:G196"/>
    <mergeCell ref="C192:D192"/>
    <mergeCell ref="F192:G192"/>
    <mergeCell ref="C193:D193"/>
    <mergeCell ref="F193:G193"/>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2" manualBreakCount="2">
    <brk id="368" max="16383" man="1"/>
    <brk id="41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N40"/>
  <sheetViews>
    <sheetView topLeftCell="A22" workbookViewId="0">
      <selection activeCell="G40" sqref="G40:I40"/>
    </sheetView>
  </sheetViews>
  <sheetFormatPr defaultRowHeight="15" x14ac:dyDescent="0.25"/>
  <sheetData>
    <row r="3" spans="5:14" ht="15.75" x14ac:dyDescent="0.25">
      <c r="E3" s="187" t="s">
        <v>218</v>
      </c>
      <c r="F3" s="188"/>
      <c r="G3" s="188"/>
      <c r="H3" s="188"/>
      <c r="I3" s="188"/>
      <c r="J3" s="188"/>
      <c r="K3" s="188"/>
      <c r="L3" s="188"/>
      <c r="M3" s="188"/>
      <c r="N3" s="189"/>
    </row>
    <row r="4" spans="5:14" ht="15.75" x14ac:dyDescent="0.25">
      <c r="E4" s="98">
        <v>1</v>
      </c>
      <c r="F4" s="99"/>
      <c r="G4" s="54" t="s">
        <v>214</v>
      </c>
      <c r="H4" s="98">
        <f>(76.259+1.155*2.265)*10.764</f>
        <v>849.01130729999988</v>
      </c>
      <c r="I4" s="99"/>
      <c r="J4" s="54">
        <v>0</v>
      </c>
      <c r="K4" s="54">
        <f>H4*1.6+J4</f>
        <v>1358.4180916799999</v>
      </c>
      <c r="L4" s="178" t="str">
        <f>E3</f>
        <v>17th to 21st Floor</v>
      </c>
      <c r="M4" s="179"/>
      <c r="N4" s="180"/>
    </row>
    <row r="5" spans="5:14" ht="15.75" x14ac:dyDescent="0.25">
      <c r="E5" s="98">
        <v>2</v>
      </c>
      <c r="F5" s="99"/>
      <c r="G5" s="54" t="s">
        <v>212</v>
      </c>
      <c r="H5" s="98">
        <f>(42.336+1*2.6)*10.764</f>
        <v>483.691104</v>
      </c>
      <c r="I5" s="99"/>
      <c r="J5" s="54">
        <v>0</v>
      </c>
      <c r="K5" s="54">
        <f t="shared" ref="K5:K11" si="0">H5*1.6+J5</f>
        <v>773.90576640000006</v>
      </c>
      <c r="L5" s="181"/>
      <c r="M5" s="182"/>
      <c r="N5" s="183"/>
    </row>
    <row r="6" spans="5:14" ht="15.75" x14ac:dyDescent="0.25">
      <c r="E6" s="98">
        <v>3</v>
      </c>
      <c r="F6" s="99"/>
      <c r="G6" s="54" t="s">
        <v>212</v>
      </c>
      <c r="H6" s="98">
        <f>(42.336+1*2.6)*10.764</f>
        <v>483.691104</v>
      </c>
      <c r="I6" s="99"/>
      <c r="J6" s="54">
        <v>0</v>
      </c>
      <c r="K6" s="54">
        <f t="shared" si="0"/>
        <v>773.90576640000006</v>
      </c>
      <c r="L6" s="181"/>
      <c r="M6" s="182"/>
      <c r="N6" s="183"/>
    </row>
    <row r="7" spans="5:14" ht="15.75" x14ac:dyDescent="0.25">
      <c r="E7" s="98">
        <v>4</v>
      </c>
      <c r="F7" s="99"/>
      <c r="G7" s="54" t="s">
        <v>214</v>
      </c>
      <c r="H7" s="98">
        <f>(69.655+1.105*2.165)*10.764</f>
        <v>775.51740629999995</v>
      </c>
      <c r="I7" s="99"/>
      <c r="J7" s="54">
        <v>0</v>
      </c>
      <c r="K7" s="54">
        <f t="shared" si="0"/>
        <v>1240.82785008</v>
      </c>
      <c r="L7" s="181"/>
      <c r="M7" s="182"/>
      <c r="N7" s="183"/>
    </row>
    <row r="8" spans="5:14" ht="15.75" x14ac:dyDescent="0.25">
      <c r="E8" s="98">
        <v>5</v>
      </c>
      <c r="F8" s="99"/>
      <c r="G8" s="54" t="s">
        <v>215</v>
      </c>
      <c r="H8" s="98">
        <f>(113.321+1.36*3.5+1.135*2.53)*10.764</f>
        <v>1301.9332482</v>
      </c>
      <c r="I8" s="99"/>
      <c r="J8" s="54">
        <v>0</v>
      </c>
      <c r="K8" s="54">
        <f t="shared" si="0"/>
        <v>2083.0931971200002</v>
      </c>
      <c r="L8" s="181"/>
      <c r="M8" s="182"/>
      <c r="N8" s="183"/>
    </row>
    <row r="9" spans="5:14" ht="15.75" x14ac:dyDescent="0.25">
      <c r="E9" s="98">
        <v>6</v>
      </c>
      <c r="F9" s="99"/>
      <c r="G9" s="54" t="s">
        <v>214</v>
      </c>
      <c r="H9" s="98">
        <f>(70.208+1.105*2.2)*10.764</f>
        <v>781.88619599999993</v>
      </c>
      <c r="I9" s="99"/>
      <c r="J9" s="54">
        <v>0</v>
      </c>
      <c r="K9" s="54">
        <f t="shared" si="0"/>
        <v>1251.0179135999999</v>
      </c>
      <c r="L9" s="181"/>
      <c r="M9" s="182"/>
      <c r="N9" s="182"/>
    </row>
    <row r="10" spans="5:14" ht="15.75" x14ac:dyDescent="0.25">
      <c r="E10" s="98">
        <v>7</v>
      </c>
      <c r="F10" s="99"/>
      <c r="G10" s="54" t="s">
        <v>214</v>
      </c>
      <c r="H10" s="98">
        <f>(69.657+1.105*2.2)*10.764</f>
        <v>775.95523199999991</v>
      </c>
      <c r="I10" s="99"/>
      <c r="J10" s="54">
        <v>0</v>
      </c>
      <c r="K10" s="54">
        <f t="shared" si="0"/>
        <v>1241.5283712</v>
      </c>
      <c r="L10" s="181"/>
      <c r="M10" s="182"/>
      <c r="N10" s="182"/>
    </row>
    <row r="11" spans="5:14" ht="15.75" x14ac:dyDescent="0.25">
      <c r="E11" s="98">
        <v>8</v>
      </c>
      <c r="F11" s="99"/>
      <c r="G11" s="54" t="s">
        <v>215</v>
      </c>
      <c r="H11" s="98">
        <f>(112.466+1.3*1.6)*10.764</f>
        <v>1232.9731439999998</v>
      </c>
      <c r="I11" s="99"/>
      <c r="J11" s="54">
        <v>0</v>
      </c>
      <c r="K11" s="54">
        <f t="shared" si="0"/>
        <v>1972.7570303999998</v>
      </c>
      <c r="L11" s="184"/>
      <c r="M11" s="185"/>
      <c r="N11" s="185"/>
    </row>
    <row r="12" spans="5:14" ht="15.75" x14ac:dyDescent="0.25">
      <c r="E12" s="187" t="s">
        <v>219</v>
      </c>
      <c r="F12" s="188"/>
      <c r="G12" s="188"/>
      <c r="H12" s="188"/>
      <c r="I12" s="188"/>
      <c r="J12" s="188"/>
      <c r="K12" s="188"/>
      <c r="L12" s="188"/>
      <c r="M12" s="188"/>
      <c r="N12" s="188"/>
    </row>
    <row r="13" spans="5:14" ht="15.75" x14ac:dyDescent="0.25">
      <c r="E13" s="187" t="s">
        <v>220</v>
      </c>
      <c r="F13" s="188"/>
      <c r="G13" s="188"/>
      <c r="H13" s="188"/>
      <c r="I13" s="188"/>
      <c r="J13" s="188"/>
      <c r="K13" s="188"/>
      <c r="L13" s="188"/>
      <c r="M13" s="188"/>
      <c r="N13" s="188"/>
    </row>
    <row r="14" spans="5:14" ht="15.75" x14ac:dyDescent="0.25">
      <c r="E14" s="187" t="s">
        <v>221</v>
      </c>
      <c r="F14" s="188"/>
      <c r="G14" s="188"/>
      <c r="H14" s="188"/>
      <c r="I14" s="188"/>
      <c r="J14" s="188"/>
      <c r="K14" s="188"/>
      <c r="L14" s="188"/>
      <c r="M14" s="188"/>
      <c r="N14" s="188"/>
    </row>
    <row r="15" spans="5:14" ht="15.75" x14ac:dyDescent="0.25">
      <c r="E15" s="98">
        <v>1</v>
      </c>
      <c r="F15" s="99"/>
      <c r="G15" s="54" t="s">
        <v>214</v>
      </c>
      <c r="H15" s="98">
        <f>(76.612+1.155*2.2)*10.764</f>
        <v>852.00289199999986</v>
      </c>
      <c r="I15" s="99"/>
      <c r="J15" s="54">
        <v>0</v>
      </c>
      <c r="K15" s="54">
        <f>H15*1.6+J15</f>
        <v>1363.2046271999998</v>
      </c>
      <c r="L15" s="178" t="str">
        <f>E14</f>
        <v>25th &amp; 32nd Floor</v>
      </c>
      <c r="M15" s="179"/>
      <c r="N15" s="179"/>
    </row>
    <row r="16" spans="5:14" ht="15.75" x14ac:dyDescent="0.25">
      <c r="E16" s="98">
        <v>2</v>
      </c>
      <c r="F16" s="99"/>
      <c r="G16" s="54" t="s">
        <v>212</v>
      </c>
      <c r="H16" s="98">
        <f>(42.336+1*2.4+0.65*3.25)*10.764</f>
        <v>504.27725399999991</v>
      </c>
      <c r="I16" s="99"/>
      <c r="J16" s="54">
        <v>0</v>
      </c>
      <c r="K16" s="54">
        <f t="shared" ref="K16:K22" si="1">H16*1.6+J16</f>
        <v>806.84360639999989</v>
      </c>
      <c r="L16" s="181"/>
      <c r="M16" s="182"/>
      <c r="N16" s="182"/>
    </row>
    <row r="17" spans="5:14" ht="15.75" x14ac:dyDescent="0.25">
      <c r="E17" s="98">
        <v>3</v>
      </c>
      <c r="F17" s="99"/>
      <c r="G17" s="54" t="s">
        <v>212</v>
      </c>
      <c r="H17" s="98">
        <f>(42.336+0.65*3.25+1*2.4)*10.764</f>
        <v>504.27725399999991</v>
      </c>
      <c r="I17" s="99"/>
      <c r="J17" s="54">
        <v>0</v>
      </c>
      <c r="K17" s="54">
        <f t="shared" si="1"/>
        <v>806.84360639999989</v>
      </c>
      <c r="L17" s="181"/>
      <c r="M17" s="182"/>
      <c r="N17" s="183"/>
    </row>
    <row r="18" spans="5:14" ht="15.75" x14ac:dyDescent="0.25">
      <c r="E18" s="98">
        <v>4</v>
      </c>
      <c r="F18" s="99"/>
      <c r="G18" s="54" t="s">
        <v>214</v>
      </c>
      <c r="H18" s="98">
        <f>(70.273+1.105*2.165)*10.764</f>
        <v>782.16955829999995</v>
      </c>
      <c r="I18" s="99"/>
      <c r="J18" s="54">
        <v>0</v>
      </c>
      <c r="K18" s="54">
        <f t="shared" si="1"/>
        <v>1251.4712932800001</v>
      </c>
      <c r="L18" s="181"/>
      <c r="M18" s="182"/>
      <c r="N18" s="183"/>
    </row>
    <row r="19" spans="5:14" ht="15.75" x14ac:dyDescent="0.25">
      <c r="E19" s="98">
        <v>5</v>
      </c>
      <c r="F19" s="99"/>
      <c r="G19" s="54" t="s">
        <v>215</v>
      </c>
      <c r="H19" s="98">
        <f>(114.484+1.36*3.5+1.135*2.5+0.925*(3.1+3.39))*10.764</f>
        <v>1378.7042490000001</v>
      </c>
      <c r="I19" s="99"/>
      <c r="J19" s="54">
        <v>0</v>
      </c>
      <c r="K19" s="54">
        <f t="shared" si="1"/>
        <v>2205.9267984000003</v>
      </c>
      <c r="L19" s="181"/>
      <c r="M19" s="182"/>
      <c r="N19" s="183"/>
    </row>
    <row r="20" spans="5:14" ht="15.75" x14ac:dyDescent="0.25">
      <c r="E20" s="98">
        <v>6</v>
      </c>
      <c r="F20" s="99"/>
      <c r="G20" s="54" t="s">
        <v>214</v>
      </c>
      <c r="H20" s="98">
        <f>(70.208+1.15*3.25+1.105*2.2+0.925*3.55)*10.764</f>
        <v>857.4629309999998</v>
      </c>
      <c r="I20" s="99"/>
      <c r="J20" s="54">
        <v>0</v>
      </c>
      <c r="K20" s="54">
        <f t="shared" si="1"/>
        <v>1371.9406895999998</v>
      </c>
      <c r="L20" s="181"/>
      <c r="M20" s="182"/>
      <c r="N20" s="183"/>
    </row>
    <row r="21" spans="5:14" ht="15.75" x14ac:dyDescent="0.25">
      <c r="E21" s="98">
        <v>7</v>
      </c>
      <c r="F21" s="99"/>
      <c r="G21" s="54" t="s">
        <v>214</v>
      </c>
      <c r="H21" s="98">
        <f>(69.657+1.15*3.25+1.105*2.43)*10.764</f>
        <v>818.92135259999975</v>
      </c>
      <c r="I21" s="99"/>
      <c r="J21" s="54">
        <v>0</v>
      </c>
      <c r="K21" s="54">
        <f t="shared" si="1"/>
        <v>1310.2741641599996</v>
      </c>
      <c r="L21" s="181"/>
      <c r="M21" s="182"/>
      <c r="N21" s="183"/>
    </row>
    <row r="22" spans="5:14" ht="15.75" x14ac:dyDescent="0.25">
      <c r="E22" s="98">
        <v>8</v>
      </c>
      <c r="F22" s="99"/>
      <c r="G22" s="54" t="s">
        <v>215</v>
      </c>
      <c r="H22" s="98">
        <f>(112.466+1.3*1.6)*10.764</f>
        <v>1232.9731439999998</v>
      </c>
      <c r="I22" s="99"/>
      <c r="J22" s="54">
        <v>0</v>
      </c>
      <c r="K22" s="54">
        <f t="shared" si="1"/>
        <v>1972.7570303999998</v>
      </c>
      <c r="L22" s="184"/>
      <c r="M22" s="185"/>
      <c r="N22" s="186"/>
    </row>
    <row r="23" spans="5:14" ht="15.75" x14ac:dyDescent="0.25">
      <c r="E23" s="187" t="s">
        <v>222</v>
      </c>
      <c r="F23" s="188"/>
      <c r="G23" s="188"/>
      <c r="H23" s="188"/>
      <c r="I23" s="188"/>
      <c r="J23" s="188"/>
      <c r="K23" s="188"/>
      <c r="L23" s="188"/>
      <c r="M23" s="188"/>
      <c r="N23" s="189"/>
    </row>
    <row r="24" spans="5:14" ht="15.75" x14ac:dyDescent="0.25">
      <c r="E24" s="98">
        <v>1</v>
      </c>
      <c r="F24" s="99"/>
      <c r="G24" s="54" t="s">
        <v>214</v>
      </c>
      <c r="H24" s="98">
        <f>(76.612+2.2*1.15)*10.764</f>
        <v>851.88448799999992</v>
      </c>
      <c r="I24" s="99"/>
      <c r="J24" s="54">
        <v>0</v>
      </c>
      <c r="K24" s="54">
        <f>H24*1.6+J24</f>
        <v>1363.0151808000001</v>
      </c>
      <c r="L24" s="178" t="str">
        <f>E23</f>
        <v>26th to 30th, 33rd &amp; 34th Floor</v>
      </c>
      <c r="M24" s="179"/>
      <c r="N24" s="180"/>
    </row>
    <row r="25" spans="5:14" ht="15.75" x14ac:dyDescent="0.25">
      <c r="E25" s="98">
        <v>2</v>
      </c>
      <c r="F25" s="99"/>
      <c r="G25" s="54" t="s">
        <v>212</v>
      </c>
      <c r="H25" s="98">
        <f>(41.777+1*2.6)*10.764</f>
        <v>477.67402800000002</v>
      </c>
      <c r="I25" s="99"/>
      <c r="J25" s="54">
        <v>0</v>
      </c>
      <c r="K25" s="54">
        <f t="shared" ref="K25:K31" si="2">H25*1.6+J25</f>
        <v>764.2784448000001</v>
      </c>
      <c r="L25" s="181"/>
      <c r="M25" s="182"/>
      <c r="N25" s="183"/>
    </row>
    <row r="26" spans="5:14" ht="15.75" x14ac:dyDescent="0.25">
      <c r="E26" s="98">
        <v>3</v>
      </c>
      <c r="F26" s="99"/>
      <c r="G26" s="54" t="s">
        <v>212</v>
      </c>
      <c r="H26" s="98">
        <f>(41.777+1*2.6)*10.764</f>
        <v>477.67402800000002</v>
      </c>
      <c r="I26" s="99"/>
      <c r="J26" s="54">
        <v>0</v>
      </c>
      <c r="K26" s="54">
        <f t="shared" si="2"/>
        <v>764.2784448000001</v>
      </c>
      <c r="L26" s="181"/>
      <c r="M26" s="182"/>
      <c r="N26" s="183"/>
    </row>
    <row r="27" spans="5:14" ht="15.75" x14ac:dyDescent="0.25">
      <c r="E27" s="98">
        <v>4</v>
      </c>
      <c r="F27" s="99"/>
      <c r="G27" s="54" t="s">
        <v>214</v>
      </c>
      <c r="H27" s="98">
        <f>(70.273+2.165*1.105)*10.764</f>
        <v>782.16955829999995</v>
      </c>
      <c r="I27" s="99"/>
      <c r="J27" s="54">
        <v>0</v>
      </c>
      <c r="K27" s="54">
        <f t="shared" si="2"/>
        <v>1251.4712932800001</v>
      </c>
      <c r="L27" s="181"/>
      <c r="M27" s="182"/>
      <c r="N27" s="183"/>
    </row>
    <row r="28" spans="5:14" ht="15.75" x14ac:dyDescent="0.25">
      <c r="E28" s="98">
        <v>5</v>
      </c>
      <c r="F28" s="99"/>
      <c r="G28" s="54" t="s">
        <v>215</v>
      </c>
      <c r="H28" s="98">
        <f>(113.405+1.36*3.5+1.135*2.53)*10.764</f>
        <v>1302.8374242</v>
      </c>
      <c r="I28" s="99"/>
      <c r="J28" s="54">
        <v>0</v>
      </c>
      <c r="K28" s="54">
        <f t="shared" si="2"/>
        <v>2084.5398787200002</v>
      </c>
      <c r="L28" s="181"/>
      <c r="M28" s="182"/>
      <c r="N28" s="183"/>
    </row>
    <row r="29" spans="5:14" ht="15.75" x14ac:dyDescent="0.25">
      <c r="E29" s="98">
        <v>6</v>
      </c>
      <c r="F29" s="99"/>
      <c r="G29" s="54" t="s">
        <v>214</v>
      </c>
      <c r="H29" s="98">
        <f>(70.208+1.105*2.26)*10.764</f>
        <v>782.59984919999988</v>
      </c>
      <c r="I29" s="99"/>
      <c r="J29" s="54">
        <v>0</v>
      </c>
      <c r="K29" s="54">
        <f t="shared" si="2"/>
        <v>1252.1597587199999</v>
      </c>
      <c r="L29" s="181"/>
      <c r="M29" s="182"/>
      <c r="N29" s="183"/>
    </row>
    <row r="30" spans="5:14" ht="15.75" x14ac:dyDescent="0.25">
      <c r="E30" s="98">
        <v>7</v>
      </c>
      <c r="F30" s="99"/>
      <c r="G30" s="54" t="s">
        <v>214</v>
      </c>
      <c r="H30" s="98">
        <f>(69.657+1.105*2.43)*10.764</f>
        <v>778.69090259999996</v>
      </c>
      <c r="I30" s="99"/>
      <c r="J30" s="54">
        <v>0</v>
      </c>
      <c r="K30" s="54">
        <f t="shared" si="2"/>
        <v>1245.9054441600001</v>
      </c>
      <c r="L30" s="181"/>
      <c r="M30" s="182"/>
      <c r="N30" s="183"/>
    </row>
    <row r="31" spans="5:14" ht="15.75" x14ac:dyDescent="0.25">
      <c r="E31" s="98">
        <v>8</v>
      </c>
      <c r="F31" s="99"/>
      <c r="G31" s="54" t="s">
        <v>215</v>
      </c>
      <c r="H31" s="98">
        <f>(112.466+1.3*1.67)*10.764</f>
        <v>1233.9526679999999</v>
      </c>
      <c r="I31" s="99"/>
      <c r="J31" s="54">
        <v>0</v>
      </c>
      <c r="K31" s="54">
        <f t="shared" si="2"/>
        <v>1974.3242688</v>
      </c>
      <c r="L31" s="184"/>
      <c r="M31" s="185"/>
      <c r="N31" s="186"/>
    </row>
    <row r="32" spans="5:14" ht="15.75" x14ac:dyDescent="0.25">
      <c r="E32" s="187" t="s">
        <v>223</v>
      </c>
      <c r="F32" s="188"/>
      <c r="G32" s="188"/>
      <c r="H32" s="188"/>
      <c r="I32" s="188"/>
      <c r="J32" s="188"/>
      <c r="K32" s="188"/>
      <c r="L32" s="188"/>
      <c r="M32" s="188"/>
      <c r="N32" s="189"/>
    </row>
    <row r="33" spans="5:14" ht="15.75" x14ac:dyDescent="0.25">
      <c r="E33" s="98">
        <v>1</v>
      </c>
      <c r="F33" s="99"/>
      <c r="G33" s="54" t="s">
        <v>214</v>
      </c>
      <c r="H33" s="98">
        <f>(76.612+1.15*2.2)*10.764</f>
        <v>851.88448799999992</v>
      </c>
      <c r="I33" s="99"/>
      <c r="J33" s="54">
        <v>0</v>
      </c>
      <c r="K33" s="54">
        <f>H33*1.6+J33</f>
        <v>1363.0151808000001</v>
      </c>
      <c r="L33" s="178" t="str">
        <f>E32</f>
        <v>31st Floor(Part Refuge Area)</v>
      </c>
      <c r="M33" s="179"/>
      <c r="N33" s="180"/>
    </row>
    <row r="34" spans="5:14" ht="15.75" x14ac:dyDescent="0.25">
      <c r="E34" s="98">
        <v>2</v>
      </c>
      <c r="F34" s="99"/>
      <c r="G34" s="54" t="s">
        <v>212</v>
      </c>
      <c r="H34" s="98">
        <f>(41.777+1*2.66+0.65*3.25)*10.764</f>
        <v>501.05881799999992</v>
      </c>
      <c r="I34" s="99"/>
      <c r="J34" s="54">
        <v>0</v>
      </c>
      <c r="K34" s="54">
        <f t="shared" ref="K34:K40" si="3">H34*1.6+J34</f>
        <v>801.69410879999987</v>
      </c>
      <c r="L34" s="181"/>
      <c r="M34" s="182"/>
      <c r="N34" s="183"/>
    </row>
    <row r="35" spans="5:14" ht="15.75" x14ac:dyDescent="0.25">
      <c r="E35" s="98">
        <v>3</v>
      </c>
      <c r="F35" s="99"/>
      <c r="G35" s="54" t="s">
        <v>212</v>
      </c>
      <c r="H35" s="98">
        <f>(41.777+0.65*3.25+1*2.6)*10.764</f>
        <v>500.41297799999995</v>
      </c>
      <c r="I35" s="99"/>
      <c r="J35" s="54">
        <v>0</v>
      </c>
      <c r="K35" s="54">
        <f t="shared" si="3"/>
        <v>800.66076479999992</v>
      </c>
      <c r="L35" s="181"/>
      <c r="M35" s="182"/>
      <c r="N35" s="183"/>
    </row>
    <row r="36" spans="5:14" ht="15.75" x14ac:dyDescent="0.25">
      <c r="E36" s="98">
        <v>4</v>
      </c>
      <c r="F36" s="99"/>
      <c r="G36" s="54" t="s">
        <v>214</v>
      </c>
      <c r="H36" s="98">
        <f>(70.273+1.105*2.165)*10.764</f>
        <v>782.16955829999995</v>
      </c>
      <c r="I36" s="99"/>
      <c r="J36" s="54">
        <v>0</v>
      </c>
      <c r="K36" s="54">
        <f t="shared" si="3"/>
        <v>1251.4712932800001</v>
      </c>
      <c r="L36" s="181"/>
      <c r="M36" s="182"/>
      <c r="N36" s="183"/>
    </row>
    <row r="37" spans="5:14" ht="15.75" x14ac:dyDescent="0.25">
      <c r="E37" s="98">
        <v>5</v>
      </c>
      <c r="F37" s="99"/>
      <c r="G37" s="178" t="s">
        <v>216</v>
      </c>
      <c r="H37" s="179"/>
      <c r="I37" s="179"/>
      <c r="J37" s="179"/>
      <c r="K37" s="180"/>
      <c r="L37" s="181"/>
      <c r="M37" s="182"/>
      <c r="N37" s="183"/>
    </row>
    <row r="38" spans="5:14" ht="15.75" x14ac:dyDescent="0.25">
      <c r="E38" s="98">
        <v>6</v>
      </c>
      <c r="F38" s="99"/>
      <c r="G38" s="181"/>
      <c r="H38" s="182"/>
      <c r="I38" s="182"/>
      <c r="J38" s="182"/>
      <c r="K38" s="183"/>
      <c r="L38" s="181"/>
      <c r="M38" s="182"/>
      <c r="N38" s="183"/>
    </row>
    <row r="39" spans="5:14" ht="15.75" x14ac:dyDescent="0.25">
      <c r="E39" s="98">
        <v>7</v>
      </c>
      <c r="F39" s="99"/>
      <c r="G39" s="184"/>
      <c r="H39" s="185"/>
      <c r="I39" s="185"/>
      <c r="J39" s="185"/>
      <c r="K39" s="186"/>
      <c r="L39" s="181"/>
      <c r="M39" s="182"/>
      <c r="N39" s="183"/>
    </row>
    <row r="40" spans="5:14" ht="15.75" x14ac:dyDescent="0.25">
      <c r="E40" s="98">
        <v>8</v>
      </c>
      <c r="F40" s="99"/>
      <c r="G40" s="54" t="s">
        <v>217</v>
      </c>
      <c r="H40" s="98">
        <f>(131.351+1.3*1.67)*10.764</f>
        <v>1437.2308079999998</v>
      </c>
      <c r="I40" s="99"/>
      <c r="J40" s="54">
        <v>0</v>
      </c>
      <c r="K40" s="54">
        <f t="shared" si="3"/>
        <v>2299.5692927999999</v>
      </c>
      <c r="L40" s="184"/>
      <c r="M40" s="185"/>
      <c r="N40" s="186"/>
    </row>
  </sheetData>
  <mergeCells count="72">
    <mergeCell ref="H9:I9"/>
    <mergeCell ref="E10:F10"/>
    <mergeCell ref="H10:I10"/>
    <mergeCell ref="E21:F21"/>
    <mergeCell ref="H21:I21"/>
    <mergeCell ref="H19:I19"/>
    <mergeCell ref="E20:F20"/>
    <mergeCell ref="H20:I20"/>
    <mergeCell ref="E22:F22"/>
    <mergeCell ref="E3:N3"/>
    <mergeCell ref="E4:F4"/>
    <mergeCell ref="H4:I4"/>
    <mergeCell ref="L4:N11"/>
    <mergeCell ref="E5:F5"/>
    <mergeCell ref="H5:I5"/>
    <mergeCell ref="E6:F6"/>
    <mergeCell ref="H6:I6"/>
    <mergeCell ref="E7:F7"/>
    <mergeCell ref="H7:I7"/>
    <mergeCell ref="E8:F8"/>
    <mergeCell ref="H8:I8"/>
    <mergeCell ref="E9:F9"/>
    <mergeCell ref="H18:I18"/>
    <mergeCell ref="E19:F19"/>
    <mergeCell ref="E29:F29"/>
    <mergeCell ref="H29:I29"/>
    <mergeCell ref="E30:F30"/>
    <mergeCell ref="E11:F11"/>
    <mergeCell ref="H11:I11"/>
    <mergeCell ref="E12:N12"/>
    <mergeCell ref="E13:N13"/>
    <mergeCell ref="E14:N14"/>
    <mergeCell ref="E15:F15"/>
    <mergeCell ref="H15:I15"/>
    <mergeCell ref="L15:N22"/>
    <mergeCell ref="E16:F16"/>
    <mergeCell ref="H16:I16"/>
    <mergeCell ref="E17:F17"/>
    <mergeCell ref="H17:I17"/>
    <mergeCell ref="E18:F18"/>
    <mergeCell ref="E36:F36"/>
    <mergeCell ref="H36:I36"/>
    <mergeCell ref="E37:F37"/>
    <mergeCell ref="H22:I22"/>
    <mergeCell ref="E23:N23"/>
    <mergeCell ref="E24:F24"/>
    <mergeCell ref="H24:I24"/>
    <mergeCell ref="L24:N31"/>
    <mergeCell ref="E25:F25"/>
    <mergeCell ref="H25:I25"/>
    <mergeCell ref="E26:F26"/>
    <mergeCell ref="H26:I26"/>
    <mergeCell ref="E27:F27"/>
    <mergeCell ref="H27:I27"/>
    <mergeCell ref="E28:F28"/>
    <mergeCell ref="H28:I28"/>
    <mergeCell ref="G37:K39"/>
    <mergeCell ref="E38:F38"/>
    <mergeCell ref="E39:F39"/>
    <mergeCell ref="H30:I30"/>
    <mergeCell ref="E31:F31"/>
    <mergeCell ref="H31:I31"/>
    <mergeCell ref="E32:N32"/>
    <mergeCell ref="E33:F33"/>
    <mergeCell ref="H33:I33"/>
    <mergeCell ref="L33:N40"/>
    <mergeCell ref="E34:F34"/>
    <mergeCell ref="H34:I34"/>
    <mergeCell ref="E35:F35"/>
    <mergeCell ref="H35:I35"/>
    <mergeCell ref="E40:F40"/>
    <mergeCell ref="H40:I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2025-07-07T11:53:47Z</cp:lastPrinted>
  <dcterms:created xsi:type="dcterms:W3CDTF">2010-11-23T11:42:48Z</dcterms:created>
  <dcterms:modified xsi:type="dcterms:W3CDTF">2025-07-07T11:54:02Z</dcterms:modified>
</cp:coreProperties>
</file>