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368F3F8E-C50C-4245-931A-33E0E727FFCF}" xr6:coauthVersionLast="36" xr6:coauthVersionMax="47" xr10:uidLastSave="{00000000-0000-0000-0000-000000000000}"/>
  <bookViews>
    <workbookView xWindow="0" yWindow="0" windowWidth="20490" windowHeight="7125" xr2:uid="{00000000-000D-0000-FFFF-FFFF00000000}"/>
  </bookViews>
  <sheets>
    <sheet name="Report" sheetId="3" r:id="rId1"/>
    <sheet name="Sheet1" sheetId="4" r:id="rId2"/>
  </sheets>
  <definedNames>
    <definedName name="_xlnm.Print_Area" localSheetId="0">Report!$A$1:$I$269</definedName>
  </definedNames>
  <calcPr calcId="191029"/>
</workbook>
</file>

<file path=xl/calcChain.xml><?xml version="1.0" encoding="utf-8"?>
<calcChain xmlns="http://schemas.openxmlformats.org/spreadsheetml/2006/main">
  <c r="L2" i="3" l="1"/>
  <c r="J2" i="3" l="1"/>
  <c r="M65" i="3"/>
  <c r="K63" i="3"/>
  <c r="K62" i="3"/>
  <c r="K61" i="3"/>
  <c r="K60" i="3"/>
  <c r="M81" i="3"/>
  <c r="K79" i="3"/>
  <c r="K78" i="3"/>
  <c r="K77" i="3"/>
  <c r="K76" i="3"/>
  <c r="M97" i="3"/>
  <c r="K95" i="3"/>
  <c r="K94" i="3"/>
  <c r="K93" i="3"/>
  <c r="K92" i="3"/>
  <c r="I54" i="3"/>
  <c r="I86" i="3"/>
  <c r="I70" i="3"/>
  <c r="E67" i="3" l="1"/>
  <c r="E65" i="3"/>
  <c r="E63" i="3"/>
  <c r="E61" i="3"/>
  <c r="E59" i="3"/>
  <c r="E57" i="3"/>
  <c r="E64" i="3"/>
  <c r="E62" i="3"/>
  <c r="E58" i="3"/>
  <c r="K55" i="3"/>
  <c r="E66" i="3"/>
  <c r="K58" i="3"/>
  <c r="K59" i="3" s="1"/>
  <c r="K64" i="3" s="1"/>
  <c r="K65" i="3" s="1"/>
  <c r="K56" i="3"/>
  <c r="E60" i="3"/>
  <c r="K57" i="3"/>
  <c r="C56" i="3" s="1"/>
  <c r="F56" i="3" s="1"/>
  <c r="E83" i="3"/>
  <c r="E81" i="3"/>
  <c r="E79" i="3"/>
  <c r="E77" i="3"/>
  <c r="E75" i="3"/>
  <c r="E73" i="3"/>
  <c r="E82" i="3"/>
  <c r="K74" i="3"/>
  <c r="K75" i="3" s="1"/>
  <c r="K80" i="3" s="1"/>
  <c r="K81" i="3" s="1"/>
  <c r="K72" i="3"/>
  <c r="E80" i="3"/>
  <c r="E78" i="3"/>
  <c r="E76" i="3"/>
  <c r="E74" i="3"/>
  <c r="K71" i="3"/>
  <c r="K73" i="3"/>
  <c r="C72" i="3" s="1"/>
  <c r="F72" i="3" s="1"/>
  <c r="E98" i="3"/>
  <c r="K90" i="3"/>
  <c r="K91" i="3" s="1"/>
  <c r="K96" i="3" s="1"/>
  <c r="K97" i="3" s="1"/>
  <c r="K88" i="3"/>
  <c r="E96" i="3"/>
  <c r="E94" i="3"/>
  <c r="E92" i="3"/>
  <c r="E90" i="3"/>
  <c r="K87" i="3"/>
  <c r="K89" i="3"/>
  <c r="C88" i="3" s="1"/>
  <c r="F88" i="3" s="1"/>
  <c r="E99" i="3"/>
  <c r="E97" i="3"/>
  <c r="E95" i="3"/>
  <c r="E93" i="3"/>
  <c r="E91" i="3"/>
  <c r="E89" i="3"/>
  <c r="I4" i="3"/>
  <c r="H100" i="3" l="1"/>
  <c r="E56" i="3"/>
  <c r="J53" i="3" s="1"/>
  <c r="H56" i="3" s="1"/>
  <c r="E72" i="3"/>
  <c r="J69" i="3" s="1"/>
  <c r="H72" i="3" s="1"/>
  <c r="E88" i="3"/>
  <c r="J85" i="3" s="1"/>
  <c r="H88" i="3" s="1"/>
  <c r="H113" i="3"/>
  <c r="H112" i="3"/>
  <c r="M103" i="3"/>
  <c r="I119" i="3" l="1"/>
  <c r="H119" i="3"/>
  <c r="F119" i="3"/>
  <c r="E119" i="3"/>
  <c r="C119" i="3"/>
  <c r="E169" i="3" l="1"/>
  <c r="E168" i="3"/>
  <c r="H114" i="3"/>
  <c r="I164" i="3" l="1"/>
  <c r="I163" i="3"/>
  <c r="I162" i="3"/>
  <c r="I161" i="3"/>
  <c r="I160" i="3"/>
  <c r="I159" i="3"/>
  <c r="I158" i="3"/>
  <c r="I157" i="3"/>
  <c r="I156" i="3"/>
  <c r="I155" i="3"/>
  <c r="I153" i="3"/>
  <c r="I152" i="3"/>
  <c r="I151" i="3"/>
  <c r="I150" i="3"/>
  <c r="I149" i="3"/>
  <c r="I148" i="3"/>
  <c r="I147" i="3"/>
  <c r="I146" i="3"/>
  <c r="I145" i="3"/>
  <c r="I144" i="3"/>
  <c r="I142" i="3"/>
  <c r="I141" i="3"/>
  <c r="I140" i="3"/>
  <c r="I139" i="3"/>
  <c r="I138" i="3"/>
  <c r="I137" i="3"/>
  <c r="I136" i="3"/>
  <c r="I135" i="3"/>
  <c r="I134" i="3"/>
  <c r="I133" i="3"/>
  <c r="I125" i="3"/>
  <c r="I126" i="3"/>
  <c r="I127" i="3"/>
  <c r="I128" i="3"/>
  <c r="I129" i="3"/>
  <c r="I130" i="3"/>
  <c r="I131" i="3"/>
  <c r="I124" i="3"/>
  <c r="A124" i="3"/>
  <c r="A125" i="3" s="1"/>
  <c r="A126" i="3" s="1"/>
  <c r="A127" i="3" s="1"/>
  <c r="A128" i="3" s="1"/>
  <c r="A129" i="3" s="1"/>
  <c r="A130" i="3" s="1"/>
  <c r="A131" i="3" s="1"/>
  <c r="W155" i="3"/>
  <c r="W144" i="3"/>
  <c r="V155" i="3"/>
  <c r="W133" i="3"/>
  <c r="V133" i="3"/>
  <c r="V144" i="3"/>
  <c r="U155" i="3" l="1"/>
  <c r="A155" i="3" s="1"/>
  <c r="V156" i="3"/>
  <c r="W156" i="3"/>
  <c r="W157" i="3" s="1"/>
  <c r="W158" i="3" s="1"/>
  <c r="W159" i="3" s="1"/>
  <c r="W160" i="3" s="1"/>
  <c r="W161" i="3" s="1"/>
  <c r="W162" i="3" s="1"/>
  <c r="W163" i="3" s="1"/>
  <c r="W164" i="3" s="1"/>
  <c r="U144" i="3"/>
  <c r="A144" i="3" s="1"/>
  <c r="V145" i="3"/>
  <c r="W145" i="3"/>
  <c r="W146" i="3" s="1"/>
  <c r="W147" i="3" s="1"/>
  <c r="W148" i="3" s="1"/>
  <c r="W149" i="3" s="1"/>
  <c r="W150" i="3" s="1"/>
  <c r="W151" i="3" s="1"/>
  <c r="W152" i="3" s="1"/>
  <c r="W153" i="3" s="1"/>
  <c r="W134" i="3"/>
  <c r="W135" i="3" s="1"/>
  <c r="W136" i="3" s="1"/>
  <c r="W137" i="3" s="1"/>
  <c r="W138" i="3" s="1"/>
  <c r="W139" i="3" s="1"/>
  <c r="W140" i="3" s="1"/>
  <c r="W141" i="3" s="1"/>
  <c r="W142" i="3" s="1"/>
  <c r="V134" i="3"/>
  <c r="U133" i="3"/>
  <c r="A133" i="3" s="1"/>
  <c r="U156" i="3" l="1"/>
  <c r="A156" i="3" s="1"/>
  <c r="V157" i="3"/>
  <c r="U157" i="3" s="1"/>
  <c r="U145" i="3"/>
  <c r="A145" i="3" s="1"/>
  <c r="V146" i="3"/>
  <c r="U146" i="3" s="1"/>
  <c r="V135" i="3"/>
  <c r="U134" i="3"/>
  <c r="A134" i="3" s="1"/>
  <c r="V158" i="3" l="1"/>
  <c r="U158" i="3" s="1"/>
  <c r="A157" i="3"/>
  <c r="A146" i="3"/>
  <c r="V147" i="3"/>
  <c r="U147" i="3" s="1"/>
  <c r="V136" i="3"/>
  <c r="U135" i="3"/>
  <c r="A135" i="3" s="1"/>
  <c r="A158" i="3" l="1"/>
  <c r="V159" i="3"/>
  <c r="U159" i="3" s="1"/>
  <c r="A147" i="3"/>
  <c r="V148" i="3"/>
  <c r="U148" i="3" s="1"/>
  <c r="V137" i="3"/>
  <c r="U136" i="3"/>
  <c r="A136" i="3" s="1"/>
  <c r="A159" i="3" l="1"/>
  <c r="V160" i="3"/>
  <c r="U160" i="3" s="1"/>
  <c r="V149" i="3"/>
  <c r="U149" i="3" s="1"/>
  <c r="A148" i="3"/>
  <c r="V138" i="3"/>
  <c r="U137" i="3"/>
  <c r="A137" i="3" s="1"/>
  <c r="V161" i="3" l="1"/>
  <c r="U161" i="3" s="1"/>
  <c r="A160" i="3"/>
  <c r="V150" i="3"/>
  <c r="U150" i="3" s="1"/>
  <c r="A149" i="3"/>
  <c r="V139" i="3"/>
  <c r="U138" i="3"/>
  <c r="A138" i="3" s="1"/>
  <c r="V162" i="3" l="1"/>
  <c r="U162" i="3" s="1"/>
  <c r="A161" i="3"/>
  <c r="A150" i="3"/>
  <c r="V151" i="3"/>
  <c r="U151" i="3" s="1"/>
  <c r="V140" i="3"/>
  <c r="U139" i="3"/>
  <c r="A139" i="3" s="1"/>
  <c r="A162" i="3" l="1"/>
  <c r="V163" i="3"/>
  <c r="U163" i="3" s="1"/>
  <c r="A151" i="3"/>
  <c r="V152" i="3"/>
  <c r="U152" i="3" s="1"/>
  <c r="V141" i="3"/>
  <c r="U140" i="3"/>
  <c r="A140" i="3" s="1"/>
  <c r="A163" i="3" l="1"/>
  <c r="V164" i="3"/>
  <c r="V153" i="3"/>
  <c r="A152" i="3"/>
  <c r="V142" i="3"/>
  <c r="U142" i="3" s="1"/>
  <c r="A142" i="3" s="1"/>
  <c r="U141" i="3"/>
  <c r="A141" i="3" s="1"/>
  <c r="U164" i="3" l="1"/>
  <c r="A164" i="3" s="1"/>
  <c r="U153" i="3"/>
  <c r="A153" i="3" s="1"/>
  <c r="E170" i="3" l="1"/>
</calcChain>
</file>

<file path=xl/sharedStrings.xml><?xml version="1.0" encoding="utf-8"?>
<sst xmlns="http://schemas.openxmlformats.org/spreadsheetml/2006/main" count="419" uniqueCount="235">
  <si>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</si>
  <si>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</si>
  <si>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</si>
  <si>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</si>
  <si>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</si>
  <si>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</si>
  <si>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</si>
  <si>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</si>
  <si>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</si>
  <si>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</si>
  <si>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</si>
  <si>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</si>
  <si>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</si>
  <si>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</si>
  <si>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</si>
  <si>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</si>
  <si>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</si>
  <si>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</si>
  <si>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</si>
  <si>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</si>
  <si>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</si>
  <si>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</si>
  <si>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</si>
  <si>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</si>
  <si>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</si>
  <si>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</si>
  <si>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</si>
  <si>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</si>
  <si>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</si>
  <si>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</si>
  <si>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</si>
  <si>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</si>
  <si>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</si>
  <si>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</si>
  <si>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</si>
  <si>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</si>
  <si>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</si>
  <si>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</si>
  <si>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</si>
  <si>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</si>
  <si>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</si>
  <si>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</si>
  <si>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</si>
  <si>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</si>
  <si>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</si>
  <si>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</si>
  <si>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</si>
  <si>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</si>
  <si>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</si>
  <si>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</si>
  <si>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</si>
  <si>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</si>
  <si>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</si>
  <si>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</si>
  <si>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</si>
  <si>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</si>
  <si>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</si>
  <si>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</si>
  <si>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</si>
  <si>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</si>
  <si>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</si>
  <si>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</si>
  <si>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</si>
  <si>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</si>
  <si>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</si>
  <si>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</si>
  <si>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</si>
  <si>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</si>
  <si>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</si>
  <si>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</si>
  <si>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</si>
  <si>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</si>
  <si>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</si>
  <si>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</si>
  <si>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</si>
  <si>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</si>
  <si>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</si>
  <si>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</si>
  <si>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</si>
  <si>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</si>
  <si>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</si>
  <si>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</si>
  <si>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</si>
  <si>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</si>
  <si>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</si>
  <si>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</si>
  <si>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</si>
  <si>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</si>
  <si>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</si>
  <si>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</si>
  <si>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</si>
  <si>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</si>
  <si>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</si>
  <si>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</si>
  <si>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</si>
  <si>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</si>
  <si>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</si>
  <si>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</si>
  <si>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</si>
  <si>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</si>
  <si>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</si>
  <si>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</si>
  <si>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</si>
  <si>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</si>
  <si>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</si>
  <si>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</si>
  <si>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</si>
  <si>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</si>
  <si>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</si>
  <si>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Residential + Comm.</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</si>
  <si>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</si>
  <si>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</si>
  <si>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</si>
  <si>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</si>
  <si>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</si>
  <si>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</si>
  <si>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Middle</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</si>
  <si>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</si>
  <si>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</si>
  <si>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</si>
  <si>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</si>
  <si>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</si>
  <si>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</si>
  <si>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</si>
  <si>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</si>
  <si>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</si>
  <si>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</si>
  <si>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</si>
  <si>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</si>
  <si>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</si>
  <si>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</si>
  <si>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</si>
  <si>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</si>
  <si>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</si>
  <si>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</si>
  <si>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</si>
  <si>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</si>
  <si>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</si>
  <si>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1. Approx. 2KM from Village Market.
2. Approx. 10KM from Panvel Main Market.</t>
  </si>
  <si>
    <t>Project Site Address</t>
  </si>
  <si>
    <t>Date  &amp; Time of Site Visit</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</si>
  <si>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</si>
  <si>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</si>
  <si>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</si>
  <si>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</si>
  <si>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</si>
  <si>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</si>
  <si>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</si>
  <si>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</si>
  <si>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</si>
  <si>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</si>
  <si>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</si>
  <si>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</si>
  <si>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</si>
  <si>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</si>
  <si>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</si>
  <si>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</si>
  <si>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</si>
  <si>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</si>
  <si>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</si>
  <si>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</si>
  <si>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</si>
  <si>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</si>
  <si>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</si>
  <si>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</si>
  <si>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</si>
  <si>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</si>
  <si>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</si>
  <si>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</si>
  <si>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</si>
  <si>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</si>
  <si>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</si>
  <si>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</si>
  <si>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</si>
  <si>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</si>
  <si>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</si>
  <si>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</si>
  <si>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</si>
  <si>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</si>
  <si>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</si>
  <si>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</si>
  <si>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</si>
  <si>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</si>
  <si>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</si>
  <si>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</si>
  <si>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</si>
  <si>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</si>
  <si>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</si>
  <si>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</si>
  <si>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</si>
  <si>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 xml:space="preserve">Flats = </t>
  </si>
  <si>
    <t xml:space="preserve">Shop = </t>
  </si>
  <si>
    <t xml:space="preserve">Flats =  &amp; Shop = </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</si>
  <si>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</si>
  <si>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</si>
  <si>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</si>
  <si>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</si>
  <si>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</si>
  <si>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</si>
  <si>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</si>
  <si>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</si>
  <si>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</si>
  <si>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</si>
  <si>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</si>
  <si>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On Carpet area</t>
  </si>
  <si>
    <t>Location Link</t>
  </si>
  <si>
    <t>Mr.Sudhir</t>
  </si>
  <si>
    <t xml:space="preserve">K. R. Real Estate Pvt. Ltd.
</t>
  </si>
  <si>
    <t>P51700013329</t>
  </si>
  <si>
    <t>Sky Gardens at Godrej Vihaa</t>
  </si>
  <si>
    <t>https://goo.gl/maps/5PCHvq8Dmr9V9tKo7</t>
  </si>
  <si>
    <t xml:space="preserve">4.1KM from Badlapur Railway Station
</t>
  </si>
  <si>
    <t>4.2 KM from Badlapur Bus Depot</t>
  </si>
  <si>
    <t>Neral - Badlapur Rd</t>
  </si>
  <si>
    <t>UshaKiran Residency</t>
  </si>
  <si>
    <t>Platinum Sagar Jewel</t>
  </si>
  <si>
    <t>Nano City</t>
  </si>
  <si>
    <t>Godrej Vihaa, S.No.1/6,12, 17C (P No.3),17 D (P No.4), S No.5A to E, S.No.5/6, S.No.5/7 A &amp; B, S.No.5/8, S.No.5/23 PT, S.No.6/1,2,3 &amp; 4, S.No.7 H.No.1 to 4, 8 to 10, S.No.9/5.At Next to Usha Kiran Residency, Badlapur East, Village- Joveli, Tal- Ambernath, Dist- Thane - 421503</t>
  </si>
  <si>
    <t>Building No.10</t>
  </si>
  <si>
    <t>Building No.11</t>
  </si>
  <si>
    <t>Building No.12</t>
  </si>
  <si>
    <t>Gr/Stilt + 1st to 18th Floor</t>
  </si>
  <si>
    <t>KBNP/NRV/BP/5733/2017-18/Unique No.79
Date : 26/07/2017
Approved up to: Building No.10, 11 &amp; 12 = Gr/Stilt + 1st to 18th Floor</t>
  </si>
  <si>
    <t>Building No.11  = Gr/Stilt + 1st to 18th Floor</t>
  </si>
  <si>
    <t>Building No.12  = Gr/Stilt + 1st to 18th Floor</t>
  </si>
  <si>
    <t>External Plaster</t>
  </si>
  <si>
    <t>External Plumbing, Elevation and Waterproofing</t>
  </si>
  <si>
    <t>Wooden Work</t>
  </si>
  <si>
    <t>Electrical &amp; Sanitary fittings</t>
  </si>
  <si>
    <t xml:space="preserve">1. Tower 10 &amp; 11 = All work completed. Provide OC.
    Tower 12 = Construction work is in process at the time of Visit (labour found). Internal visit not allowed
2. We have considered rate by verifying it from market inquire.
3. Car parking is subjected to authentic documentation.
4. On Site, we meet Mr........(........).
2. We considered  Saleable area as per our calculation.
3. We considered Carpet area as per Approved Plan.
4. We considered Gross carpet area = Net carpet + Enclose balcony + D.B Area + F.B Area.
</t>
  </si>
  <si>
    <t>Building No.10 &amp; 11 = Gr/Stilt + 1st to 18th Floor</t>
  </si>
  <si>
    <t>Mr. Suraj Khare</t>
  </si>
  <si>
    <t>03/07/2025 at 03:21PM</t>
  </si>
  <si>
    <t>Old Int Date</t>
  </si>
  <si>
    <t>&lt;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</si>
</sst>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15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7" fillId="0" borderId="0" xfId="1" applyFont="1" applyAlignment="1">
      <alignment horizontal="center" vertical="center"/>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2"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10" fillId="0" borderId="17" xfId="0" applyFont="1" applyBorder="1" applyProtection="1">
      <protection hidden="1"/>
    </xf>
    <xf numFmtId="0" fontId="10" fillId="0" borderId="18" xfId="0" applyFont="1" applyBorder="1" applyProtection="1">
      <protection hidden="1"/>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4" fillId="4" borderId="2" xfId="0" applyFont="1" applyFill="1" applyBorder="1" applyAlignment="1">
      <alignment horizontal="left" vertical="top"/>
    </xf>
    <xf numFmtId="0" fontId="4" fillId="4" borderId="3" xfId="0" applyFont="1" applyFill="1" applyBorder="1" applyAlignment="1">
      <alignment horizontal="left" vertical="top"/>
    </xf>
    <xf numFmtId="0" fontId="4" fillId="4" borderId="5" xfId="0" applyFont="1" applyFill="1" applyBorder="1" applyAlignment="1">
      <alignment horizontal="left" vertical="top"/>
    </xf>
    <xf numFmtId="1" fontId="5" fillId="0" borderId="1" xfId="1" applyNumberFormat="1" applyFont="1" applyBorder="1" applyAlignment="1">
      <alignment horizontal="center"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0" fontId="4"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9" fillId="4" borderId="2" xfId="0" applyFont="1" applyFill="1" applyBorder="1" applyAlignment="1">
      <alignment horizontal="left" vertical="top" wrapText="1"/>
    </xf>
    <xf numFmtId="0" fontId="9" fillId="4" borderId="5" xfId="0" applyFont="1" applyFill="1" applyBorder="1" applyAlignment="1">
      <alignment horizontal="left" vertical="top" wrapText="1"/>
    </xf>
    <xf numFmtId="0" fontId="4" fillId="4" borderId="1" xfId="0" applyFont="1" applyFill="1" applyBorder="1" applyAlignment="1">
      <alignment horizontal="left" vertical="top"/>
    </xf>
    <xf numFmtId="1" fontId="5" fillId="4" borderId="15" xfId="1" applyNumberFormat="1" applyFont="1" applyFill="1" applyBorder="1" applyAlignment="1">
      <alignment horizontal="center" vertical="center" wrapText="1"/>
    </xf>
    <xf numFmtId="0" fontId="4" fillId="4" borderId="4" xfId="0" applyFont="1" applyFill="1" applyBorder="1" applyAlignment="1">
      <alignment horizontal="left" vertical="top" wrapText="1"/>
    </xf>
    <xf numFmtId="0" fontId="9" fillId="4" borderId="7" xfId="0"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11" xfId="0" applyFont="1" applyFill="1" applyBorder="1" applyAlignment="1">
      <alignment horizontal="left" vertical="top" wrapText="1"/>
    </xf>
    <xf numFmtId="0" fontId="13" fillId="4" borderId="2" xfId="2"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284395</xdr:colOff>
      <xdr:row>216</xdr:row>
      <xdr:rowOff>69274</xdr:rowOff>
    </xdr:from>
    <xdr:to>
      <xdr:col>7</xdr:col>
      <xdr:colOff>1113192</xdr:colOff>
      <xdr:row>232</xdr:row>
      <xdr:rowOff>232910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22350" y="41892683"/>
          <a:ext cx="6162797" cy="4320000"/>
        </a:xfrm>
        <a:prstGeom prst="rect">
          <a:avLst/>
        </a:prstGeom>
        <a:ln>
          <a:solidFill>
            <a:schemeClr val="tx1"/>
          </a:solidFill>
        </a:ln>
      </xdr:spPr>
    </xdr:pic>
    <xdr:clientData/>
  </xdr:twoCellAnchor>
  <xdr:twoCellAnchor editAs="oneCell">
    <xdr:from>
      <xdr:col>0</xdr:col>
      <xdr:colOff>2060864</xdr:colOff>
      <xdr:row>233</xdr:row>
      <xdr:rowOff>84106</xdr:rowOff>
    </xdr:from>
    <xdr:to>
      <xdr:col>7</xdr:col>
      <xdr:colOff>1515866</xdr:colOff>
      <xdr:row>251</xdr:row>
      <xdr:rowOff>88197</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060864" y="46323651"/>
          <a:ext cx="7126957" cy="4680000"/>
        </a:xfrm>
        <a:prstGeom prst="rect">
          <a:avLst/>
        </a:prstGeom>
        <a:ln>
          <a:solidFill>
            <a:schemeClr val="tx1"/>
          </a:solidFill>
        </a:ln>
      </xdr:spPr>
    </xdr:pic>
    <xdr:clientData/>
  </xdr:twoCellAnchor>
  <xdr:twoCellAnchor>
    <xdr:from>
      <xdr:col>4</xdr:col>
      <xdr:colOff>1226047</xdr:colOff>
      <xdr:row>239</xdr:row>
      <xdr:rowOff>60320</xdr:rowOff>
    </xdr:from>
    <xdr:to>
      <xdr:col>5</xdr:col>
      <xdr:colOff>580373</xdr:colOff>
      <xdr:row>249</xdr:row>
      <xdr:rowOff>257552</xdr:rowOff>
    </xdr:to>
    <xdr:sp macro="" textlink="">
      <xdr:nvSpPr>
        <xdr:cNvPr id="17" name="TextBox 3">
          <a:extLst>
            <a:ext uri="{FF2B5EF4-FFF2-40B4-BE49-F238E27FC236}">
              <a16:creationId xmlns:a16="http://schemas.microsoft.com/office/drawing/2014/main" id="{00000000-0008-0000-0000-000011000000}"/>
            </a:ext>
          </a:extLst>
        </xdr:cNvPr>
        <xdr:cNvSpPr txBox="1"/>
      </xdr:nvSpPr>
      <xdr:spPr>
        <a:xfrm>
          <a:off x="4914820" y="47858502"/>
          <a:ext cx="1293962" cy="2794959"/>
        </a:xfrm>
        <a:prstGeom prst="rect">
          <a:avLst/>
        </a:prstGeom>
        <a:noFill/>
        <a:ln w="76200">
          <a:solidFill>
            <a:srgbClr val="7030A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xdr:from>
      <xdr:col>9</xdr:col>
      <xdr:colOff>693965</xdr:colOff>
      <xdr:row>169</xdr:row>
      <xdr:rowOff>106136</xdr:rowOff>
    </xdr:from>
    <xdr:to>
      <xdr:col>26</xdr:col>
      <xdr:colOff>338371</xdr:colOff>
      <xdr:row>209</xdr:row>
      <xdr:rowOff>255461</xdr:rowOff>
    </xdr:to>
    <xdr:grpSp>
      <xdr:nvGrpSpPr>
        <xdr:cNvPr id="2" name="Group 1">
          <a:extLst>
            <a:ext uri="{FF2B5EF4-FFF2-40B4-BE49-F238E27FC236}">
              <a16:creationId xmlns:a16="http://schemas.microsoft.com/office/drawing/2014/main" id="{32185C21-FA9B-1916-6598-7E0279B745FB}"/>
            </a:ext>
          </a:extLst>
        </xdr:cNvPr>
        <xdr:cNvGrpSpPr/>
      </xdr:nvGrpSpPr>
      <xdr:grpSpPr>
        <a:xfrm>
          <a:off x="11104230" y="28300136"/>
          <a:ext cx="9259053" cy="10458737"/>
          <a:chOff x="476250" y="33076243"/>
          <a:chExt cx="9346299" cy="10490754"/>
        </a:xfrm>
      </xdr:grpSpPr>
      <xdr:pic>
        <xdr:nvPicPr>
          <xdr:cNvPr id="8" name="Picture 7" descr="https://vsjcllp.vsjadon.com/upload/insp-208154-843.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713953" y="41396112"/>
            <a:ext cx="2871917" cy="21708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descr="https://vsjcllp.vsjadon.com/upload/insp-208154-845.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778054" y="41382364"/>
            <a:ext cx="2875999" cy="21708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descr="https://vsjcllp.vsjadon.com/upload/insp-208154-844.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644871" y="37198340"/>
            <a:ext cx="2965875" cy="39804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descr="https://vsjcllp.vsjadon.com/upload/insp-208154-849.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6235923" y="33091043"/>
            <a:ext cx="2969957" cy="39804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08154-851.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76250" y="37198340"/>
            <a:ext cx="2961793" cy="39804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descr="https://vsjcllp.vsjadon.com/upload/insp-208154-862.jp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05792" y="33076243"/>
            <a:ext cx="5268583" cy="39804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https://vsjcllp.vsjadon.com/upload/insp-208154-880.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6909985" y="41382364"/>
            <a:ext cx="1617750" cy="21708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08154-883.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6852592" y="37198340"/>
            <a:ext cx="2969957" cy="39804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1171815</xdr:colOff>
      <xdr:row>171</xdr:row>
      <xdr:rowOff>126466</xdr:rowOff>
    </xdr:from>
    <xdr:to>
      <xdr:col>28</xdr:col>
      <xdr:colOff>450197</xdr:colOff>
      <xdr:row>202</xdr:row>
      <xdr:rowOff>195332</xdr:rowOff>
    </xdr:to>
    <xdr:grpSp>
      <xdr:nvGrpSpPr>
        <xdr:cNvPr id="18" name="Group 17">
          <a:extLst>
            <a:ext uri="{FF2B5EF4-FFF2-40B4-BE49-F238E27FC236}">
              <a16:creationId xmlns:a16="http://schemas.microsoft.com/office/drawing/2014/main" id="{4D760C7F-4719-C2C3-0597-709FDCA000F6}"/>
            </a:ext>
          </a:extLst>
        </xdr:cNvPr>
        <xdr:cNvGrpSpPr/>
      </xdr:nvGrpSpPr>
      <xdr:grpSpPr>
        <a:xfrm>
          <a:off x="11582080" y="28835937"/>
          <a:ext cx="10024823" cy="8058660"/>
          <a:chOff x="163286" y="33378321"/>
          <a:chExt cx="10002411" cy="8083473"/>
        </a:xfrm>
      </xdr:grpSpPr>
      <xdr:pic>
        <xdr:nvPicPr>
          <xdr:cNvPr id="3" name="Picture 2">
            <a:extLst>
              <a:ext uri="{FF2B5EF4-FFF2-40B4-BE49-F238E27FC236}">
                <a16:creationId xmlns:a16="http://schemas.microsoft.com/office/drawing/2014/main" id="{C759C2DB-20FB-AAA1-BCA4-0236EC27094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5230836" y="37861794"/>
            <a:ext cx="4775646"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5CBCE0C3-8405-611E-2CD1-1E08EC23A244}"/>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63286" y="33378321"/>
            <a:ext cx="3249037"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42EAA11E-8B42-E3BB-1B3C-B1EDFB2FB085}"/>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540814" y="33378321"/>
            <a:ext cx="3249037"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A29A9A2D-BAAA-CA5D-C963-CAA2577DDEBC}"/>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6916660" y="33378321"/>
            <a:ext cx="3249037"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E083FAE5-45D6-DC09-B201-F6D2F5313E2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309590" y="37861794"/>
            <a:ext cx="4793333"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25944</xdr:colOff>
      <xdr:row>170</xdr:row>
      <xdr:rowOff>22619</xdr:rowOff>
    </xdr:from>
    <xdr:to>
      <xdr:col>25</xdr:col>
      <xdr:colOff>201707</xdr:colOff>
      <xdr:row>211</xdr:row>
      <xdr:rowOff>201705</xdr:rowOff>
    </xdr:to>
    <xdr:grpSp>
      <xdr:nvGrpSpPr>
        <xdr:cNvPr id="20" name="Group 19">
          <a:extLst>
            <a:ext uri="{FF2B5EF4-FFF2-40B4-BE49-F238E27FC236}">
              <a16:creationId xmlns:a16="http://schemas.microsoft.com/office/drawing/2014/main" id="{21EBAEBE-AED4-4538-8FE7-7CAA36F4860F}"/>
            </a:ext>
          </a:extLst>
        </xdr:cNvPr>
        <xdr:cNvGrpSpPr/>
      </xdr:nvGrpSpPr>
      <xdr:grpSpPr>
        <a:xfrm>
          <a:off x="10436209" y="28474354"/>
          <a:ext cx="9185292" cy="10746233"/>
          <a:chOff x="562714" y="159794"/>
          <a:chExt cx="5871324" cy="8197017"/>
        </a:xfrm>
      </xdr:grpSpPr>
      <xdr:grpSp>
        <xdr:nvGrpSpPr>
          <xdr:cNvPr id="22" name="Group 21">
            <a:extLst>
              <a:ext uri="{FF2B5EF4-FFF2-40B4-BE49-F238E27FC236}">
                <a16:creationId xmlns:a16="http://schemas.microsoft.com/office/drawing/2014/main" id="{1B367078-BAFA-4B17-9FB8-44F6721D1424}"/>
              </a:ext>
            </a:extLst>
          </xdr:cNvPr>
          <xdr:cNvGrpSpPr/>
        </xdr:nvGrpSpPr>
        <xdr:grpSpPr>
          <a:xfrm>
            <a:off x="562714" y="252133"/>
            <a:ext cx="5871324" cy="8104678"/>
            <a:chOff x="562714" y="252133"/>
            <a:chExt cx="5871324" cy="8104678"/>
          </a:xfrm>
        </xdr:grpSpPr>
        <xdr:pic>
          <xdr:nvPicPr>
            <xdr:cNvPr id="28" name="Picture 27">
              <a:extLst>
                <a:ext uri="{FF2B5EF4-FFF2-40B4-BE49-F238E27FC236}">
                  <a16:creationId xmlns:a16="http://schemas.microsoft.com/office/drawing/2014/main" id="{461F6B9D-FD5D-4E85-87E6-B299467710C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572714" y="252133"/>
              <a:ext cx="2707531" cy="3600000"/>
            </a:xfrm>
            <a:prstGeom prst="rect">
              <a:avLst/>
            </a:prstGeom>
            <a:ln>
              <a:solidFill>
                <a:schemeClr val="tx1"/>
              </a:solidFill>
            </a:ln>
          </xdr:spPr>
        </xdr:pic>
        <xdr:pic>
          <xdr:nvPicPr>
            <xdr:cNvPr id="29" name="Picture 28">
              <a:extLst>
                <a:ext uri="{FF2B5EF4-FFF2-40B4-BE49-F238E27FC236}">
                  <a16:creationId xmlns:a16="http://schemas.microsoft.com/office/drawing/2014/main" id="{99D62E69-7A63-4A8C-86FE-66D9DC7183B8}"/>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721938" y="252133"/>
              <a:ext cx="2707531" cy="3600000"/>
            </a:xfrm>
            <a:prstGeom prst="rect">
              <a:avLst/>
            </a:prstGeom>
            <a:ln>
              <a:solidFill>
                <a:schemeClr val="tx1"/>
              </a:solidFill>
            </a:ln>
          </xdr:spPr>
        </xdr:pic>
        <xdr:pic>
          <xdr:nvPicPr>
            <xdr:cNvPr id="30" name="Picture 29">
              <a:extLst>
                <a:ext uri="{FF2B5EF4-FFF2-40B4-BE49-F238E27FC236}">
                  <a16:creationId xmlns:a16="http://schemas.microsoft.com/office/drawing/2014/main" id="{7BBAF814-942A-4A66-90E6-01F68F88C62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550740" y="3944472"/>
              <a:ext cx="1895272" cy="2520000"/>
            </a:xfrm>
            <a:prstGeom prst="rect">
              <a:avLst/>
            </a:prstGeom>
            <a:ln>
              <a:solidFill>
                <a:schemeClr val="tx1"/>
              </a:solidFill>
            </a:ln>
          </xdr:spPr>
        </xdr:pic>
        <xdr:pic>
          <xdr:nvPicPr>
            <xdr:cNvPr id="31" name="Picture 30">
              <a:extLst>
                <a:ext uri="{FF2B5EF4-FFF2-40B4-BE49-F238E27FC236}">
                  <a16:creationId xmlns:a16="http://schemas.microsoft.com/office/drawing/2014/main" id="{D973A46A-2737-414C-A589-CC389319D39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562714" y="3944472"/>
              <a:ext cx="1895272" cy="2520000"/>
            </a:xfrm>
            <a:prstGeom prst="rect">
              <a:avLst/>
            </a:prstGeom>
            <a:ln>
              <a:solidFill>
                <a:schemeClr val="tx1"/>
              </a:solidFill>
            </a:ln>
          </xdr:spPr>
        </xdr:pic>
        <xdr:pic>
          <xdr:nvPicPr>
            <xdr:cNvPr id="32" name="Picture 31">
              <a:extLst>
                <a:ext uri="{FF2B5EF4-FFF2-40B4-BE49-F238E27FC236}">
                  <a16:creationId xmlns:a16="http://schemas.microsoft.com/office/drawing/2014/main" id="{48C49041-40B1-4BF2-A696-03AB2D2501F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538766" y="3944472"/>
              <a:ext cx="1895272" cy="2520000"/>
            </a:xfrm>
            <a:prstGeom prst="rect">
              <a:avLst/>
            </a:prstGeom>
            <a:ln>
              <a:solidFill>
                <a:schemeClr val="tx1"/>
              </a:solidFill>
            </a:ln>
          </xdr:spPr>
        </xdr:pic>
        <xdr:pic>
          <xdr:nvPicPr>
            <xdr:cNvPr id="33" name="Picture 32">
              <a:extLst>
                <a:ext uri="{FF2B5EF4-FFF2-40B4-BE49-F238E27FC236}">
                  <a16:creationId xmlns:a16="http://schemas.microsoft.com/office/drawing/2014/main" id="{E2966E2C-FCA6-4DAA-8582-3D7E017FB59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685718" y="6556811"/>
              <a:ext cx="1348125" cy="1800000"/>
            </a:xfrm>
            <a:prstGeom prst="rect">
              <a:avLst/>
            </a:prstGeom>
            <a:ln>
              <a:solidFill>
                <a:schemeClr val="tx1"/>
              </a:solidFill>
            </a:ln>
          </xdr:spPr>
        </xdr:pic>
        <xdr:pic>
          <xdr:nvPicPr>
            <xdr:cNvPr id="34" name="Picture 33">
              <a:extLst>
                <a:ext uri="{FF2B5EF4-FFF2-40B4-BE49-F238E27FC236}">
                  <a16:creationId xmlns:a16="http://schemas.microsoft.com/office/drawing/2014/main" id="{24D25CED-FA67-49EB-929E-64EB7748FEC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126597" y="6556811"/>
              <a:ext cx="2387823" cy="1800000"/>
            </a:xfrm>
            <a:prstGeom prst="rect">
              <a:avLst/>
            </a:prstGeom>
            <a:ln>
              <a:solidFill>
                <a:schemeClr val="tx1"/>
              </a:solidFill>
            </a:ln>
          </xdr:spPr>
        </xdr:pic>
      </xdr:grpSp>
      <xdr:sp macro="" textlink="">
        <xdr:nvSpPr>
          <xdr:cNvPr id="23" name="TextBox 21">
            <a:extLst>
              <a:ext uri="{FF2B5EF4-FFF2-40B4-BE49-F238E27FC236}">
                <a16:creationId xmlns:a16="http://schemas.microsoft.com/office/drawing/2014/main" id="{2A700F56-8CE6-460E-9CDD-9818708163D7}"/>
              </a:ext>
            </a:extLst>
          </xdr:cNvPr>
          <xdr:cNvSpPr txBox="1"/>
        </xdr:nvSpPr>
        <xdr:spPr>
          <a:xfrm>
            <a:off x="960199" y="412377"/>
            <a:ext cx="55015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11</a:t>
            </a:r>
            <a:endParaRPr lang="en-IN" sz="2800" b="1">
              <a:solidFill>
                <a:srgbClr val="FF0000"/>
              </a:solidFill>
            </a:endParaRPr>
          </a:p>
        </xdr:txBody>
      </xdr:sp>
      <xdr:sp macro="" textlink="">
        <xdr:nvSpPr>
          <xdr:cNvPr id="24" name="TextBox 22">
            <a:extLst>
              <a:ext uri="{FF2B5EF4-FFF2-40B4-BE49-F238E27FC236}">
                <a16:creationId xmlns:a16="http://schemas.microsoft.com/office/drawing/2014/main" id="{0BA63691-A286-4455-AEB0-3B75DE627894}"/>
              </a:ext>
            </a:extLst>
          </xdr:cNvPr>
          <xdr:cNvSpPr txBox="1"/>
        </xdr:nvSpPr>
        <xdr:spPr>
          <a:xfrm>
            <a:off x="2219704" y="283694"/>
            <a:ext cx="55015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10</a:t>
            </a:r>
            <a:endParaRPr lang="en-IN" sz="2800" b="1">
              <a:solidFill>
                <a:srgbClr val="FF0000"/>
              </a:solidFill>
            </a:endParaRPr>
          </a:p>
        </xdr:txBody>
      </xdr:sp>
      <xdr:sp macro="" textlink="">
        <xdr:nvSpPr>
          <xdr:cNvPr id="25" name="TextBox 23">
            <a:extLst>
              <a:ext uri="{FF2B5EF4-FFF2-40B4-BE49-F238E27FC236}">
                <a16:creationId xmlns:a16="http://schemas.microsoft.com/office/drawing/2014/main" id="{484E8D36-FF38-4F64-B8E1-55A99A1E5BBE}"/>
              </a:ext>
            </a:extLst>
          </xdr:cNvPr>
          <xdr:cNvSpPr txBox="1"/>
        </xdr:nvSpPr>
        <xdr:spPr>
          <a:xfrm>
            <a:off x="4501458" y="159794"/>
            <a:ext cx="55015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12</a:t>
            </a:r>
            <a:endParaRPr lang="en-IN" sz="2800" b="1">
              <a:solidFill>
                <a:srgbClr val="FF0000"/>
              </a:solidFill>
            </a:endParaRPr>
          </a:p>
        </xdr:txBody>
      </xdr:sp>
      <xdr:sp macro="" textlink="">
        <xdr:nvSpPr>
          <xdr:cNvPr id="26" name="TextBox 24">
            <a:extLst>
              <a:ext uri="{FF2B5EF4-FFF2-40B4-BE49-F238E27FC236}">
                <a16:creationId xmlns:a16="http://schemas.microsoft.com/office/drawing/2014/main" id="{B15EB1EF-B0D2-4CC8-9100-8BFA01AA1839}"/>
              </a:ext>
            </a:extLst>
          </xdr:cNvPr>
          <xdr:cNvSpPr txBox="1"/>
        </xdr:nvSpPr>
        <xdr:spPr>
          <a:xfrm>
            <a:off x="632086" y="3946157"/>
            <a:ext cx="55015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10</a:t>
            </a:r>
            <a:endParaRPr lang="en-IN" sz="2800" b="1">
              <a:solidFill>
                <a:srgbClr val="FF0000"/>
              </a:solidFill>
            </a:endParaRPr>
          </a:p>
        </xdr:txBody>
      </xdr:sp>
      <xdr:sp macro="" textlink="">
        <xdr:nvSpPr>
          <xdr:cNvPr id="27" name="TextBox 25">
            <a:extLst>
              <a:ext uri="{FF2B5EF4-FFF2-40B4-BE49-F238E27FC236}">
                <a16:creationId xmlns:a16="http://schemas.microsoft.com/office/drawing/2014/main" id="{2CC286A8-541C-448F-A7BF-2395B4AE5BD7}"/>
              </a:ext>
            </a:extLst>
          </xdr:cNvPr>
          <xdr:cNvSpPr txBox="1"/>
        </xdr:nvSpPr>
        <xdr:spPr>
          <a:xfrm>
            <a:off x="3667163" y="3852133"/>
            <a:ext cx="55015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11</a:t>
            </a:r>
            <a:endParaRPr lang="en-IN" sz="2800" b="1">
              <a:solidFill>
                <a:srgbClr val="FF0000"/>
              </a:solidFill>
            </a:endParaRPr>
          </a:p>
        </xdr:txBody>
      </xdr:sp>
    </xdr:grpSp>
    <xdr:clientData/>
  </xdr:twoCellAnchor>
  <xdr:twoCellAnchor>
    <xdr:from>
      <xdr:col>0</xdr:col>
      <xdr:colOff>918882</xdr:colOff>
      <xdr:row>171</xdr:row>
      <xdr:rowOff>112059</xdr:rowOff>
    </xdr:from>
    <xdr:to>
      <xdr:col>8</xdr:col>
      <xdr:colOff>324970</xdr:colOff>
      <xdr:row>211</xdr:row>
      <xdr:rowOff>78442</xdr:rowOff>
    </xdr:to>
    <xdr:grpSp>
      <xdr:nvGrpSpPr>
        <xdr:cNvPr id="35" name="Group 34">
          <a:extLst>
            <a:ext uri="{FF2B5EF4-FFF2-40B4-BE49-F238E27FC236}">
              <a16:creationId xmlns:a16="http://schemas.microsoft.com/office/drawing/2014/main" id="{D675EA13-3E9B-48F3-84E9-BA2EB8AEFBFB}"/>
            </a:ext>
          </a:extLst>
        </xdr:cNvPr>
        <xdr:cNvGrpSpPr/>
      </xdr:nvGrpSpPr>
      <xdr:grpSpPr>
        <a:xfrm>
          <a:off x="918882" y="28821530"/>
          <a:ext cx="8191500" cy="10275794"/>
          <a:chOff x="423862" y="517962"/>
          <a:chExt cx="5581251" cy="7930776"/>
        </a:xfrm>
      </xdr:grpSpPr>
      <xdr:grpSp>
        <xdr:nvGrpSpPr>
          <xdr:cNvPr id="36" name="Group 35">
            <a:extLst>
              <a:ext uri="{FF2B5EF4-FFF2-40B4-BE49-F238E27FC236}">
                <a16:creationId xmlns:a16="http://schemas.microsoft.com/office/drawing/2014/main" id="{6A58892A-F49E-4048-87F9-8257E0EC2CE5}"/>
              </a:ext>
            </a:extLst>
          </xdr:cNvPr>
          <xdr:cNvGrpSpPr/>
        </xdr:nvGrpSpPr>
        <xdr:grpSpPr>
          <a:xfrm>
            <a:off x="423862" y="517962"/>
            <a:ext cx="5581251" cy="7930776"/>
            <a:chOff x="423862" y="517962"/>
            <a:chExt cx="5581251" cy="7930776"/>
          </a:xfrm>
        </xdr:grpSpPr>
        <xdr:pic>
          <xdr:nvPicPr>
            <xdr:cNvPr id="44" name="Picture 43">
              <a:extLst>
                <a:ext uri="{FF2B5EF4-FFF2-40B4-BE49-F238E27FC236}">
                  <a16:creationId xmlns:a16="http://schemas.microsoft.com/office/drawing/2014/main" id="{7C974888-663E-4D3A-A862-7465AF7BA8E2}"/>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34298" y="517962"/>
              <a:ext cx="2693042" cy="3240000"/>
            </a:xfrm>
            <a:prstGeom prst="rect">
              <a:avLst/>
            </a:prstGeom>
            <a:ln>
              <a:solidFill>
                <a:schemeClr val="tx1"/>
              </a:solidFill>
            </a:ln>
          </xdr:spPr>
        </xdr:pic>
        <xdr:pic>
          <xdr:nvPicPr>
            <xdr:cNvPr id="45" name="Picture 44">
              <a:extLst>
                <a:ext uri="{FF2B5EF4-FFF2-40B4-BE49-F238E27FC236}">
                  <a16:creationId xmlns:a16="http://schemas.microsoft.com/office/drawing/2014/main" id="{C76694C0-04EF-4F73-AB86-7E6CAA43509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312071" y="517962"/>
              <a:ext cx="2693042" cy="3240000"/>
            </a:xfrm>
            <a:prstGeom prst="rect">
              <a:avLst/>
            </a:prstGeom>
            <a:ln>
              <a:solidFill>
                <a:schemeClr val="tx1"/>
              </a:solidFill>
            </a:ln>
          </xdr:spPr>
        </xdr:pic>
        <xdr:pic>
          <xdr:nvPicPr>
            <xdr:cNvPr id="46" name="Picture 45">
              <a:extLst>
                <a:ext uri="{FF2B5EF4-FFF2-40B4-BE49-F238E27FC236}">
                  <a16:creationId xmlns:a16="http://schemas.microsoft.com/office/drawing/2014/main" id="{3A6DA7C1-863C-4836-BD27-5F6F1F9FABD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23862" y="3943350"/>
              <a:ext cx="1759895" cy="2340000"/>
            </a:xfrm>
            <a:prstGeom prst="rect">
              <a:avLst/>
            </a:prstGeom>
            <a:ln>
              <a:solidFill>
                <a:schemeClr val="tx1"/>
              </a:solidFill>
            </a:ln>
          </xdr:spPr>
        </xdr:pic>
        <xdr:pic>
          <xdr:nvPicPr>
            <xdr:cNvPr id="47" name="Picture 46">
              <a:extLst>
                <a:ext uri="{FF2B5EF4-FFF2-40B4-BE49-F238E27FC236}">
                  <a16:creationId xmlns:a16="http://schemas.microsoft.com/office/drawing/2014/main" id="{20FAF151-E04B-497B-B295-46089243FD4C}"/>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332414" y="3943350"/>
              <a:ext cx="1759896" cy="2340000"/>
            </a:xfrm>
            <a:prstGeom prst="rect">
              <a:avLst/>
            </a:prstGeom>
            <a:ln>
              <a:solidFill>
                <a:schemeClr val="tx1"/>
              </a:solidFill>
            </a:ln>
          </xdr:spPr>
        </xdr:pic>
        <xdr:pic>
          <xdr:nvPicPr>
            <xdr:cNvPr id="48" name="Picture 47">
              <a:extLst>
                <a:ext uri="{FF2B5EF4-FFF2-40B4-BE49-F238E27FC236}">
                  <a16:creationId xmlns:a16="http://schemas.microsoft.com/office/drawing/2014/main" id="{07247B17-59E2-4362-B020-4A0B7328196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4245218" y="3943350"/>
              <a:ext cx="1759895" cy="2340000"/>
            </a:xfrm>
            <a:prstGeom prst="rect">
              <a:avLst/>
            </a:prstGeom>
            <a:ln>
              <a:solidFill>
                <a:schemeClr val="tx1"/>
              </a:solidFill>
            </a:ln>
          </xdr:spPr>
        </xdr:pic>
        <xdr:pic>
          <xdr:nvPicPr>
            <xdr:cNvPr id="49" name="Picture 48">
              <a:extLst>
                <a:ext uri="{FF2B5EF4-FFF2-40B4-BE49-F238E27FC236}">
                  <a16:creationId xmlns:a16="http://schemas.microsoft.com/office/drawing/2014/main" id="{801D68AB-7844-4D5C-8AAA-EA0433DB0C9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178122" y="6468738"/>
              <a:ext cx="1482938" cy="1980000"/>
            </a:xfrm>
            <a:prstGeom prst="rect">
              <a:avLst/>
            </a:prstGeom>
            <a:ln>
              <a:solidFill>
                <a:schemeClr val="tx1"/>
              </a:solidFill>
            </a:ln>
          </xdr:spPr>
        </xdr:pic>
        <xdr:pic>
          <xdr:nvPicPr>
            <xdr:cNvPr id="50" name="Picture 49">
              <a:extLst>
                <a:ext uri="{FF2B5EF4-FFF2-40B4-BE49-F238E27FC236}">
                  <a16:creationId xmlns:a16="http://schemas.microsoft.com/office/drawing/2014/main" id="{BC99E4A7-18FA-469A-B242-A036D71433F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2779007" y="6468738"/>
              <a:ext cx="2626605" cy="1980000"/>
            </a:xfrm>
            <a:prstGeom prst="rect">
              <a:avLst/>
            </a:prstGeom>
            <a:ln>
              <a:solidFill>
                <a:schemeClr val="tx1"/>
              </a:solidFill>
            </a:ln>
          </xdr:spPr>
        </xdr:pic>
      </xdr:grpSp>
      <xdr:sp macro="" textlink="">
        <xdr:nvSpPr>
          <xdr:cNvPr id="37" name="TextBox 90">
            <a:extLst>
              <a:ext uri="{FF2B5EF4-FFF2-40B4-BE49-F238E27FC236}">
                <a16:creationId xmlns:a16="http://schemas.microsoft.com/office/drawing/2014/main" id="{5FCB6812-7014-4143-9596-22323CA6B5A1}"/>
              </a:ext>
            </a:extLst>
          </xdr:cNvPr>
          <xdr:cNvSpPr txBox="1"/>
        </xdr:nvSpPr>
        <xdr:spPr>
          <a:xfrm>
            <a:off x="487085" y="1110770"/>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12</a:t>
            </a:r>
            <a:endParaRPr lang="en-IN" sz="2400" b="1">
              <a:solidFill>
                <a:srgbClr val="FF0000"/>
              </a:solidFill>
            </a:endParaRPr>
          </a:p>
        </xdr:txBody>
      </xdr:sp>
      <xdr:sp macro="" textlink="">
        <xdr:nvSpPr>
          <xdr:cNvPr id="38" name="TextBox 91">
            <a:extLst>
              <a:ext uri="{FF2B5EF4-FFF2-40B4-BE49-F238E27FC236}">
                <a16:creationId xmlns:a16="http://schemas.microsoft.com/office/drawing/2014/main" id="{9BB73E1D-9EFF-4151-8ED8-1C6C958D185D}"/>
              </a:ext>
            </a:extLst>
          </xdr:cNvPr>
          <xdr:cNvSpPr txBox="1"/>
        </xdr:nvSpPr>
        <xdr:spPr>
          <a:xfrm>
            <a:off x="2165411" y="877704"/>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11</a:t>
            </a:r>
            <a:endParaRPr lang="en-IN" sz="2400" b="1">
              <a:solidFill>
                <a:srgbClr val="FF0000"/>
              </a:solidFill>
            </a:endParaRPr>
          </a:p>
        </xdr:txBody>
      </xdr:sp>
      <xdr:sp macro="" textlink="">
        <xdr:nvSpPr>
          <xdr:cNvPr id="39" name="TextBox 92">
            <a:extLst>
              <a:ext uri="{FF2B5EF4-FFF2-40B4-BE49-F238E27FC236}">
                <a16:creationId xmlns:a16="http://schemas.microsoft.com/office/drawing/2014/main" id="{49DC0B3D-CB35-4B14-B774-17361B6D37EC}"/>
              </a:ext>
            </a:extLst>
          </xdr:cNvPr>
          <xdr:cNvSpPr txBox="1"/>
        </xdr:nvSpPr>
        <xdr:spPr>
          <a:xfrm>
            <a:off x="4477309" y="539952"/>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10</a:t>
            </a:r>
            <a:endParaRPr lang="en-IN" sz="2400" b="1">
              <a:solidFill>
                <a:srgbClr val="FF0000"/>
              </a:solidFill>
            </a:endParaRPr>
          </a:p>
        </xdr:txBody>
      </xdr:sp>
      <xdr:sp macro="" textlink="">
        <xdr:nvSpPr>
          <xdr:cNvPr id="40" name="TextBox 93">
            <a:extLst>
              <a:ext uri="{FF2B5EF4-FFF2-40B4-BE49-F238E27FC236}">
                <a16:creationId xmlns:a16="http://schemas.microsoft.com/office/drawing/2014/main" id="{F95E137A-3FFC-4108-8626-42E16A32D38B}"/>
              </a:ext>
            </a:extLst>
          </xdr:cNvPr>
          <xdr:cNvSpPr txBox="1"/>
        </xdr:nvSpPr>
        <xdr:spPr>
          <a:xfrm>
            <a:off x="682473" y="4195342"/>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12</a:t>
            </a:r>
            <a:endParaRPr lang="en-IN" sz="2400" b="1">
              <a:solidFill>
                <a:srgbClr val="FF0000"/>
              </a:solidFill>
            </a:endParaRPr>
          </a:p>
        </xdr:txBody>
      </xdr:sp>
      <xdr:sp macro="" textlink="">
        <xdr:nvSpPr>
          <xdr:cNvPr id="41" name="TextBox 94">
            <a:extLst>
              <a:ext uri="{FF2B5EF4-FFF2-40B4-BE49-F238E27FC236}">
                <a16:creationId xmlns:a16="http://schemas.microsoft.com/office/drawing/2014/main" id="{5C74396A-DFC2-4B54-AA0E-6AC9A040C451}"/>
              </a:ext>
            </a:extLst>
          </xdr:cNvPr>
          <xdr:cNvSpPr txBox="1"/>
        </xdr:nvSpPr>
        <xdr:spPr>
          <a:xfrm>
            <a:off x="2716713" y="4341167"/>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12</a:t>
            </a:r>
            <a:endParaRPr lang="en-IN" sz="2400" b="1">
              <a:solidFill>
                <a:srgbClr val="FF0000"/>
              </a:solidFill>
            </a:endParaRPr>
          </a:p>
        </xdr:txBody>
      </xdr:sp>
      <xdr:sp macro="" textlink="">
        <xdr:nvSpPr>
          <xdr:cNvPr id="42" name="TextBox 95">
            <a:extLst>
              <a:ext uri="{FF2B5EF4-FFF2-40B4-BE49-F238E27FC236}">
                <a16:creationId xmlns:a16="http://schemas.microsoft.com/office/drawing/2014/main" id="{08349606-1AAB-4B6B-B9D5-7A5097639F0D}"/>
              </a:ext>
            </a:extLst>
          </xdr:cNvPr>
          <xdr:cNvSpPr txBox="1"/>
        </xdr:nvSpPr>
        <xdr:spPr>
          <a:xfrm>
            <a:off x="1699754" y="3997749"/>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11</a:t>
            </a:r>
            <a:endParaRPr lang="en-IN" sz="2400" b="1">
              <a:solidFill>
                <a:srgbClr val="FF0000"/>
              </a:solidFill>
            </a:endParaRPr>
          </a:p>
        </xdr:txBody>
      </xdr:sp>
      <xdr:sp macro="" textlink="">
        <xdr:nvSpPr>
          <xdr:cNvPr id="43" name="TextBox 96">
            <a:extLst>
              <a:ext uri="{FF2B5EF4-FFF2-40B4-BE49-F238E27FC236}">
                <a16:creationId xmlns:a16="http://schemas.microsoft.com/office/drawing/2014/main" id="{12E2547E-16A6-488D-83C9-D599EF23AA58}"/>
              </a:ext>
            </a:extLst>
          </xdr:cNvPr>
          <xdr:cNvSpPr txBox="1"/>
        </xdr:nvSpPr>
        <xdr:spPr>
          <a:xfrm>
            <a:off x="3592297" y="4228581"/>
            <a:ext cx="49564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11</a:t>
            </a:r>
            <a:endParaRPr lang="en-IN" sz="2400"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306034</xdr:colOff>
      <xdr:row>20</xdr:row>
      <xdr:rowOff>133900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8840434" cy="3943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5PCHvq8Dmr9V9tKo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69"/>
  <sheetViews>
    <sheetView tabSelected="1" view="pageBreakPreview" topLeftCell="A227" zoomScale="85" zoomScaleNormal="85" zoomScaleSheetLayoutView="85" zoomScalePageLayoutView="55" workbookViewId="0">
      <selection activeCell="I237" sqref="I23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26.140625" style="1" customWidth="1"/>
    <col min="11" max="20" width="9.140625" style="1"/>
    <col min="21" max="23" width="0" style="1" hidden="1" customWidth="1"/>
    <col min="24" max="26" width="9.140625" style="1"/>
    <col min="27" max="27" width="7.85546875" style="1" customWidth="1"/>
    <col min="28" max="16384" width="9.140625" style="1"/>
  </cols>
  <sheetData>
    <row r="1" spans="1:13" ht="20.25" x14ac:dyDescent="0.25">
      <c r="A1" s="97" t="s">
        <v>42</v>
      </c>
      <c r="B1" s="98"/>
      <c r="C1" s="98"/>
      <c r="D1" s="98"/>
      <c r="E1" s="98"/>
      <c r="F1" s="98"/>
      <c r="G1" s="98"/>
      <c r="H1" s="98"/>
      <c r="I1" s="99"/>
    </row>
    <row r="2" spans="1:13" ht="42" customHeight="1" x14ac:dyDescent="0.25">
      <c r="A2" s="130" t="s">
        <v>11</v>
      </c>
      <c r="B2" s="130"/>
      <c r="C2" s="130"/>
      <c r="D2" s="4" t="s">
        <v>4</v>
      </c>
      <c r="E2" s="131" t="s">
        <v>95</v>
      </c>
      <c r="F2" s="131"/>
      <c r="G2" s="103" t="s">
        <v>15</v>
      </c>
      <c r="H2" s="103"/>
      <c r="I2" s="51">
        <v>45840</v>
      </c>
      <c r="J2" s="60">
        <f>J3+90</f>
        <v>45860</v>
      </c>
      <c r="L2" s="1">
        <f>I2-J3</f>
        <v>70</v>
      </c>
    </row>
    <row r="3" spans="1:13" ht="42.75" customHeight="1" x14ac:dyDescent="0.25">
      <c r="A3" s="94" t="s">
        <v>43</v>
      </c>
      <c r="B3" s="95"/>
      <c r="C3" s="96"/>
      <c r="D3" s="21" t="s">
        <v>4</v>
      </c>
      <c r="E3" s="134" t="s">
        <v>209</v>
      </c>
      <c r="F3" s="135"/>
      <c r="G3" s="103" t="s">
        <v>140</v>
      </c>
      <c r="H3" s="103"/>
      <c r="I3" s="51" t="s">
        <v>232</v>
      </c>
      <c r="J3" s="59">
        <v>45770</v>
      </c>
      <c r="K3" s="1" t="s">
        <v>233</v>
      </c>
      <c r="M3" s="1" t="s">
        <v>234</v>
      </c>
    </row>
    <row r="4" spans="1:13" ht="43.5" customHeight="1" x14ac:dyDescent="0.25">
      <c r="A4" s="94" t="s">
        <v>40</v>
      </c>
      <c r="B4" s="95"/>
      <c r="C4" s="96"/>
      <c r="D4" s="28" t="s">
        <v>4</v>
      </c>
      <c r="E4" s="88" t="s">
        <v>187</v>
      </c>
      <c r="F4" s="89"/>
      <c r="G4" s="103" t="s">
        <v>37</v>
      </c>
      <c r="H4" s="103"/>
      <c r="I4" s="51" t="str">
        <f ca="1">TEXT(TODAY(),"DD/MM/YYYY")</f>
        <v>05/07/2025</v>
      </c>
    </row>
    <row r="5" spans="1:13" ht="20.25" x14ac:dyDescent="0.25">
      <c r="A5" s="63" t="s">
        <v>44</v>
      </c>
      <c r="B5" s="63"/>
      <c r="C5" s="63"/>
      <c r="D5" s="63"/>
      <c r="E5" s="63"/>
      <c r="F5" s="63"/>
      <c r="G5" s="63"/>
      <c r="H5" s="63"/>
      <c r="I5" s="136"/>
    </row>
    <row r="6" spans="1:13" ht="62.25" customHeight="1" x14ac:dyDescent="0.25">
      <c r="A6" s="132" t="s">
        <v>33</v>
      </c>
      <c r="B6" s="132"/>
      <c r="C6" s="132"/>
      <c r="D6" s="2" t="s">
        <v>4</v>
      </c>
      <c r="E6" s="22" t="s">
        <v>108</v>
      </c>
      <c r="F6" s="21" t="s">
        <v>39</v>
      </c>
      <c r="G6" s="2" t="s">
        <v>4</v>
      </c>
      <c r="H6" s="72" t="s">
        <v>231</v>
      </c>
      <c r="I6" s="72"/>
    </row>
    <row r="7" spans="1:13" ht="45" customHeight="1" x14ac:dyDescent="0.25">
      <c r="A7" s="132" t="s">
        <v>46</v>
      </c>
      <c r="B7" s="132"/>
      <c r="C7" s="132"/>
      <c r="D7" s="2" t="s">
        <v>4</v>
      </c>
      <c r="E7" s="5" t="s">
        <v>207</v>
      </c>
      <c r="F7" s="21" t="s">
        <v>47</v>
      </c>
      <c r="G7" s="2" t="s">
        <v>4</v>
      </c>
      <c r="H7" s="88" t="s">
        <v>207</v>
      </c>
      <c r="I7" s="89"/>
    </row>
    <row r="8" spans="1:13" ht="45" hidden="1" customHeight="1" x14ac:dyDescent="0.25">
      <c r="A8" s="132" t="s">
        <v>48</v>
      </c>
      <c r="B8" s="132"/>
      <c r="C8" s="132"/>
      <c r="D8" s="2" t="s">
        <v>4</v>
      </c>
      <c r="E8" s="133"/>
      <c r="F8" s="133"/>
      <c r="G8" s="133"/>
      <c r="H8" s="133"/>
      <c r="I8" s="133"/>
    </row>
    <row r="9" spans="1:13" ht="86.25" customHeight="1" x14ac:dyDescent="0.25">
      <c r="A9" s="103" t="s">
        <v>193</v>
      </c>
      <c r="B9" s="21" t="s">
        <v>4</v>
      </c>
      <c r="C9" s="21" t="s">
        <v>45</v>
      </c>
      <c r="D9" s="2" t="s">
        <v>4</v>
      </c>
      <c r="E9" s="88" t="s">
        <v>217</v>
      </c>
      <c r="F9" s="110"/>
      <c r="G9" s="110"/>
      <c r="H9" s="110"/>
      <c r="I9" s="89"/>
    </row>
    <row r="10" spans="1:13" ht="66" hidden="1" customHeight="1" x14ac:dyDescent="0.25">
      <c r="A10" s="103"/>
      <c r="B10" s="21" t="s">
        <v>4</v>
      </c>
      <c r="C10" s="21" t="s">
        <v>14</v>
      </c>
      <c r="D10" s="2" t="s">
        <v>4</v>
      </c>
      <c r="E10" s="88"/>
      <c r="F10" s="110"/>
      <c r="G10" s="110"/>
      <c r="H10" s="110"/>
      <c r="I10" s="89"/>
    </row>
    <row r="11" spans="1:13" ht="42" hidden="1" customHeight="1" x14ac:dyDescent="0.25">
      <c r="A11" s="103"/>
      <c r="B11" s="21" t="s">
        <v>4</v>
      </c>
      <c r="C11" s="21" t="s">
        <v>5</v>
      </c>
      <c r="D11" s="2" t="s">
        <v>4</v>
      </c>
      <c r="E11" s="88"/>
      <c r="F11" s="110"/>
      <c r="G11" s="110"/>
      <c r="H11" s="110"/>
      <c r="I11" s="89"/>
    </row>
    <row r="12" spans="1:13" ht="20.25" hidden="1" x14ac:dyDescent="0.25">
      <c r="A12" s="103" t="s">
        <v>38</v>
      </c>
      <c r="B12" s="103"/>
      <c r="C12" s="103"/>
      <c r="D12" s="2" t="s">
        <v>4</v>
      </c>
      <c r="E12" s="109" t="s">
        <v>134</v>
      </c>
      <c r="F12" s="109"/>
      <c r="G12" s="109"/>
      <c r="H12" s="109"/>
      <c r="I12" s="109"/>
    </row>
    <row r="13" spans="1:13" ht="20.100000000000001" customHeight="1" x14ac:dyDescent="0.25">
      <c r="A13" s="63" t="s">
        <v>49</v>
      </c>
      <c r="B13" s="63"/>
      <c r="C13" s="63"/>
      <c r="D13" s="63"/>
      <c r="E13" s="63"/>
      <c r="F13" s="63"/>
      <c r="G13" s="63"/>
      <c r="H13" s="63"/>
      <c r="I13" s="63"/>
    </row>
    <row r="14" spans="1:13" ht="60.75" hidden="1" x14ac:dyDescent="0.25">
      <c r="A14" s="21" t="s">
        <v>31</v>
      </c>
      <c r="B14" s="2" t="s">
        <v>4</v>
      </c>
      <c r="C14" s="90" t="s">
        <v>96</v>
      </c>
      <c r="D14" s="144"/>
      <c r="E14" s="91"/>
      <c r="F14" s="17" t="s">
        <v>50</v>
      </c>
      <c r="G14" s="2" t="s">
        <v>4</v>
      </c>
      <c r="H14" s="72"/>
      <c r="I14" s="72"/>
    </row>
    <row r="15" spans="1:13" ht="40.5" x14ac:dyDescent="0.25">
      <c r="A15" s="21" t="s">
        <v>51</v>
      </c>
      <c r="B15" s="2" t="s">
        <v>4</v>
      </c>
      <c r="C15" s="90" t="s">
        <v>208</v>
      </c>
      <c r="D15" s="144"/>
      <c r="E15" s="91"/>
      <c r="F15" s="21" t="s">
        <v>52</v>
      </c>
      <c r="G15" s="2" t="s">
        <v>4</v>
      </c>
      <c r="H15" s="108">
        <v>46020</v>
      </c>
      <c r="I15" s="72"/>
    </row>
    <row r="16" spans="1:13" ht="40.5" hidden="1" x14ac:dyDescent="0.25">
      <c r="A16" s="47" t="s">
        <v>53</v>
      </c>
      <c r="B16" s="2" t="s">
        <v>4</v>
      </c>
      <c r="C16" s="90"/>
      <c r="D16" s="144"/>
      <c r="E16" s="91"/>
      <c r="F16" s="21" t="s">
        <v>54</v>
      </c>
      <c r="G16" s="2" t="s">
        <v>4</v>
      </c>
      <c r="H16" s="107"/>
      <c r="I16" s="89"/>
    </row>
    <row r="17" spans="1:9" ht="60.75" x14ac:dyDescent="0.25">
      <c r="A17" s="47" t="s">
        <v>55</v>
      </c>
      <c r="B17" s="2" t="s">
        <v>4</v>
      </c>
      <c r="C17" s="123">
        <v>46020</v>
      </c>
      <c r="D17" s="110"/>
      <c r="E17" s="110"/>
      <c r="F17" s="110"/>
      <c r="G17" s="110"/>
      <c r="H17" s="110"/>
      <c r="I17" s="110"/>
    </row>
    <row r="18" spans="1:9" ht="40.5" hidden="1" x14ac:dyDescent="0.25">
      <c r="A18" s="47" t="s">
        <v>56</v>
      </c>
      <c r="B18" s="2" t="s">
        <v>4</v>
      </c>
      <c r="C18" s="145" t="s">
        <v>109</v>
      </c>
      <c r="D18" s="146"/>
      <c r="E18" s="147"/>
      <c r="F18" s="21" t="s">
        <v>112</v>
      </c>
      <c r="G18" s="2" t="s">
        <v>4</v>
      </c>
      <c r="H18" s="72"/>
      <c r="I18" s="72"/>
    </row>
    <row r="19" spans="1:9" ht="40.5" hidden="1" x14ac:dyDescent="0.25">
      <c r="A19" s="21" t="s">
        <v>57</v>
      </c>
      <c r="B19" s="2" t="s">
        <v>4</v>
      </c>
      <c r="C19" s="90"/>
      <c r="D19" s="144"/>
      <c r="E19" s="91"/>
      <c r="F19" s="21" t="s">
        <v>111</v>
      </c>
      <c r="G19" s="2" t="s">
        <v>4</v>
      </c>
      <c r="H19" s="72"/>
      <c r="I19" s="72"/>
    </row>
    <row r="20" spans="1:9" ht="40.5" hidden="1" x14ac:dyDescent="0.25">
      <c r="A20" s="21" t="s">
        <v>110</v>
      </c>
      <c r="B20" s="2" t="s">
        <v>4</v>
      </c>
      <c r="C20" s="90"/>
      <c r="D20" s="144"/>
      <c r="E20" s="91"/>
      <c r="F20" s="6" t="s">
        <v>58</v>
      </c>
      <c r="G20" s="2" t="s">
        <v>4</v>
      </c>
      <c r="H20" s="88" t="s">
        <v>192</v>
      </c>
      <c r="I20" s="89"/>
    </row>
    <row r="21" spans="1:9" ht="40.5" hidden="1" x14ac:dyDescent="0.25">
      <c r="A21" s="21" t="s">
        <v>59</v>
      </c>
      <c r="B21" s="2" t="s">
        <v>4</v>
      </c>
      <c r="C21" s="90" t="s">
        <v>190</v>
      </c>
      <c r="D21" s="144"/>
      <c r="E21" s="91"/>
      <c r="F21" s="21" t="s">
        <v>60</v>
      </c>
      <c r="G21" s="2" t="s">
        <v>4</v>
      </c>
      <c r="H21" s="72" t="s">
        <v>191</v>
      </c>
      <c r="I21" s="72"/>
    </row>
    <row r="22" spans="1:9" ht="20.25" x14ac:dyDescent="0.25">
      <c r="A22" s="47" t="s">
        <v>26</v>
      </c>
      <c r="B22" s="2" t="s">
        <v>4</v>
      </c>
      <c r="C22" s="90">
        <v>19.145098999999998</v>
      </c>
      <c r="D22" s="144"/>
      <c r="E22" s="91"/>
      <c r="F22" s="29" t="s">
        <v>27</v>
      </c>
      <c r="G22" s="29" t="s">
        <v>4</v>
      </c>
      <c r="H22" s="90">
        <v>73.247157999999999</v>
      </c>
      <c r="I22" s="91"/>
    </row>
    <row r="23" spans="1:9" ht="20.25" x14ac:dyDescent="0.25">
      <c r="A23" s="47" t="s">
        <v>205</v>
      </c>
      <c r="B23" s="2" t="s">
        <v>4</v>
      </c>
      <c r="C23" s="148" t="s">
        <v>210</v>
      </c>
      <c r="D23" s="110"/>
      <c r="E23" s="110"/>
      <c r="F23" s="110"/>
      <c r="G23" s="110"/>
      <c r="H23" s="110"/>
      <c r="I23" s="110"/>
    </row>
    <row r="24" spans="1:9" ht="108.75" hidden="1" customHeight="1" x14ac:dyDescent="0.25">
      <c r="A24" s="47" t="s">
        <v>29</v>
      </c>
      <c r="B24" s="2" t="s">
        <v>4</v>
      </c>
      <c r="C24" s="72" t="s">
        <v>113</v>
      </c>
      <c r="D24" s="72"/>
      <c r="E24" s="72"/>
      <c r="F24" s="72"/>
      <c r="G24" s="72"/>
      <c r="H24" s="72"/>
      <c r="I24" s="72"/>
    </row>
    <row r="25" spans="1:9" ht="24" customHeight="1" x14ac:dyDescent="0.25">
      <c r="A25" s="97" t="s">
        <v>23</v>
      </c>
      <c r="B25" s="98"/>
      <c r="C25" s="98"/>
      <c r="D25" s="98"/>
      <c r="E25" s="98"/>
      <c r="F25" s="98"/>
      <c r="G25" s="98"/>
      <c r="H25" s="98"/>
      <c r="I25" s="99"/>
    </row>
    <row r="26" spans="1:9" ht="20.25" customHeight="1" x14ac:dyDescent="0.25">
      <c r="A26" s="21" t="s">
        <v>30</v>
      </c>
      <c r="B26" s="2" t="s">
        <v>4</v>
      </c>
      <c r="C26" s="72" t="s">
        <v>97</v>
      </c>
      <c r="D26" s="72"/>
      <c r="E26" s="72"/>
      <c r="F26" s="21" t="s">
        <v>16</v>
      </c>
      <c r="G26" s="2" t="s">
        <v>4</v>
      </c>
      <c r="H26" s="72" t="s">
        <v>116</v>
      </c>
      <c r="I26" s="72"/>
    </row>
    <row r="27" spans="1:9" ht="20.25" x14ac:dyDescent="0.25">
      <c r="A27" s="21" t="s">
        <v>17</v>
      </c>
      <c r="B27" s="2" t="s">
        <v>4</v>
      </c>
      <c r="C27" s="72" t="s">
        <v>117</v>
      </c>
      <c r="D27" s="72"/>
      <c r="E27" s="72"/>
      <c r="F27" s="21" t="s">
        <v>194</v>
      </c>
      <c r="G27" s="2" t="s">
        <v>4</v>
      </c>
      <c r="H27" s="72" t="s">
        <v>189</v>
      </c>
      <c r="I27" s="72"/>
    </row>
    <row r="28" spans="1:9" ht="40.5" x14ac:dyDescent="0.25">
      <c r="A28" s="21" t="s">
        <v>18</v>
      </c>
      <c r="B28" s="2" t="s">
        <v>4</v>
      </c>
      <c r="C28" s="72" t="s">
        <v>211</v>
      </c>
      <c r="D28" s="72"/>
      <c r="E28" s="72"/>
      <c r="F28" s="21" t="s">
        <v>19</v>
      </c>
      <c r="G28" s="2" t="s">
        <v>4</v>
      </c>
      <c r="H28" s="72" t="s">
        <v>212</v>
      </c>
      <c r="I28" s="72"/>
    </row>
    <row r="29" spans="1:9" ht="40.5" hidden="1" x14ac:dyDescent="0.25">
      <c r="A29" s="47" t="s">
        <v>141</v>
      </c>
      <c r="B29" s="2" t="s">
        <v>4</v>
      </c>
      <c r="C29" s="109" t="s">
        <v>142</v>
      </c>
      <c r="D29" s="109"/>
      <c r="E29" s="109"/>
      <c r="F29" s="21" t="s">
        <v>143</v>
      </c>
      <c r="G29" s="2" t="s">
        <v>4</v>
      </c>
      <c r="H29" s="140" t="s">
        <v>144</v>
      </c>
      <c r="I29" s="141"/>
    </row>
    <row r="30" spans="1:9" ht="84" hidden="1" customHeight="1" x14ac:dyDescent="0.25">
      <c r="A30" s="21" t="s">
        <v>20</v>
      </c>
      <c r="B30" s="2" t="s">
        <v>4</v>
      </c>
      <c r="C30" s="109" t="s">
        <v>138</v>
      </c>
      <c r="D30" s="109"/>
      <c r="E30" s="109"/>
      <c r="F30" s="21"/>
      <c r="G30" s="2" t="s">
        <v>4</v>
      </c>
      <c r="H30" s="109"/>
      <c r="I30" s="109"/>
    </row>
    <row r="31" spans="1:9" ht="21.75" hidden="1" customHeight="1" x14ac:dyDescent="0.25">
      <c r="A31" s="47" t="s">
        <v>149</v>
      </c>
      <c r="B31" s="2" t="s">
        <v>4</v>
      </c>
      <c r="C31" s="72" t="s">
        <v>150</v>
      </c>
      <c r="D31" s="72"/>
      <c r="E31" s="72"/>
      <c r="F31" s="21" t="s">
        <v>151</v>
      </c>
      <c r="G31" s="2" t="s">
        <v>4</v>
      </c>
      <c r="H31" s="88" t="s">
        <v>150</v>
      </c>
      <c r="I31" s="89"/>
    </row>
    <row r="32" spans="1:9" ht="21.75" hidden="1" customHeight="1" x14ac:dyDescent="0.25">
      <c r="A32" s="47" t="s">
        <v>152</v>
      </c>
      <c r="B32" s="2" t="s">
        <v>4</v>
      </c>
      <c r="C32" s="88" t="s">
        <v>150</v>
      </c>
      <c r="D32" s="110"/>
      <c r="E32" s="110"/>
      <c r="F32" s="110"/>
      <c r="G32" s="110"/>
      <c r="H32" s="110"/>
      <c r="I32" s="89"/>
    </row>
    <row r="33" spans="1:9" ht="20.25" hidden="1" x14ac:dyDescent="0.25">
      <c r="A33" s="137" t="s">
        <v>41</v>
      </c>
      <c r="B33" s="138"/>
      <c r="C33" s="138"/>
      <c r="D33" s="138"/>
      <c r="E33" s="138"/>
      <c r="F33" s="138"/>
      <c r="G33" s="138"/>
      <c r="H33" s="138"/>
      <c r="I33" s="139"/>
    </row>
    <row r="34" spans="1:9" ht="40.5" hidden="1" x14ac:dyDescent="0.25">
      <c r="A34" s="94" t="s">
        <v>21</v>
      </c>
      <c r="B34" s="95"/>
      <c r="C34" s="96"/>
      <c r="D34" s="2" t="s">
        <v>4</v>
      </c>
      <c r="E34" s="22" t="s">
        <v>118</v>
      </c>
      <c r="F34" s="21" t="s">
        <v>22</v>
      </c>
      <c r="G34" s="7" t="s">
        <v>4</v>
      </c>
      <c r="H34" s="88" t="s">
        <v>119</v>
      </c>
      <c r="I34" s="89"/>
    </row>
    <row r="35" spans="1:9" ht="40.5" hidden="1" x14ac:dyDescent="0.25">
      <c r="A35" s="94" t="s">
        <v>25</v>
      </c>
      <c r="B35" s="95"/>
      <c r="C35" s="96"/>
      <c r="D35" s="2" t="s">
        <v>4</v>
      </c>
      <c r="E35" s="22" t="s">
        <v>119</v>
      </c>
      <c r="F35" s="8" t="s">
        <v>36</v>
      </c>
      <c r="G35" s="2" t="s">
        <v>4</v>
      </c>
      <c r="H35" s="88" t="s">
        <v>119</v>
      </c>
      <c r="I35" s="89"/>
    </row>
    <row r="36" spans="1:9" ht="40.5" hidden="1" x14ac:dyDescent="0.25">
      <c r="A36" s="94" t="s">
        <v>35</v>
      </c>
      <c r="B36" s="95"/>
      <c r="C36" s="96"/>
      <c r="D36" s="2" t="s">
        <v>4</v>
      </c>
      <c r="E36" s="5" t="s">
        <v>120</v>
      </c>
      <c r="F36" s="21" t="s">
        <v>24</v>
      </c>
      <c r="G36" s="24" t="s">
        <v>4</v>
      </c>
      <c r="H36" s="88" t="s">
        <v>121</v>
      </c>
      <c r="I36" s="89"/>
    </row>
    <row r="37" spans="1:9" ht="20.25" x14ac:dyDescent="0.25">
      <c r="A37" s="97" t="s">
        <v>0</v>
      </c>
      <c r="B37" s="98"/>
      <c r="C37" s="98"/>
      <c r="D37" s="98"/>
      <c r="E37" s="98"/>
      <c r="F37" s="98"/>
      <c r="G37" s="98"/>
      <c r="H37" s="98"/>
      <c r="I37" s="99"/>
    </row>
    <row r="38" spans="1:9" ht="20.25" x14ac:dyDescent="0.25">
      <c r="A38" s="104" t="s">
        <v>0</v>
      </c>
      <c r="B38" s="106"/>
      <c r="C38" s="105"/>
      <c r="D38" s="2" t="s">
        <v>4</v>
      </c>
      <c r="E38" s="9" t="s">
        <v>1</v>
      </c>
      <c r="F38" s="9" t="s">
        <v>6</v>
      </c>
      <c r="G38" s="104" t="s">
        <v>2</v>
      </c>
      <c r="H38" s="105"/>
      <c r="I38" s="9" t="s">
        <v>3</v>
      </c>
    </row>
    <row r="39" spans="1:9" ht="20.25" hidden="1" x14ac:dyDescent="0.25">
      <c r="A39" s="94" t="s">
        <v>7</v>
      </c>
      <c r="B39" s="95"/>
      <c r="C39" s="96"/>
      <c r="D39" s="2" t="s">
        <v>4</v>
      </c>
      <c r="E39" s="23"/>
      <c r="F39" s="23"/>
      <c r="G39" s="92"/>
      <c r="H39" s="93"/>
      <c r="I39" s="23"/>
    </row>
    <row r="40" spans="1:9" ht="45" customHeight="1" x14ac:dyDescent="0.25">
      <c r="A40" s="94" t="s">
        <v>8</v>
      </c>
      <c r="B40" s="95"/>
      <c r="C40" s="96"/>
      <c r="D40" s="2" t="s">
        <v>4</v>
      </c>
      <c r="E40" s="23" t="s">
        <v>214</v>
      </c>
      <c r="F40" s="23" t="s">
        <v>216</v>
      </c>
      <c r="G40" s="92" t="s">
        <v>213</v>
      </c>
      <c r="H40" s="93"/>
      <c r="I40" s="23" t="s">
        <v>215</v>
      </c>
    </row>
    <row r="41" spans="1:9" ht="20.25" customHeight="1" x14ac:dyDescent="0.25">
      <c r="A41" s="94" t="s">
        <v>12</v>
      </c>
      <c r="B41" s="95"/>
      <c r="C41" s="96"/>
      <c r="D41" s="2" t="s">
        <v>4</v>
      </c>
      <c r="E41" s="18" t="s">
        <v>115</v>
      </c>
      <c r="F41" s="21" t="s">
        <v>13</v>
      </c>
      <c r="G41" s="2" t="s">
        <v>4</v>
      </c>
      <c r="H41" s="88" t="s">
        <v>114</v>
      </c>
      <c r="I41" s="89"/>
    </row>
    <row r="42" spans="1:9" ht="20.25" x14ac:dyDescent="0.25">
      <c r="A42" s="97" t="s">
        <v>61</v>
      </c>
      <c r="B42" s="98"/>
      <c r="C42" s="98"/>
      <c r="D42" s="98"/>
      <c r="E42" s="98"/>
      <c r="F42" s="98"/>
      <c r="G42" s="98"/>
      <c r="H42" s="98"/>
      <c r="I42" s="99"/>
    </row>
    <row r="43" spans="1:9" ht="21" customHeight="1" x14ac:dyDescent="0.25">
      <c r="A43" s="83" t="s">
        <v>62</v>
      </c>
      <c r="B43" s="83"/>
      <c r="C43" s="83" t="s">
        <v>63</v>
      </c>
      <c r="D43" s="83"/>
      <c r="E43" s="83" t="s">
        <v>188</v>
      </c>
      <c r="F43" s="83"/>
      <c r="G43" s="83"/>
      <c r="H43" s="83" t="s">
        <v>64</v>
      </c>
      <c r="I43" s="83"/>
    </row>
    <row r="44" spans="1:9" ht="20.25" x14ac:dyDescent="0.25">
      <c r="A44" s="70" t="s">
        <v>218</v>
      </c>
      <c r="B44" s="70"/>
      <c r="C44" s="71" t="s">
        <v>98</v>
      </c>
      <c r="D44" s="71"/>
      <c r="E44" s="72" t="s">
        <v>221</v>
      </c>
      <c r="F44" s="72"/>
      <c r="G44" s="72"/>
      <c r="H44" s="72" t="s">
        <v>221</v>
      </c>
      <c r="I44" s="72"/>
    </row>
    <row r="45" spans="1:9" ht="20.25" x14ac:dyDescent="0.25">
      <c r="A45" s="70" t="s">
        <v>219</v>
      </c>
      <c r="B45" s="70"/>
      <c r="C45" s="71" t="s">
        <v>98</v>
      </c>
      <c r="D45" s="71"/>
      <c r="E45" s="72" t="s">
        <v>221</v>
      </c>
      <c r="F45" s="72"/>
      <c r="G45" s="72"/>
      <c r="H45" s="72" t="s">
        <v>221</v>
      </c>
      <c r="I45" s="72"/>
    </row>
    <row r="46" spans="1:9" ht="20.25" x14ac:dyDescent="0.25">
      <c r="A46" s="70" t="s">
        <v>220</v>
      </c>
      <c r="B46" s="70"/>
      <c r="C46" s="71" t="s">
        <v>98</v>
      </c>
      <c r="D46" s="71"/>
      <c r="E46" s="72" t="s">
        <v>221</v>
      </c>
      <c r="F46" s="72"/>
      <c r="G46" s="72"/>
      <c r="H46" s="72" t="s">
        <v>221</v>
      </c>
      <c r="I46" s="72"/>
    </row>
    <row r="47" spans="1:9" ht="20.25" x14ac:dyDescent="0.25">
      <c r="A47" s="63" t="s">
        <v>65</v>
      </c>
      <c r="B47" s="63"/>
      <c r="C47" s="63"/>
      <c r="D47" s="63"/>
      <c r="E47" s="63"/>
      <c r="F47" s="63"/>
      <c r="G47" s="63"/>
      <c r="H47" s="63"/>
      <c r="I47" s="63"/>
    </row>
    <row r="48" spans="1:9" ht="42.75" hidden="1" customHeight="1" x14ac:dyDescent="0.25">
      <c r="A48" s="17" t="s">
        <v>66</v>
      </c>
      <c r="B48" s="17" t="s">
        <v>4</v>
      </c>
      <c r="C48" s="72" t="s">
        <v>115</v>
      </c>
      <c r="D48" s="72"/>
      <c r="E48" s="72"/>
      <c r="F48" s="17" t="s">
        <v>67</v>
      </c>
      <c r="G48" s="17" t="s">
        <v>4</v>
      </c>
      <c r="H48" s="72"/>
      <c r="I48" s="72"/>
    </row>
    <row r="49" spans="1:11" ht="105.75" customHeight="1" x14ac:dyDescent="0.25">
      <c r="A49" s="50" t="s">
        <v>99</v>
      </c>
      <c r="B49" s="17" t="s">
        <v>4</v>
      </c>
      <c r="C49" s="72" t="s">
        <v>222</v>
      </c>
      <c r="D49" s="72"/>
      <c r="E49" s="72"/>
      <c r="F49" s="17" t="s">
        <v>68</v>
      </c>
      <c r="G49" s="17" t="s">
        <v>4</v>
      </c>
      <c r="H49" s="72" t="s">
        <v>187</v>
      </c>
      <c r="I49" s="72"/>
    </row>
    <row r="50" spans="1:11" ht="46.5" hidden="1" customHeight="1" x14ac:dyDescent="0.25">
      <c r="A50" s="17" t="s">
        <v>69</v>
      </c>
      <c r="B50" s="17" t="s">
        <v>4</v>
      </c>
      <c r="C50" s="72"/>
      <c r="D50" s="72"/>
      <c r="E50" s="72"/>
      <c r="F50" s="17" t="s">
        <v>70</v>
      </c>
      <c r="G50" s="17" t="s">
        <v>4</v>
      </c>
      <c r="H50" s="72"/>
      <c r="I50" s="72"/>
    </row>
    <row r="51" spans="1:11" ht="45" hidden="1" customHeight="1" x14ac:dyDescent="0.25">
      <c r="A51" s="17" t="s">
        <v>71</v>
      </c>
      <c r="B51" s="17" t="s">
        <v>4</v>
      </c>
      <c r="C51" s="72" t="s">
        <v>114</v>
      </c>
      <c r="D51" s="72"/>
      <c r="E51" s="72"/>
      <c r="F51" s="17" t="s">
        <v>72</v>
      </c>
      <c r="G51" s="17" t="s">
        <v>4</v>
      </c>
      <c r="H51" s="72"/>
      <c r="I51" s="72"/>
    </row>
    <row r="52" spans="1:11" ht="21" thickBot="1" x14ac:dyDescent="0.3">
      <c r="A52" s="63" t="s">
        <v>73</v>
      </c>
      <c r="B52" s="63"/>
      <c r="C52" s="63"/>
      <c r="D52" s="63"/>
      <c r="E52" s="63"/>
      <c r="F52" s="63"/>
      <c r="G52" s="63"/>
      <c r="H52" s="63"/>
      <c r="I52" s="63"/>
    </row>
    <row r="53" spans="1:11" ht="20.25" customHeight="1" x14ac:dyDescent="0.3">
      <c r="A53" s="64" t="s">
        <v>230</v>
      </c>
      <c r="B53" s="64"/>
      <c r="C53" s="64"/>
      <c r="D53" s="65" t="s">
        <v>4</v>
      </c>
      <c r="E53" s="54" t="s">
        <v>153</v>
      </c>
      <c r="F53" s="62" t="s">
        <v>135</v>
      </c>
      <c r="G53" s="62"/>
      <c r="H53" s="54" t="s">
        <v>154</v>
      </c>
      <c r="I53" s="54" t="s">
        <v>155</v>
      </c>
      <c r="J53" s="55"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All work completed. Please provide OC.</v>
      </c>
      <c r="K53" s="38"/>
    </row>
    <row r="54" spans="1:11" ht="20.25" x14ac:dyDescent="0.3">
      <c r="A54" s="64"/>
      <c r="B54" s="64"/>
      <c r="C54" s="64"/>
      <c r="D54" s="65"/>
      <c r="E54" s="54">
        <v>0</v>
      </c>
      <c r="F54" s="62">
        <v>1</v>
      </c>
      <c r="G54" s="62"/>
      <c r="H54" s="54">
        <v>0</v>
      </c>
      <c r="I54" s="54">
        <f ca="1">--TRIM(RIGHT(SUBSTITUTE(LEFT(A53,_xlfn.AGGREGATE(16,6,FIND({0,1,2,3,4,5,6,7,8,9},A53,ROW(INDIRECT("1:"&amp;LEN(A53)))),1))," ",REPT(" ",LEN(A53))),LEN(A53)))</f>
        <v>18</v>
      </c>
      <c r="J54" s="56" t="s">
        <v>159</v>
      </c>
      <c r="K54" s="38"/>
    </row>
    <row r="55" spans="1:11" ht="20.25" customHeight="1" x14ac:dyDescent="0.3">
      <c r="A55" s="66" t="s">
        <v>157</v>
      </c>
      <c r="B55" s="66"/>
      <c r="C55" s="66" t="s">
        <v>172</v>
      </c>
      <c r="D55" s="66"/>
      <c r="E55" s="53" t="s">
        <v>173</v>
      </c>
      <c r="F55" s="66" t="s">
        <v>158</v>
      </c>
      <c r="G55" s="66"/>
      <c r="H55" s="46" t="s">
        <v>156</v>
      </c>
      <c r="I55" s="46"/>
      <c r="J55" s="40" t="s">
        <v>174</v>
      </c>
      <c r="K55" s="39">
        <f ca="1">I54*25%</f>
        <v>4.5</v>
      </c>
    </row>
    <row r="56" spans="1:11" ht="20.25" customHeight="1" x14ac:dyDescent="0.3">
      <c r="A56" s="61" t="s">
        <v>175</v>
      </c>
      <c r="B56" s="61"/>
      <c r="C56" s="62">
        <f ca="1">K57</f>
        <v>18</v>
      </c>
      <c r="D56" s="62"/>
      <c r="E56" s="52">
        <f ca="1">((100/I54)*C56)/100</f>
        <v>1</v>
      </c>
      <c r="F56" s="61">
        <f ca="1">(((C56/I54*5)+(C57/I54*20)+(25/(F54+H54+I54)*C58)+(5/(I54)*C59)+(2.5/(I54)*C60)+(2.5/(I54)*C61)+(5/I54*C62)+(10/I54*C63)+(2.5/I54*C64)+(2.5/I54*C65)+(10/I54*C66)+(10/I54*C67))/100)</f>
        <v>1</v>
      </c>
      <c r="G56" s="61"/>
      <c r="H56" s="61" t="str">
        <f ca="1">J53</f>
        <v>All work completed. Please provide OC.</v>
      </c>
      <c r="I56" s="61"/>
      <c r="J56" s="40" t="s">
        <v>160</v>
      </c>
      <c r="K56" s="57">
        <f ca="1">I54*50%</f>
        <v>9</v>
      </c>
    </row>
    <row r="57" spans="1:11" ht="20.25" x14ac:dyDescent="0.3">
      <c r="A57" s="61" t="s">
        <v>136</v>
      </c>
      <c r="B57" s="61"/>
      <c r="C57" s="67">
        <v>18</v>
      </c>
      <c r="D57" s="62"/>
      <c r="E57" s="52">
        <f ca="1">((100/I54)*C57)/100</f>
        <v>1</v>
      </c>
      <c r="F57" s="61"/>
      <c r="G57" s="61"/>
      <c r="H57" s="61"/>
      <c r="I57" s="61"/>
      <c r="J57" s="40" t="s">
        <v>161</v>
      </c>
      <c r="K57" s="57">
        <f ca="1">I54</f>
        <v>18</v>
      </c>
    </row>
    <row r="58" spans="1:11" ht="21" customHeight="1" x14ac:dyDescent="0.35">
      <c r="A58" s="61" t="s">
        <v>176</v>
      </c>
      <c r="B58" s="61"/>
      <c r="C58" s="62">
        <v>19</v>
      </c>
      <c r="D58" s="62"/>
      <c r="E58" s="52">
        <f ca="1">((100/(F54+H54+I54))*C58)/100</f>
        <v>1</v>
      </c>
      <c r="F58" s="61"/>
      <c r="G58" s="61"/>
      <c r="H58" s="61"/>
      <c r="I58" s="61"/>
      <c r="J58" s="40" t="s">
        <v>162</v>
      </c>
      <c r="K58" s="43">
        <f ca="1">(IF(E54&gt;1,(I54/(E54+2)),I54/4))</f>
        <v>4.5</v>
      </c>
    </row>
    <row r="59" spans="1:11" ht="21" customHeight="1" x14ac:dyDescent="0.35">
      <c r="A59" s="61" t="s">
        <v>177</v>
      </c>
      <c r="B59" s="61"/>
      <c r="C59" s="62">
        <v>18</v>
      </c>
      <c r="D59" s="62"/>
      <c r="E59" s="52">
        <f ca="1">((100/I54)*C59)/100</f>
        <v>1</v>
      </c>
      <c r="F59" s="61"/>
      <c r="G59" s="61"/>
      <c r="H59" s="61"/>
      <c r="I59" s="61"/>
      <c r="J59" s="40" t="s">
        <v>163</v>
      </c>
      <c r="K59" s="43">
        <f ca="1">(IF(E54&gt;1,(I54/(E54+2)+K58),I54/4+K58))</f>
        <v>9</v>
      </c>
    </row>
    <row r="60" spans="1:11" ht="21" customHeight="1" x14ac:dyDescent="0.35">
      <c r="A60" s="68" t="s">
        <v>178</v>
      </c>
      <c r="B60" s="69"/>
      <c r="C60" s="62">
        <v>18</v>
      </c>
      <c r="D60" s="62"/>
      <c r="E60" s="52">
        <f ca="1">((100/I54)*C60)/100</f>
        <v>1</v>
      </c>
      <c r="F60" s="61"/>
      <c r="G60" s="61"/>
      <c r="H60" s="61"/>
      <c r="I60" s="61"/>
      <c r="J60" s="40" t="s">
        <v>179</v>
      </c>
      <c r="K60" s="43">
        <f>(IF(E54&gt;1,(I54/(E54+2)+K59),0))</f>
        <v>0</v>
      </c>
    </row>
    <row r="61" spans="1:11" ht="21" customHeight="1" x14ac:dyDescent="0.35">
      <c r="A61" s="68" t="s">
        <v>225</v>
      </c>
      <c r="B61" s="69"/>
      <c r="C61" s="62">
        <v>18</v>
      </c>
      <c r="D61" s="62"/>
      <c r="E61" s="52">
        <f ca="1">((100/I54)*C61)/100</f>
        <v>1</v>
      </c>
      <c r="F61" s="61"/>
      <c r="G61" s="61"/>
      <c r="H61" s="61"/>
      <c r="I61" s="61"/>
      <c r="J61" s="40" t="s">
        <v>180</v>
      </c>
      <c r="K61" s="43">
        <f>(IF(E54&gt;2,(I54/(E54+2)+K60),0))</f>
        <v>0</v>
      </c>
    </row>
    <row r="62" spans="1:11" ht="57.75" customHeight="1" x14ac:dyDescent="0.35">
      <c r="A62" s="68" t="s">
        <v>226</v>
      </c>
      <c r="B62" s="69"/>
      <c r="C62" s="62">
        <v>18</v>
      </c>
      <c r="D62" s="62"/>
      <c r="E62" s="52">
        <f ca="1">((100/(I54))*C62)/100</f>
        <v>1</v>
      </c>
      <c r="F62" s="61"/>
      <c r="G62" s="61"/>
      <c r="H62" s="61"/>
      <c r="I62" s="61"/>
      <c r="J62" s="40" t="s">
        <v>182</v>
      </c>
      <c r="K62" s="44">
        <f>(IF(E54&gt;3,(I54/(E54+2)+K61),0))</f>
        <v>0</v>
      </c>
    </row>
    <row r="63" spans="1:11" ht="21" x14ac:dyDescent="0.35">
      <c r="A63" s="61" t="s">
        <v>181</v>
      </c>
      <c r="B63" s="61"/>
      <c r="C63" s="62">
        <v>18</v>
      </c>
      <c r="D63" s="62"/>
      <c r="E63" s="52">
        <f ca="1">((100/(I54))*C63)/100</f>
        <v>1</v>
      </c>
      <c r="F63" s="61"/>
      <c r="G63" s="61"/>
      <c r="H63" s="61"/>
      <c r="I63" s="61"/>
      <c r="J63" s="40" t="s">
        <v>183</v>
      </c>
      <c r="K63" s="43">
        <f>(IF(E54&gt;4,(I54/(E54+2)+K62),0))</f>
        <v>0</v>
      </c>
    </row>
    <row r="64" spans="1:11" ht="21" customHeight="1" x14ac:dyDescent="0.35">
      <c r="A64" s="61" t="s">
        <v>227</v>
      </c>
      <c r="B64" s="61"/>
      <c r="C64" s="62">
        <v>18</v>
      </c>
      <c r="D64" s="62"/>
      <c r="E64" s="52">
        <f ca="1">((100/I54)*C64)/100</f>
        <v>1</v>
      </c>
      <c r="F64" s="61"/>
      <c r="G64" s="61"/>
      <c r="H64" s="61"/>
      <c r="I64" s="61"/>
      <c r="J64" s="40" t="s">
        <v>164</v>
      </c>
      <c r="K64" s="43">
        <f ca="1">(IF(E54=1,(I54/(E54+3)+K59),IF(E54=0,(I54/4+K59),IF(E54&gt;1,0))))</f>
        <v>13.5</v>
      </c>
    </row>
    <row r="65" spans="1:13" ht="41.25" customHeight="1" thickBot="1" x14ac:dyDescent="0.4">
      <c r="A65" s="61" t="s">
        <v>228</v>
      </c>
      <c r="B65" s="61"/>
      <c r="C65" s="62">
        <v>18</v>
      </c>
      <c r="D65" s="62"/>
      <c r="E65" s="52">
        <f ca="1">((100/I54)*C65)/100</f>
        <v>1</v>
      </c>
      <c r="F65" s="61"/>
      <c r="G65" s="61"/>
      <c r="H65" s="61"/>
      <c r="I65" s="61"/>
      <c r="J65" s="58" t="s">
        <v>165</v>
      </c>
      <c r="K65" s="45">
        <f ca="1">(IF(E54&gt;1.5,(I54/(E54+2)+K58+MAX(0,K59-K58)+MAX(0,K60-K59)+MAX(0,K61-K60)+MAX(0,K62-K61)+MAX(0,K63-K62)),IF(E54=1,(I54/(E54+3)+K64),IF(E54=0,I54/4+K64))))</f>
        <v>18</v>
      </c>
      <c r="M65" s="1" t="e">
        <f>(IF(D53&gt;1.5,(H53/(D53+2)+J58+MAX(0,J59-J58)+MAX(0,J60-J59)+MAX(0,J61-J60)+MAX(0,J62-J61)+MAX(0,J63-J62)),IF(D53=1,(H53/(D53+3)+J63),IF(D53=0,H53*0.3+J63))))</f>
        <v>#VALUE!</v>
      </c>
    </row>
    <row r="66" spans="1:13" ht="20.25" x14ac:dyDescent="0.25">
      <c r="A66" s="61" t="s">
        <v>184</v>
      </c>
      <c r="B66" s="61"/>
      <c r="C66" s="62">
        <v>18</v>
      </c>
      <c r="D66" s="62"/>
      <c r="E66" s="52">
        <f ca="1">((100/(I54))*C66)/100</f>
        <v>1</v>
      </c>
      <c r="F66" s="61"/>
      <c r="G66" s="61"/>
      <c r="H66" s="61"/>
      <c r="I66" s="61"/>
    </row>
    <row r="67" spans="1:13" ht="20.25" x14ac:dyDescent="0.25">
      <c r="A67" s="61" t="s">
        <v>185</v>
      </c>
      <c r="B67" s="61"/>
      <c r="C67" s="62">
        <v>18</v>
      </c>
      <c r="D67" s="62"/>
      <c r="E67" s="52">
        <f ca="1">((100/(I54))*C67)/100</f>
        <v>1</v>
      </c>
      <c r="F67" s="61"/>
      <c r="G67" s="61"/>
      <c r="H67" s="61"/>
      <c r="I67" s="61"/>
    </row>
    <row r="68" spans="1:13" ht="21" hidden="1" thickBot="1" x14ac:dyDescent="0.3">
      <c r="A68" s="63" t="s">
        <v>73</v>
      </c>
      <c r="B68" s="63"/>
      <c r="C68" s="63"/>
      <c r="D68" s="63"/>
      <c r="E68" s="63"/>
      <c r="F68" s="63"/>
      <c r="G68" s="63"/>
      <c r="H68" s="63"/>
      <c r="I68" s="63"/>
    </row>
    <row r="69" spans="1:13" ht="20.25" hidden="1" customHeight="1" x14ac:dyDescent="0.3">
      <c r="A69" s="64" t="s">
        <v>223</v>
      </c>
      <c r="B69" s="64"/>
      <c r="C69" s="64"/>
      <c r="D69" s="65" t="s">
        <v>4</v>
      </c>
      <c r="E69" s="54" t="s">
        <v>153</v>
      </c>
      <c r="F69" s="62" t="s">
        <v>135</v>
      </c>
      <c r="G69" s="62"/>
      <c r="H69" s="54" t="s">
        <v>154</v>
      </c>
      <c r="I69" s="54" t="s">
        <v>155</v>
      </c>
      <c r="J69" s="55"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All work completed. Please provide OC.</v>
      </c>
      <c r="K69" s="38"/>
    </row>
    <row r="70" spans="1:13" ht="20.25" hidden="1" x14ac:dyDescent="0.3">
      <c r="A70" s="64"/>
      <c r="B70" s="64"/>
      <c r="C70" s="64"/>
      <c r="D70" s="65"/>
      <c r="E70" s="54">
        <v>0</v>
      </c>
      <c r="F70" s="62">
        <v>1</v>
      </c>
      <c r="G70" s="62"/>
      <c r="H70" s="54">
        <v>0</v>
      </c>
      <c r="I70" s="54">
        <f ca="1">--TRIM(RIGHT(SUBSTITUTE(LEFT(A69,_xlfn.AGGREGATE(16,6,FIND({0,1,2,3,4,5,6,7,8,9},A69,ROW(INDIRECT("1:"&amp;LEN(A69)))),1))," ",REPT(" ",LEN(A69))),LEN(A69)))</f>
        <v>18</v>
      </c>
      <c r="J70" s="56" t="s">
        <v>159</v>
      </c>
      <c r="K70" s="38"/>
    </row>
    <row r="71" spans="1:13" ht="20.25" hidden="1" customHeight="1" x14ac:dyDescent="0.3">
      <c r="A71" s="66" t="s">
        <v>157</v>
      </c>
      <c r="B71" s="66"/>
      <c r="C71" s="66" t="s">
        <v>172</v>
      </c>
      <c r="D71" s="66"/>
      <c r="E71" s="53" t="s">
        <v>173</v>
      </c>
      <c r="F71" s="66" t="s">
        <v>158</v>
      </c>
      <c r="G71" s="66"/>
      <c r="H71" s="46" t="s">
        <v>156</v>
      </c>
      <c r="I71" s="46"/>
      <c r="J71" s="40" t="s">
        <v>174</v>
      </c>
      <c r="K71" s="39">
        <f ca="1">I70*25%</f>
        <v>4.5</v>
      </c>
    </row>
    <row r="72" spans="1:13" ht="20.25" hidden="1" customHeight="1" x14ac:dyDescent="0.3">
      <c r="A72" s="61" t="s">
        <v>175</v>
      </c>
      <c r="B72" s="61"/>
      <c r="C72" s="62">
        <f ca="1">K73</f>
        <v>18</v>
      </c>
      <c r="D72" s="62"/>
      <c r="E72" s="52">
        <f ca="1">((100/I70)*C72)/100</f>
        <v>1</v>
      </c>
      <c r="F72" s="61">
        <f ca="1">(((C72/I70*5)+(C73/I70*20)+(25/(F70+H70+I70)*C74)+(5/(I70)*C75)+(2.5/(I70)*C76)+(2.5/(I70)*C77)+(5/I70*C78)+(10/I70*C79)+(2.5/I70*C80)+(2.5/I70*C81)+(10/I70*C82)+(10/I70*C83))/100)</f>
        <v>1</v>
      </c>
      <c r="G72" s="61"/>
      <c r="H72" s="61" t="str">
        <f ca="1">J69</f>
        <v>All work completed. Please provide OC.</v>
      </c>
      <c r="I72" s="61"/>
      <c r="J72" s="40" t="s">
        <v>160</v>
      </c>
      <c r="K72" s="57">
        <f ca="1">I70*50%</f>
        <v>9</v>
      </c>
    </row>
    <row r="73" spans="1:13" ht="20.25" hidden="1" x14ac:dyDescent="0.3">
      <c r="A73" s="61" t="s">
        <v>136</v>
      </c>
      <c r="B73" s="61"/>
      <c r="C73" s="67">
        <v>18</v>
      </c>
      <c r="D73" s="62"/>
      <c r="E73" s="52">
        <f ca="1">((100/I70)*C73)/100</f>
        <v>1</v>
      </c>
      <c r="F73" s="61"/>
      <c r="G73" s="61"/>
      <c r="H73" s="61"/>
      <c r="I73" s="61"/>
      <c r="J73" s="40" t="s">
        <v>161</v>
      </c>
      <c r="K73" s="57">
        <f ca="1">I70</f>
        <v>18</v>
      </c>
    </row>
    <row r="74" spans="1:13" ht="21" hidden="1" customHeight="1" x14ac:dyDescent="0.35">
      <c r="A74" s="61" t="s">
        <v>176</v>
      </c>
      <c r="B74" s="61"/>
      <c r="C74" s="62">
        <v>19</v>
      </c>
      <c r="D74" s="62"/>
      <c r="E74" s="52">
        <f ca="1">((100/(F70+H70+I70))*C74)/100</f>
        <v>1</v>
      </c>
      <c r="F74" s="61"/>
      <c r="G74" s="61"/>
      <c r="H74" s="61"/>
      <c r="I74" s="61"/>
      <c r="J74" s="40" t="s">
        <v>162</v>
      </c>
      <c r="K74" s="43">
        <f ca="1">(IF(E70&gt;1,(I70/(E70+2)),I70/4))</f>
        <v>4.5</v>
      </c>
    </row>
    <row r="75" spans="1:13" ht="21" hidden="1" customHeight="1" x14ac:dyDescent="0.35">
      <c r="A75" s="61" t="s">
        <v>177</v>
      </c>
      <c r="B75" s="61"/>
      <c r="C75" s="62">
        <v>18</v>
      </c>
      <c r="D75" s="62"/>
      <c r="E75" s="52">
        <f ca="1">((100/I70)*C75)/100</f>
        <v>1</v>
      </c>
      <c r="F75" s="61"/>
      <c r="G75" s="61"/>
      <c r="H75" s="61"/>
      <c r="I75" s="61"/>
      <c r="J75" s="40" t="s">
        <v>163</v>
      </c>
      <c r="K75" s="43">
        <f ca="1">(IF(E70&gt;1,(I70/(E70+2)+K74),I70/4+K74))</f>
        <v>9</v>
      </c>
    </row>
    <row r="76" spans="1:13" ht="21" hidden="1" customHeight="1" x14ac:dyDescent="0.35">
      <c r="A76" s="68" t="s">
        <v>178</v>
      </c>
      <c r="B76" s="69"/>
      <c r="C76" s="62">
        <v>18</v>
      </c>
      <c r="D76" s="62"/>
      <c r="E76" s="52">
        <f ca="1">((100/I70)*C76)/100</f>
        <v>1</v>
      </c>
      <c r="F76" s="61"/>
      <c r="G76" s="61"/>
      <c r="H76" s="61"/>
      <c r="I76" s="61"/>
      <c r="J76" s="40" t="s">
        <v>179</v>
      </c>
      <c r="K76" s="43">
        <f>(IF(E70&gt;1,(I70/(E70+2)+K75),0))</f>
        <v>0</v>
      </c>
    </row>
    <row r="77" spans="1:13" ht="21" hidden="1" customHeight="1" x14ac:dyDescent="0.35">
      <c r="A77" s="68" t="s">
        <v>225</v>
      </c>
      <c r="B77" s="69"/>
      <c r="C77" s="62">
        <v>18</v>
      </c>
      <c r="D77" s="62"/>
      <c r="E77" s="52">
        <f ca="1">((100/I70)*C77)/100</f>
        <v>1</v>
      </c>
      <c r="F77" s="61"/>
      <c r="G77" s="61"/>
      <c r="H77" s="61"/>
      <c r="I77" s="61"/>
      <c r="J77" s="40" t="s">
        <v>180</v>
      </c>
      <c r="K77" s="43">
        <f>(IF(E70&gt;2,(I70/(E70+2)+K76),0))</f>
        <v>0</v>
      </c>
    </row>
    <row r="78" spans="1:13" ht="57.75" hidden="1" customHeight="1" x14ac:dyDescent="0.35">
      <c r="A78" s="68" t="s">
        <v>226</v>
      </c>
      <c r="B78" s="69"/>
      <c r="C78" s="62">
        <v>18</v>
      </c>
      <c r="D78" s="62"/>
      <c r="E78" s="52">
        <f ca="1">((100/(I70))*C78)/100</f>
        <v>1</v>
      </c>
      <c r="F78" s="61"/>
      <c r="G78" s="61"/>
      <c r="H78" s="61"/>
      <c r="I78" s="61"/>
      <c r="J78" s="40" t="s">
        <v>182</v>
      </c>
      <c r="K78" s="44">
        <f>(IF(E70&gt;3,(I70/(E70+2)+K77),0))</f>
        <v>0</v>
      </c>
    </row>
    <row r="79" spans="1:13" ht="21" hidden="1" x14ac:dyDescent="0.35">
      <c r="A79" s="61" t="s">
        <v>181</v>
      </c>
      <c r="B79" s="61"/>
      <c r="C79" s="62">
        <v>18</v>
      </c>
      <c r="D79" s="62"/>
      <c r="E79" s="52">
        <f ca="1">((100/(I70))*C79)/100</f>
        <v>1</v>
      </c>
      <c r="F79" s="61"/>
      <c r="G79" s="61"/>
      <c r="H79" s="61"/>
      <c r="I79" s="61"/>
      <c r="J79" s="40" t="s">
        <v>183</v>
      </c>
      <c r="K79" s="43">
        <f>(IF(E70&gt;4,(I70/(E70+2)+K78),0))</f>
        <v>0</v>
      </c>
    </row>
    <row r="80" spans="1:13" ht="21" hidden="1" customHeight="1" x14ac:dyDescent="0.35">
      <c r="A80" s="61" t="s">
        <v>227</v>
      </c>
      <c r="B80" s="61"/>
      <c r="C80" s="62">
        <v>18</v>
      </c>
      <c r="D80" s="62"/>
      <c r="E80" s="52">
        <f ca="1">((100/I70)*C80)/100</f>
        <v>1</v>
      </c>
      <c r="F80" s="61"/>
      <c r="G80" s="61"/>
      <c r="H80" s="61"/>
      <c r="I80" s="61"/>
      <c r="J80" s="40" t="s">
        <v>164</v>
      </c>
      <c r="K80" s="43">
        <f ca="1">(IF(E70=1,(I70/(E70+3)+K75),IF(E70=0,(I70/4+K75),IF(E70&gt;1,0))))</f>
        <v>13.5</v>
      </c>
    </row>
    <row r="81" spans="1:13" ht="41.25" hidden="1" customHeight="1" thickBot="1" x14ac:dyDescent="0.4">
      <c r="A81" s="61" t="s">
        <v>228</v>
      </c>
      <c r="B81" s="61"/>
      <c r="C81" s="62">
        <v>18</v>
      </c>
      <c r="D81" s="62"/>
      <c r="E81" s="52">
        <f ca="1">((100/I70)*C81)/100</f>
        <v>1</v>
      </c>
      <c r="F81" s="61"/>
      <c r="G81" s="61"/>
      <c r="H81" s="61"/>
      <c r="I81" s="61"/>
      <c r="J81" s="58" t="s">
        <v>165</v>
      </c>
      <c r="K81" s="45">
        <f ca="1">(IF(E70&gt;1.5,(I70/(E70+2)+K74+MAX(0,K75-K74)+MAX(0,K76-K75)+MAX(0,K77-K76)+MAX(0,K78-K77)+MAX(0,K79-K78)),IF(E70=1,(I70/(E70+3)+K80),IF(E70=0,I70/4+K80))))</f>
        <v>18</v>
      </c>
      <c r="M81" s="1" t="e">
        <f>(IF(D69&gt;1.5,(H69/(D69+2)+J74+MAX(0,J75-J74)+MAX(0,J76-J75)+MAX(0,J77-J76)+MAX(0,J78-J77)+MAX(0,J79-J78)),IF(D69=1,(H69/(D69+3)+J79),IF(D69=0,H69*0.3+J79))))</f>
        <v>#VALUE!</v>
      </c>
    </row>
    <row r="82" spans="1:13" ht="20.25" hidden="1" x14ac:dyDescent="0.25">
      <c r="A82" s="61" t="s">
        <v>184</v>
      </c>
      <c r="B82" s="61"/>
      <c r="C82" s="62">
        <v>18</v>
      </c>
      <c r="D82" s="62"/>
      <c r="E82" s="52">
        <f ca="1">((100/(I70))*C82)/100</f>
        <v>1</v>
      </c>
      <c r="F82" s="61"/>
      <c r="G82" s="61"/>
      <c r="H82" s="61"/>
      <c r="I82" s="61"/>
    </row>
    <row r="83" spans="1:13" ht="20.25" hidden="1" x14ac:dyDescent="0.25">
      <c r="A83" s="61" t="s">
        <v>185</v>
      </c>
      <c r="B83" s="61"/>
      <c r="C83" s="62">
        <v>18</v>
      </c>
      <c r="D83" s="62"/>
      <c r="E83" s="52">
        <f ca="1">((100/(I70))*C83)/100</f>
        <v>1</v>
      </c>
      <c r="F83" s="61"/>
      <c r="G83" s="61"/>
      <c r="H83" s="61"/>
      <c r="I83" s="61"/>
    </row>
    <row r="84" spans="1:13" ht="21" thickBot="1" x14ac:dyDescent="0.3">
      <c r="A84" s="63" t="s">
        <v>73</v>
      </c>
      <c r="B84" s="63"/>
      <c r="C84" s="63"/>
      <c r="D84" s="63"/>
      <c r="E84" s="63"/>
      <c r="F84" s="63"/>
      <c r="G84" s="63"/>
      <c r="H84" s="63"/>
      <c r="I84" s="63"/>
    </row>
    <row r="85" spans="1:13" ht="20.25" customHeight="1" x14ac:dyDescent="0.3">
      <c r="A85" s="64" t="s">
        <v>224</v>
      </c>
      <c r="B85" s="64"/>
      <c r="C85" s="64"/>
      <c r="D85" s="65" t="s">
        <v>4</v>
      </c>
      <c r="E85" s="54" t="s">
        <v>153</v>
      </c>
      <c r="F85" s="62" t="s">
        <v>135</v>
      </c>
      <c r="G85" s="62"/>
      <c r="H85" s="54" t="s">
        <v>154</v>
      </c>
      <c r="I85" s="54" t="s">
        <v>155</v>
      </c>
      <c r="J85" s="55"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Slab, Brickwork, Internal Plaster upto 15 Floor, External Plaster upto 11 Floor, External Plumbing, Elevation and Waterproofing upto 8 Floor Completed</v>
      </c>
      <c r="K85" s="38"/>
    </row>
    <row r="86" spans="1:13" ht="20.25" x14ac:dyDescent="0.3">
      <c r="A86" s="64"/>
      <c r="B86" s="64"/>
      <c r="C86" s="64"/>
      <c r="D86" s="65"/>
      <c r="E86" s="54">
        <v>0</v>
      </c>
      <c r="F86" s="62">
        <v>1</v>
      </c>
      <c r="G86" s="62"/>
      <c r="H86" s="54">
        <v>0</v>
      </c>
      <c r="I86" s="54">
        <f ca="1">--TRIM(RIGHT(SUBSTITUTE(LEFT(A85,_xlfn.AGGREGATE(16,6,FIND({0,1,2,3,4,5,6,7,8,9},A85,ROW(INDIRECT("1:"&amp;LEN(A85)))),1))," ",REPT(" ",LEN(A85))),LEN(A85)))</f>
        <v>18</v>
      </c>
      <c r="J86" s="56" t="s">
        <v>159</v>
      </c>
      <c r="K86" s="38"/>
    </row>
    <row r="87" spans="1:13" ht="20.25" customHeight="1" x14ac:dyDescent="0.3">
      <c r="A87" s="66" t="s">
        <v>157</v>
      </c>
      <c r="B87" s="66"/>
      <c r="C87" s="66" t="s">
        <v>172</v>
      </c>
      <c r="D87" s="66"/>
      <c r="E87" s="53" t="s">
        <v>173</v>
      </c>
      <c r="F87" s="66" t="s">
        <v>158</v>
      </c>
      <c r="G87" s="66"/>
      <c r="H87" s="46" t="s">
        <v>156</v>
      </c>
      <c r="I87" s="46"/>
      <c r="J87" s="40" t="s">
        <v>174</v>
      </c>
      <c r="K87" s="39">
        <f ca="1">I86*25%</f>
        <v>4.5</v>
      </c>
    </row>
    <row r="88" spans="1:13" ht="20.25" customHeight="1" x14ac:dyDescent="0.3">
      <c r="A88" s="61" t="s">
        <v>175</v>
      </c>
      <c r="B88" s="61"/>
      <c r="C88" s="62">
        <f ca="1">K89</f>
        <v>18</v>
      </c>
      <c r="D88" s="62"/>
      <c r="E88" s="52">
        <f ca="1">((100/I86)*C88)/100</f>
        <v>1</v>
      </c>
      <c r="F88" s="61">
        <f ca="1">(((C88/I86*5)+(C89/I86*20)+(25/(F86+H86+I86)*C90)+(5/(I86)*C91)+(2.5/(I86)*C92)+(2.5/(I86)*C93)+(5/I86*C94)+(10/I86*C95)+(2.5/I86*C96)+(2.5/I86*C97)+(10/I86*C98)+(10/I86*C99))/100)</f>
        <v>0.60833333333333339</v>
      </c>
      <c r="G88" s="61"/>
      <c r="H88" s="61" t="str">
        <f ca="1">J85</f>
        <v>Excavation work Completed. Plinth work completed, RCC Slab, Brickwork, Internal Plaster upto 15 Floor, External Plaster upto 11 Floor, External Plumbing, Elevation and Waterproofing upto 8 Floor Completed</v>
      </c>
      <c r="I88" s="61"/>
      <c r="J88" s="40" t="s">
        <v>160</v>
      </c>
      <c r="K88" s="57">
        <f ca="1">I86*50%</f>
        <v>9</v>
      </c>
    </row>
    <row r="89" spans="1:13" ht="20.25" x14ac:dyDescent="0.3">
      <c r="A89" s="61" t="s">
        <v>136</v>
      </c>
      <c r="B89" s="61"/>
      <c r="C89" s="67">
        <v>18</v>
      </c>
      <c r="D89" s="62"/>
      <c r="E89" s="52">
        <f ca="1">((100/I86)*C89)/100</f>
        <v>1</v>
      </c>
      <c r="F89" s="61"/>
      <c r="G89" s="61"/>
      <c r="H89" s="61"/>
      <c r="I89" s="61"/>
      <c r="J89" s="40" t="s">
        <v>161</v>
      </c>
      <c r="K89" s="57">
        <f ca="1">I86</f>
        <v>18</v>
      </c>
    </row>
    <row r="90" spans="1:13" ht="21" customHeight="1" x14ac:dyDescent="0.35">
      <c r="A90" s="61" t="s">
        <v>176</v>
      </c>
      <c r="B90" s="61"/>
      <c r="C90" s="62">
        <v>19</v>
      </c>
      <c r="D90" s="62"/>
      <c r="E90" s="52">
        <f ca="1">((100/(F86+H86+I86))*C90)/100</f>
        <v>1</v>
      </c>
      <c r="F90" s="61"/>
      <c r="G90" s="61"/>
      <c r="H90" s="61"/>
      <c r="I90" s="61"/>
      <c r="J90" s="40" t="s">
        <v>162</v>
      </c>
      <c r="K90" s="43">
        <f ca="1">(IF(E86&gt;1,(I86/(E86+2)),I86/4))</f>
        <v>4.5</v>
      </c>
    </row>
    <row r="91" spans="1:13" ht="21" customHeight="1" x14ac:dyDescent="0.35">
      <c r="A91" s="61" t="s">
        <v>177</v>
      </c>
      <c r="B91" s="61"/>
      <c r="C91" s="62">
        <v>18</v>
      </c>
      <c r="D91" s="62"/>
      <c r="E91" s="52">
        <f ca="1">((100/I86)*C91)/100</f>
        <v>1</v>
      </c>
      <c r="F91" s="61"/>
      <c r="G91" s="61"/>
      <c r="H91" s="61"/>
      <c r="I91" s="61"/>
      <c r="J91" s="40" t="s">
        <v>163</v>
      </c>
      <c r="K91" s="43">
        <f ca="1">(IF(E86&gt;1,(I86/(E86+2)+K90),I86/4+K90))</f>
        <v>9</v>
      </c>
    </row>
    <row r="92" spans="1:13" ht="21" customHeight="1" x14ac:dyDescent="0.35">
      <c r="A92" s="68" t="s">
        <v>178</v>
      </c>
      <c r="B92" s="69"/>
      <c r="C92" s="62">
        <v>15</v>
      </c>
      <c r="D92" s="62"/>
      <c r="E92" s="52">
        <f ca="1">((100/I86)*C92)/100</f>
        <v>0.83333333333333326</v>
      </c>
      <c r="F92" s="61"/>
      <c r="G92" s="61"/>
      <c r="H92" s="61"/>
      <c r="I92" s="61"/>
      <c r="J92" s="40" t="s">
        <v>179</v>
      </c>
      <c r="K92" s="43">
        <f>(IF(E86&gt;1,(I86/(E86+2)+K91),0))</f>
        <v>0</v>
      </c>
    </row>
    <row r="93" spans="1:13" ht="21" customHeight="1" x14ac:dyDescent="0.35">
      <c r="A93" s="68" t="s">
        <v>225</v>
      </c>
      <c r="B93" s="69"/>
      <c r="C93" s="62">
        <v>11</v>
      </c>
      <c r="D93" s="62"/>
      <c r="E93" s="52">
        <f ca="1">((100/I86)*C93)/100</f>
        <v>0.61111111111111105</v>
      </c>
      <c r="F93" s="61"/>
      <c r="G93" s="61"/>
      <c r="H93" s="61"/>
      <c r="I93" s="61"/>
      <c r="J93" s="40" t="s">
        <v>180</v>
      </c>
      <c r="K93" s="43">
        <f>(IF(E86&gt;2,(I86/(E86+2)+K92),0))</f>
        <v>0</v>
      </c>
    </row>
    <row r="94" spans="1:13" ht="57.75" customHeight="1" x14ac:dyDescent="0.35">
      <c r="A94" s="68" t="s">
        <v>226</v>
      </c>
      <c r="B94" s="69"/>
      <c r="C94" s="62">
        <v>8</v>
      </c>
      <c r="D94" s="62"/>
      <c r="E94" s="52">
        <f ca="1">((100/(I86))*C94)/100</f>
        <v>0.44444444444444442</v>
      </c>
      <c r="F94" s="61"/>
      <c r="G94" s="61"/>
      <c r="H94" s="61"/>
      <c r="I94" s="61"/>
      <c r="J94" s="40" t="s">
        <v>182</v>
      </c>
      <c r="K94" s="44">
        <f>(IF(E86&gt;3,(I86/(E86+2)+K93),0))</f>
        <v>0</v>
      </c>
    </row>
    <row r="95" spans="1:13" ht="21" x14ac:dyDescent="0.35">
      <c r="A95" s="61" t="s">
        <v>181</v>
      </c>
      <c r="B95" s="61"/>
      <c r="C95" s="62">
        <v>0</v>
      </c>
      <c r="D95" s="62"/>
      <c r="E95" s="52">
        <f ca="1">((100/(I86))*C95)/100</f>
        <v>0</v>
      </c>
      <c r="F95" s="61"/>
      <c r="G95" s="61"/>
      <c r="H95" s="61"/>
      <c r="I95" s="61"/>
      <c r="J95" s="40" t="s">
        <v>183</v>
      </c>
      <c r="K95" s="43">
        <f>(IF(E86&gt;4,(I86/(E86+2)+K94),0))</f>
        <v>0</v>
      </c>
    </row>
    <row r="96" spans="1:13" ht="21" customHeight="1" x14ac:dyDescent="0.35">
      <c r="A96" s="61" t="s">
        <v>227</v>
      </c>
      <c r="B96" s="61"/>
      <c r="C96" s="62">
        <v>0</v>
      </c>
      <c r="D96" s="62"/>
      <c r="E96" s="52">
        <f ca="1">((100/I86)*C96)/100</f>
        <v>0</v>
      </c>
      <c r="F96" s="61"/>
      <c r="G96" s="61"/>
      <c r="H96" s="61"/>
      <c r="I96" s="61"/>
      <c r="J96" s="40" t="s">
        <v>164</v>
      </c>
      <c r="K96" s="43">
        <f ca="1">(IF(E86=1,(I86/(E86+3)+K91),IF(E86=0,(I86/4+K91),IF(E86&gt;1,0))))</f>
        <v>13.5</v>
      </c>
    </row>
    <row r="97" spans="1:13" ht="41.25" customHeight="1" thickBot="1" x14ac:dyDescent="0.4">
      <c r="A97" s="61" t="s">
        <v>228</v>
      </c>
      <c r="B97" s="61"/>
      <c r="C97" s="62">
        <v>0</v>
      </c>
      <c r="D97" s="62"/>
      <c r="E97" s="52">
        <f ca="1">((100/I86)*C97)/100</f>
        <v>0</v>
      </c>
      <c r="F97" s="61"/>
      <c r="G97" s="61"/>
      <c r="H97" s="61"/>
      <c r="I97" s="61"/>
      <c r="J97" s="58" t="s">
        <v>165</v>
      </c>
      <c r="K97" s="45">
        <f ca="1">(IF(E86&gt;1.5,(I86/(E86+2)+K90+MAX(0,K91-K90)+MAX(0,K92-K91)+MAX(0,K93-K92)+MAX(0,K94-K93)+MAX(0,K95-K94)),IF(E86=1,(I86/(E86+3)+K96),IF(E86=0,I86/4+K96))))</f>
        <v>18</v>
      </c>
      <c r="M97" s="1" t="e">
        <f>(IF(D85&gt;1.5,(H85/(D85+2)+J90+MAX(0,J91-J90)+MAX(0,J92-J91)+MAX(0,J93-J92)+MAX(0,J94-J93)+MAX(0,J95-J94)),IF(D85=1,(H85/(D85+3)+J95),IF(D85=0,H85*0.3+J95))))</f>
        <v>#VALUE!</v>
      </c>
    </row>
    <row r="98" spans="1:13" ht="20.25" x14ac:dyDescent="0.25">
      <c r="A98" s="61" t="s">
        <v>184</v>
      </c>
      <c r="B98" s="61"/>
      <c r="C98" s="62">
        <v>0</v>
      </c>
      <c r="D98" s="62"/>
      <c r="E98" s="52">
        <f ca="1">((100/(I86))*C98)/100</f>
        <v>0</v>
      </c>
      <c r="F98" s="61"/>
      <c r="G98" s="61"/>
      <c r="H98" s="61"/>
      <c r="I98" s="61"/>
    </row>
    <row r="99" spans="1:13" ht="20.25" x14ac:dyDescent="0.25">
      <c r="A99" s="61" t="s">
        <v>185</v>
      </c>
      <c r="B99" s="61"/>
      <c r="C99" s="62">
        <v>0</v>
      </c>
      <c r="D99" s="62"/>
      <c r="E99" s="52">
        <f ca="1">((100/(I86))*C99)/100</f>
        <v>0</v>
      </c>
      <c r="F99" s="61"/>
      <c r="G99" s="61"/>
      <c r="H99" s="61"/>
      <c r="I99" s="61"/>
    </row>
    <row r="100" spans="1:13" ht="36.75" customHeight="1" x14ac:dyDescent="0.3">
      <c r="A100" s="73" t="s">
        <v>166</v>
      </c>
      <c r="B100" s="74"/>
      <c r="C100" s="74"/>
      <c r="D100" s="74"/>
      <c r="E100" s="74"/>
      <c r="F100" s="74"/>
      <c r="G100" s="74"/>
      <c r="H100" s="75">
        <f ca="1">AVERAGE(F56,F72,F88)</f>
        <v>0.86944444444444446</v>
      </c>
      <c r="I100" s="76"/>
      <c r="J100" s="40"/>
      <c r="K100" s="41"/>
      <c r="L100" s="41"/>
    </row>
    <row r="101" spans="1:13" ht="20.25" x14ac:dyDescent="0.25">
      <c r="A101" s="97" t="s">
        <v>77</v>
      </c>
      <c r="B101" s="98"/>
      <c r="C101" s="98"/>
      <c r="D101" s="98"/>
      <c r="E101" s="98"/>
      <c r="F101" s="98"/>
      <c r="G101" s="98"/>
      <c r="H101" s="98"/>
      <c r="I101" s="99"/>
    </row>
    <row r="102" spans="1:13" ht="60.75" x14ac:dyDescent="0.25">
      <c r="A102" s="103" t="s">
        <v>78</v>
      </c>
      <c r="B102" s="103"/>
      <c r="C102" s="103"/>
      <c r="D102" s="3" t="s">
        <v>4</v>
      </c>
      <c r="E102" s="15" t="s">
        <v>145</v>
      </c>
      <c r="F102" s="21" t="s">
        <v>186</v>
      </c>
      <c r="G102" s="3" t="s">
        <v>4</v>
      </c>
      <c r="H102" s="142" t="s">
        <v>204</v>
      </c>
      <c r="I102" s="142"/>
    </row>
    <row r="103" spans="1:13" ht="40.5" customHeight="1" x14ac:dyDescent="0.25">
      <c r="A103" s="103" t="s">
        <v>203</v>
      </c>
      <c r="B103" s="103"/>
      <c r="C103" s="103"/>
      <c r="D103" s="2" t="s">
        <v>137</v>
      </c>
      <c r="E103" s="84">
        <v>7500</v>
      </c>
      <c r="F103" s="85"/>
      <c r="G103" s="85"/>
      <c r="H103" s="85"/>
      <c r="I103" s="86"/>
      <c r="M103" s="1">
        <f>3000000/428</f>
        <v>7009.3457943925232</v>
      </c>
    </row>
    <row r="104" spans="1:13" ht="26.25" customHeight="1" x14ac:dyDescent="0.25">
      <c r="A104" s="100" t="s">
        <v>81</v>
      </c>
      <c r="B104" s="100"/>
      <c r="C104" s="100"/>
      <c r="D104" s="3" t="s">
        <v>4</v>
      </c>
      <c r="E104" s="18">
        <v>200000</v>
      </c>
      <c r="F104" s="3" t="s">
        <v>133</v>
      </c>
      <c r="G104" s="3" t="s">
        <v>4</v>
      </c>
      <c r="H104" s="84" t="s">
        <v>146</v>
      </c>
      <c r="I104" s="86"/>
    </row>
    <row r="105" spans="1:13" ht="20.25" hidden="1" x14ac:dyDescent="0.25">
      <c r="A105" s="103" t="s">
        <v>123</v>
      </c>
      <c r="B105" s="103"/>
      <c r="C105" s="103"/>
      <c r="D105" s="2" t="s">
        <v>4</v>
      </c>
      <c r="E105" s="18" t="s">
        <v>124</v>
      </c>
      <c r="F105" s="21" t="s">
        <v>125</v>
      </c>
      <c r="G105" s="2" t="s">
        <v>4</v>
      </c>
      <c r="H105" s="72" t="s">
        <v>100</v>
      </c>
      <c r="I105" s="72"/>
    </row>
    <row r="106" spans="1:13" ht="60.75" hidden="1" x14ac:dyDescent="0.25">
      <c r="A106" s="103" t="s">
        <v>126</v>
      </c>
      <c r="B106" s="103"/>
      <c r="C106" s="103"/>
      <c r="D106" s="2" t="s">
        <v>4</v>
      </c>
      <c r="E106" s="18" t="s">
        <v>127</v>
      </c>
      <c r="F106" s="21" t="s">
        <v>128</v>
      </c>
      <c r="G106" s="2" t="s">
        <v>4</v>
      </c>
      <c r="H106" s="72" t="s">
        <v>129</v>
      </c>
      <c r="I106" s="72"/>
    </row>
    <row r="107" spans="1:13" ht="20.25" hidden="1" x14ac:dyDescent="0.25">
      <c r="A107" s="103" t="s">
        <v>80</v>
      </c>
      <c r="B107" s="103"/>
      <c r="C107" s="103"/>
      <c r="D107" s="2" t="s">
        <v>4</v>
      </c>
      <c r="E107" s="18" t="s">
        <v>102</v>
      </c>
      <c r="F107" s="21" t="s">
        <v>79</v>
      </c>
      <c r="G107" s="2" t="s">
        <v>4</v>
      </c>
      <c r="H107" s="88" t="s">
        <v>102</v>
      </c>
      <c r="I107" s="89"/>
    </row>
    <row r="108" spans="1:13" ht="20.25" hidden="1" x14ac:dyDescent="0.25">
      <c r="A108" s="103" t="s">
        <v>130</v>
      </c>
      <c r="B108" s="103"/>
      <c r="C108" s="103"/>
      <c r="D108" s="2" t="s">
        <v>4</v>
      </c>
      <c r="E108" s="18" t="s">
        <v>101</v>
      </c>
      <c r="F108" s="21" t="s">
        <v>81</v>
      </c>
      <c r="G108" s="2" t="s">
        <v>4</v>
      </c>
      <c r="H108" s="72" t="s">
        <v>122</v>
      </c>
      <c r="I108" s="72"/>
    </row>
    <row r="109" spans="1:13" ht="20.25" hidden="1" x14ac:dyDescent="0.25">
      <c r="A109" s="103" t="s">
        <v>131</v>
      </c>
      <c r="B109" s="103"/>
      <c r="C109" s="103"/>
      <c r="D109" s="2" t="s">
        <v>4</v>
      </c>
      <c r="E109" s="19" t="s">
        <v>114</v>
      </c>
      <c r="F109" s="21" t="s">
        <v>132</v>
      </c>
      <c r="G109" s="2" t="s">
        <v>4</v>
      </c>
      <c r="H109" s="153" t="s">
        <v>114</v>
      </c>
      <c r="I109" s="153"/>
    </row>
    <row r="110" spans="1:13" ht="18" hidden="1" customHeight="1" x14ac:dyDescent="0.25">
      <c r="A110" s="100" t="s">
        <v>133</v>
      </c>
      <c r="B110" s="100"/>
      <c r="C110" s="100"/>
      <c r="D110" s="3" t="s">
        <v>4</v>
      </c>
      <c r="E110" s="10"/>
      <c r="F110" s="3" t="s">
        <v>133</v>
      </c>
      <c r="G110" s="3" t="s">
        <v>4</v>
      </c>
      <c r="H110" s="101" t="s">
        <v>114</v>
      </c>
      <c r="I110" s="102"/>
    </row>
    <row r="111" spans="1:13" ht="20.25" x14ac:dyDescent="0.25">
      <c r="A111" s="97" t="s">
        <v>76</v>
      </c>
      <c r="B111" s="98"/>
      <c r="C111" s="98"/>
      <c r="D111" s="98"/>
      <c r="E111" s="98"/>
      <c r="F111" s="98"/>
      <c r="G111" s="98"/>
      <c r="H111" s="98"/>
      <c r="I111" s="99"/>
    </row>
    <row r="112" spans="1:13" ht="20.25" x14ac:dyDescent="0.25">
      <c r="A112" s="94" t="s">
        <v>9</v>
      </c>
      <c r="B112" s="95"/>
      <c r="C112" s="95"/>
      <c r="D112" s="95"/>
      <c r="E112" s="95"/>
      <c r="F112" s="96"/>
      <c r="G112" s="2" t="s">
        <v>4</v>
      </c>
      <c r="H112" s="154">
        <f>9200/10.764</f>
        <v>854.70085470085473</v>
      </c>
      <c r="I112" s="155"/>
    </row>
    <row r="113" spans="1:151 16227:16384" ht="20.25" x14ac:dyDescent="0.25">
      <c r="A113" s="94" t="s">
        <v>32</v>
      </c>
      <c r="B113" s="95"/>
      <c r="C113" s="95"/>
      <c r="D113" s="95"/>
      <c r="E113" s="95"/>
      <c r="F113" s="96"/>
      <c r="G113" s="2" t="s">
        <v>4</v>
      </c>
      <c r="H113" s="129">
        <f>46700/10.764</f>
        <v>4338.5358602749911</v>
      </c>
      <c r="I113" s="129"/>
    </row>
    <row r="114" spans="1:151 16227:16384" ht="20.25" x14ac:dyDescent="0.25">
      <c r="A114" s="94" t="s">
        <v>147</v>
      </c>
      <c r="B114" s="95"/>
      <c r="C114" s="95"/>
      <c r="D114" s="95"/>
      <c r="E114" s="95"/>
      <c r="F114" s="96"/>
      <c r="G114" s="2" t="s">
        <v>4</v>
      </c>
      <c r="H114" s="129">
        <f>H112*0.8</f>
        <v>683.76068376068383</v>
      </c>
      <c r="I114" s="129"/>
    </row>
    <row r="115" spans="1:151 16227:16384" ht="20.25" hidden="1" x14ac:dyDescent="0.25">
      <c r="A115" s="126" t="s">
        <v>85</v>
      </c>
      <c r="B115" s="127"/>
      <c r="C115" s="127"/>
      <c r="D115" s="127"/>
      <c r="E115" s="127"/>
      <c r="F115" s="127"/>
      <c r="G115" s="127"/>
      <c r="H115" s="127"/>
      <c r="I115" s="128"/>
    </row>
    <row r="116" spans="1:151 16227:16384" s="11" customFormat="1" ht="40.5" hidden="1" x14ac:dyDescent="0.25">
      <c r="A116" s="149" t="s">
        <v>199</v>
      </c>
      <c r="B116" s="150"/>
      <c r="C116" s="149" t="s">
        <v>200</v>
      </c>
      <c r="D116" s="150"/>
      <c r="E116" s="48" t="s">
        <v>201</v>
      </c>
      <c r="F116" s="149" t="s">
        <v>198</v>
      </c>
      <c r="G116" s="150"/>
      <c r="H116" s="48" t="s">
        <v>197</v>
      </c>
      <c r="I116" s="48" t="s">
        <v>196</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hidden="1" x14ac:dyDescent="0.25">
      <c r="A117" s="151"/>
      <c r="B117" s="152"/>
      <c r="C117" s="151"/>
      <c r="D117" s="152"/>
      <c r="E117" s="49"/>
      <c r="F117" s="151"/>
      <c r="G117" s="152"/>
      <c r="H117" s="49"/>
      <c r="I117" s="49"/>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hidden="1" x14ac:dyDescent="0.25">
      <c r="A118" s="151"/>
      <c r="B118" s="152"/>
      <c r="C118" s="151"/>
      <c r="D118" s="152"/>
      <c r="E118" s="49"/>
      <c r="F118" s="151"/>
      <c r="G118" s="152"/>
      <c r="H118" s="49"/>
      <c r="I118" s="49"/>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hidden="1" x14ac:dyDescent="0.25">
      <c r="A119" s="149" t="s">
        <v>202</v>
      </c>
      <c r="B119" s="150"/>
      <c r="C119" s="149">
        <f>SUM(C117:D118)</f>
        <v>0</v>
      </c>
      <c r="D119" s="150"/>
      <c r="E119" s="48">
        <f>SUM(E117:E118)</f>
        <v>0</v>
      </c>
      <c r="F119" s="149">
        <f>SUM(F117:G118)</f>
        <v>0</v>
      </c>
      <c r="G119" s="150"/>
      <c r="H119" s="48">
        <f>SUM(H117:H118)</f>
        <v>0</v>
      </c>
      <c r="I119" s="48">
        <f>SUM(I117:I118)</f>
        <v>0</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ht="20.25" hidden="1" x14ac:dyDescent="0.25">
      <c r="A120" s="137" t="s">
        <v>195</v>
      </c>
      <c r="B120" s="138"/>
      <c r="C120" s="138"/>
      <c r="D120" s="138"/>
      <c r="E120" s="138"/>
      <c r="F120" s="138"/>
      <c r="G120" s="138"/>
      <c r="H120" s="138"/>
      <c r="I120" s="128"/>
    </row>
    <row r="121" spans="1:151 16227:16384" ht="44.25" hidden="1" customHeight="1" x14ac:dyDescent="0.25">
      <c r="A121" s="87" t="s">
        <v>107</v>
      </c>
      <c r="B121" s="87"/>
      <c r="C121" s="87" t="s">
        <v>103</v>
      </c>
      <c r="D121" s="87"/>
      <c r="E121" s="87" t="s">
        <v>104</v>
      </c>
      <c r="F121" s="87" t="s">
        <v>105</v>
      </c>
      <c r="G121" s="87"/>
      <c r="H121" s="87" t="s">
        <v>106</v>
      </c>
      <c r="I121" s="36" t="s">
        <v>167</v>
      </c>
    </row>
    <row r="122" spans="1:151 16227:16384" s="11" customFormat="1" ht="20.25" hidden="1" x14ac:dyDescent="0.25">
      <c r="A122" s="87"/>
      <c r="B122" s="87"/>
      <c r="C122" s="87"/>
      <c r="D122" s="87"/>
      <c r="E122" s="87"/>
      <c r="F122" s="87"/>
      <c r="G122" s="87"/>
      <c r="H122" s="87"/>
      <c r="I122" s="37">
        <v>0.5</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hidden="1" x14ac:dyDescent="0.25">
      <c r="A123" s="80" t="s">
        <v>168</v>
      </c>
      <c r="B123" s="81"/>
      <c r="C123" s="81"/>
      <c r="D123" s="81"/>
      <c r="E123" s="81"/>
      <c r="F123" s="81"/>
      <c r="G123" s="81"/>
      <c r="H123" s="81"/>
      <c r="I123" s="14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hidden="1" x14ac:dyDescent="0.25">
      <c r="A124" s="77">
        <f>LEFT(A123,SUM(LEN(A123)-LEN(SUBSTITUTE(A123,{"0","1","2","3","4","5","6","7","8","9"},""))))*100+1</f>
        <v>101</v>
      </c>
      <c r="B124" s="77"/>
      <c r="C124" s="78"/>
      <c r="D124" s="79"/>
      <c r="E124" s="20"/>
      <c r="F124" s="78"/>
      <c r="G124" s="79"/>
      <c r="H124" s="20"/>
      <c r="I124" s="20">
        <f>F124*(($I$122)+1)+H124</f>
        <v>0</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hidden="1" x14ac:dyDescent="0.25">
      <c r="A125" s="77">
        <f>A124+1</f>
        <v>102</v>
      </c>
      <c r="B125" s="77"/>
      <c r="C125" s="78"/>
      <c r="D125" s="79"/>
      <c r="E125" s="20"/>
      <c r="F125" s="78"/>
      <c r="G125" s="79"/>
      <c r="H125" s="20"/>
      <c r="I125" s="20">
        <f t="shared" ref="I125:I142" si="0">F125*(($I$122)+1)+H125</f>
        <v>0</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hidden="1" x14ac:dyDescent="0.25">
      <c r="A126" s="77">
        <f>A125+1</f>
        <v>103</v>
      </c>
      <c r="B126" s="77"/>
      <c r="C126" s="78"/>
      <c r="D126" s="79"/>
      <c r="E126" s="20"/>
      <c r="F126" s="78"/>
      <c r="G126" s="79"/>
      <c r="H126" s="20"/>
      <c r="I126" s="20">
        <f t="shared" si="0"/>
        <v>0</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hidden="1" customHeight="1" x14ac:dyDescent="0.25">
      <c r="A127" s="77">
        <f t="shared" ref="A127:A131" si="1">A126+1</f>
        <v>104</v>
      </c>
      <c r="B127" s="77"/>
      <c r="C127" s="78"/>
      <c r="D127" s="79"/>
      <c r="E127" s="20"/>
      <c r="F127" s="78"/>
      <c r="G127" s="79"/>
      <c r="H127" s="20"/>
      <c r="I127" s="20">
        <f t="shared" si="0"/>
        <v>0</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hidden="1" customHeight="1" x14ac:dyDescent="0.25">
      <c r="A128" s="77">
        <f t="shared" si="1"/>
        <v>105</v>
      </c>
      <c r="B128" s="77"/>
      <c r="C128" s="78"/>
      <c r="D128" s="79"/>
      <c r="E128" s="20"/>
      <c r="F128" s="78"/>
      <c r="G128" s="79"/>
      <c r="H128" s="20"/>
      <c r="I128" s="20">
        <f t="shared" si="0"/>
        <v>0</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hidden="1" customHeight="1" x14ac:dyDescent="0.25">
      <c r="A129" s="77">
        <f t="shared" si="1"/>
        <v>106</v>
      </c>
      <c r="B129" s="77"/>
      <c r="C129" s="78"/>
      <c r="D129" s="79"/>
      <c r="E129" s="20"/>
      <c r="F129" s="78"/>
      <c r="G129" s="79"/>
      <c r="H129" s="20"/>
      <c r="I129" s="20">
        <f t="shared" si="0"/>
        <v>0</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hidden="1" customHeight="1" x14ac:dyDescent="0.25">
      <c r="A130" s="77">
        <f t="shared" si="1"/>
        <v>107</v>
      </c>
      <c r="B130" s="77"/>
      <c r="C130" s="78"/>
      <c r="D130" s="79"/>
      <c r="E130" s="20"/>
      <c r="F130" s="78"/>
      <c r="G130" s="79"/>
      <c r="H130" s="20"/>
      <c r="I130" s="20">
        <f t="shared" si="0"/>
        <v>0</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hidden="1" customHeight="1" x14ac:dyDescent="0.25">
      <c r="A131" s="77">
        <f t="shared" si="1"/>
        <v>108</v>
      </c>
      <c r="B131" s="77"/>
      <c r="C131" s="78"/>
      <c r="D131" s="79"/>
      <c r="E131" s="20"/>
      <c r="F131" s="78"/>
      <c r="G131" s="79"/>
      <c r="H131" s="20"/>
      <c r="I131" s="20">
        <f t="shared" si="0"/>
        <v>0</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hidden="1" x14ac:dyDescent="0.25">
      <c r="A132" s="80" t="s">
        <v>169</v>
      </c>
      <c r="B132" s="81"/>
      <c r="C132" s="81"/>
      <c r="D132" s="81"/>
      <c r="E132" s="81"/>
      <c r="F132" s="81"/>
      <c r="G132" s="81"/>
      <c r="H132" s="81"/>
      <c r="I132" s="8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hidden="1" customHeight="1" x14ac:dyDescent="0.25">
      <c r="A133" s="77" t="str">
        <f ca="1">U133</f>
        <v>201,..,901</v>
      </c>
      <c r="B133" s="77"/>
      <c r="C133" s="78"/>
      <c r="D133" s="79"/>
      <c r="E133" s="20"/>
      <c r="F133" s="78"/>
      <c r="G133" s="79"/>
      <c r="H133" s="20"/>
      <c r="I133" s="20">
        <f t="shared" si="0"/>
        <v>0</v>
      </c>
      <c r="J133" s="1"/>
      <c r="K133" s="1"/>
      <c r="L133" s="1"/>
      <c r="M133" s="1"/>
      <c r="N133" s="1"/>
      <c r="O133" s="1"/>
      <c r="P133" s="1"/>
      <c r="Q133" s="1"/>
      <c r="R133" s="1"/>
      <c r="S133" s="1"/>
      <c r="T133" s="1"/>
      <c r="U133" s="42" t="str">
        <f t="shared" ref="U133:U142" ca="1" si="2">V133&amp;""&amp;",..,"&amp;""&amp;W133</f>
        <v>201,..,901</v>
      </c>
      <c r="V133" s="42">
        <f ca="1">(SUMPRODUCT(MID(0&amp;(LEFT(A132,SUM(LEN(A132)-LEN(SUBSTITUTE(A132,{"0","1","2","3"},""))))), LARGE(INDEX(ISNUMBER(--MID((LEFT(A132,SUM(LEN(A132)-LEN(SUBSTITUTE(A132,{"0","1","2","3"},""))))), ROW(INDIRECT("1:"&amp;LEN((LEFT(A132,SUM(LEN(A132)-LEN(SUBSTITUTE(A132,{"0","1","2","3"},"")))))))), 1)) * ROW(INDIRECT("1:"&amp;LEN((LEFT(A132,SUM(LEN(A132)-LEN(SUBSTITUTE(A132,{"0","1","2","3"},"")))))))), 0), ROW(INDIRECT("1:"&amp;LEN((LEFT(A132,SUM(LEN(A132)-LEN(SUBSTITUTE(A132,{"0","1","2","3"},"")))))))))+1, 1) * 10^ROW(INDIRECT("1:"&amp;LEN((LEFT(A132,SUM(LEN(A132)-LEN(SUBSTITUTE(A132,{"0","1","2","3"},""))))))))/10))*100+1</f>
        <v>201</v>
      </c>
      <c r="W133" s="42">
        <f ca="1">(SUMPRODUCT(MID(0&amp;(--TRIM(RIGHT(SUBSTITUTE(LEFT(A132,_xlfn.AGGREGATE(16,6,FIND({0,1,2,3,4,5,6,7,8,9},A132,ROW(INDIRECT("1:"&amp;LEN(A132)))),1)),"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901</v>
      </c>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hidden="1" customHeight="1" x14ac:dyDescent="0.25">
      <c r="A134" s="77" t="str">
        <f t="shared" ref="A134:A142" ca="1" si="3">U134</f>
        <v>202,..,902</v>
      </c>
      <c r="B134" s="77"/>
      <c r="C134" s="78"/>
      <c r="D134" s="79"/>
      <c r="E134" s="20"/>
      <c r="F134" s="78"/>
      <c r="G134" s="79"/>
      <c r="H134" s="20"/>
      <c r="I134" s="20">
        <f t="shared" si="0"/>
        <v>0</v>
      </c>
      <c r="J134" s="1"/>
      <c r="K134" s="1"/>
      <c r="L134" s="1"/>
      <c r="M134" s="1"/>
      <c r="N134" s="1"/>
      <c r="O134" s="1"/>
      <c r="P134" s="1"/>
      <c r="Q134" s="1"/>
      <c r="R134" s="1"/>
      <c r="S134" s="1"/>
      <c r="T134" s="1"/>
      <c r="U134" s="42" t="str">
        <f t="shared" ca="1" si="2"/>
        <v>202,..,902</v>
      </c>
      <c r="V134" s="42">
        <f ca="1">V133+1</f>
        <v>202</v>
      </c>
      <c r="W134" s="42">
        <f ca="1">W133+1</f>
        <v>902</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hidden="1" customHeight="1" x14ac:dyDescent="0.25">
      <c r="A135" s="77" t="str">
        <f t="shared" ca="1" si="3"/>
        <v>203,..,903</v>
      </c>
      <c r="B135" s="77"/>
      <c r="C135" s="78"/>
      <c r="D135" s="79"/>
      <c r="E135" s="20"/>
      <c r="F135" s="78"/>
      <c r="G135" s="79"/>
      <c r="H135" s="20"/>
      <c r="I135" s="20">
        <f t="shared" si="0"/>
        <v>0</v>
      </c>
      <c r="J135" s="1"/>
      <c r="K135" s="1"/>
      <c r="L135" s="1"/>
      <c r="M135" s="1"/>
      <c r="N135" s="1"/>
      <c r="O135" s="1"/>
      <c r="P135" s="1"/>
      <c r="Q135" s="1"/>
      <c r="R135" s="1"/>
      <c r="S135" s="1"/>
      <c r="T135" s="1"/>
      <c r="U135" s="42" t="str">
        <f t="shared" ca="1" si="2"/>
        <v>203,..,903</v>
      </c>
      <c r="V135" s="42">
        <f t="shared" ref="V135:V142" ca="1" si="4">V134+1</f>
        <v>203</v>
      </c>
      <c r="W135" s="42">
        <f t="shared" ref="W135:W142" ca="1" si="5">W134+1</f>
        <v>903</v>
      </c>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hidden="1" customHeight="1" x14ac:dyDescent="0.25">
      <c r="A136" s="77" t="str">
        <f t="shared" ca="1" si="3"/>
        <v>204,..,904</v>
      </c>
      <c r="B136" s="77"/>
      <c r="C136" s="78"/>
      <c r="D136" s="79"/>
      <c r="E136" s="20"/>
      <c r="F136" s="78"/>
      <c r="G136" s="79"/>
      <c r="H136" s="20"/>
      <c r="I136" s="20">
        <f t="shared" si="0"/>
        <v>0</v>
      </c>
      <c r="J136" s="1"/>
      <c r="K136" s="1"/>
      <c r="L136" s="1"/>
      <c r="M136" s="1"/>
      <c r="N136" s="1"/>
      <c r="O136" s="1"/>
      <c r="P136" s="1"/>
      <c r="Q136" s="1"/>
      <c r="R136" s="1"/>
      <c r="S136" s="1"/>
      <c r="T136" s="1"/>
      <c r="U136" s="42" t="str">
        <f t="shared" ca="1" si="2"/>
        <v>204,..,904</v>
      </c>
      <c r="V136" s="42">
        <f t="shared" ca="1" si="4"/>
        <v>204</v>
      </c>
      <c r="W136" s="42">
        <f t="shared" ca="1" si="5"/>
        <v>904</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hidden="1" customHeight="1" x14ac:dyDescent="0.25">
      <c r="A137" s="77" t="str">
        <f t="shared" ca="1" si="3"/>
        <v>205,..,905</v>
      </c>
      <c r="B137" s="77"/>
      <c r="C137" s="78"/>
      <c r="D137" s="79"/>
      <c r="E137" s="20"/>
      <c r="F137" s="78"/>
      <c r="G137" s="79"/>
      <c r="H137" s="20"/>
      <c r="I137" s="20">
        <f t="shared" si="0"/>
        <v>0</v>
      </c>
      <c r="J137" s="1"/>
      <c r="K137" s="1"/>
      <c r="L137" s="1"/>
      <c r="M137" s="1"/>
      <c r="N137" s="1"/>
      <c r="O137" s="1"/>
      <c r="P137" s="1"/>
      <c r="Q137" s="1"/>
      <c r="R137" s="1"/>
      <c r="S137" s="1"/>
      <c r="T137" s="1"/>
      <c r="U137" s="42" t="str">
        <f t="shared" ca="1" si="2"/>
        <v>205,..,905</v>
      </c>
      <c r="V137" s="42">
        <f t="shared" ca="1" si="4"/>
        <v>205</v>
      </c>
      <c r="W137" s="42">
        <f t="shared" ca="1" si="5"/>
        <v>905</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hidden="1" customHeight="1" x14ac:dyDescent="0.25">
      <c r="A138" s="77" t="str">
        <f t="shared" ca="1" si="3"/>
        <v>206,..,906</v>
      </c>
      <c r="B138" s="77"/>
      <c r="C138" s="78"/>
      <c r="D138" s="79"/>
      <c r="E138" s="20"/>
      <c r="F138" s="78"/>
      <c r="G138" s="79"/>
      <c r="H138" s="20"/>
      <c r="I138" s="20">
        <f t="shared" si="0"/>
        <v>0</v>
      </c>
      <c r="J138" s="1"/>
      <c r="K138" s="1"/>
      <c r="L138" s="1"/>
      <c r="M138" s="1"/>
      <c r="N138" s="1"/>
      <c r="O138" s="1"/>
      <c r="P138" s="1"/>
      <c r="Q138" s="1"/>
      <c r="R138" s="1"/>
      <c r="S138" s="1"/>
      <c r="T138" s="1"/>
      <c r="U138" s="42" t="str">
        <f t="shared" ca="1" si="2"/>
        <v>206,..,906</v>
      </c>
      <c r="V138" s="42">
        <f t="shared" ca="1" si="4"/>
        <v>206</v>
      </c>
      <c r="W138" s="42">
        <f t="shared" ca="1" si="5"/>
        <v>906</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hidden="1" customHeight="1" x14ac:dyDescent="0.25">
      <c r="A139" s="77" t="str">
        <f t="shared" ca="1" si="3"/>
        <v>207,..,907</v>
      </c>
      <c r="B139" s="77"/>
      <c r="C139" s="78"/>
      <c r="D139" s="79"/>
      <c r="E139" s="20"/>
      <c r="F139" s="78"/>
      <c r="G139" s="79"/>
      <c r="H139" s="20"/>
      <c r="I139" s="20">
        <f t="shared" si="0"/>
        <v>0</v>
      </c>
      <c r="J139" s="1"/>
      <c r="K139" s="1"/>
      <c r="L139" s="1"/>
      <c r="M139" s="1"/>
      <c r="N139" s="1"/>
      <c r="O139" s="1"/>
      <c r="P139" s="1"/>
      <c r="Q139" s="1"/>
      <c r="R139" s="1"/>
      <c r="S139" s="1"/>
      <c r="T139" s="1"/>
      <c r="U139" s="42" t="str">
        <f t="shared" ca="1" si="2"/>
        <v>207,..,907</v>
      </c>
      <c r="V139" s="42">
        <f t="shared" ca="1" si="4"/>
        <v>207</v>
      </c>
      <c r="W139" s="42">
        <f t="shared" ca="1" si="5"/>
        <v>907</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hidden="1" customHeight="1" x14ac:dyDescent="0.25">
      <c r="A140" s="77" t="str">
        <f t="shared" ca="1" si="3"/>
        <v>208,..,908</v>
      </c>
      <c r="B140" s="77"/>
      <c r="C140" s="78"/>
      <c r="D140" s="79"/>
      <c r="E140" s="20"/>
      <c r="F140" s="78"/>
      <c r="G140" s="79"/>
      <c r="H140" s="20"/>
      <c r="I140" s="20">
        <f t="shared" si="0"/>
        <v>0</v>
      </c>
      <c r="J140" s="1"/>
      <c r="K140" s="1"/>
      <c r="L140" s="1"/>
      <c r="M140" s="1"/>
      <c r="N140" s="1"/>
      <c r="O140" s="1"/>
      <c r="P140" s="1"/>
      <c r="Q140" s="1"/>
      <c r="R140" s="1"/>
      <c r="S140" s="1"/>
      <c r="T140" s="1"/>
      <c r="U140" s="42" t="str">
        <f t="shared" ca="1" si="2"/>
        <v>208,..,908</v>
      </c>
      <c r="V140" s="42">
        <f t="shared" ca="1" si="4"/>
        <v>208</v>
      </c>
      <c r="W140" s="42">
        <f t="shared" ca="1" si="5"/>
        <v>908</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hidden="1" customHeight="1" x14ac:dyDescent="0.25">
      <c r="A141" s="77" t="str">
        <f t="shared" ca="1" si="3"/>
        <v>209,..,909</v>
      </c>
      <c r="B141" s="77"/>
      <c r="C141" s="78"/>
      <c r="D141" s="79"/>
      <c r="E141" s="20"/>
      <c r="F141" s="78"/>
      <c r="G141" s="79"/>
      <c r="H141" s="20"/>
      <c r="I141" s="20">
        <f t="shared" si="0"/>
        <v>0</v>
      </c>
      <c r="J141" s="1"/>
      <c r="K141" s="1"/>
      <c r="L141" s="1"/>
      <c r="M141" s="1"/>
      <c r="N141" s="1"/>
      <c r="O141" s="1"/>
      <c r="P141" s="1"/>
      <c r="Q141" s="1"/>
      <c r="R141" s="1"/>
      <c r="S141" s="1"/>
      <c r="T141" s="1"/>
      <c r="U141" s="42" t="str">
        <f t="shared" ca="1" si="2"/>
        <v>209,..,909</v>
      </c>
      <c r="V141" s="42">
        <f t="shared" ca="1" si="4"/>
        <v>209</v>
      </c>
      <c r="W141" s="42">
        <f t="shared" ca="1" si="5"/>
        <v>909</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hidden="1" customHeight="1" x14ac:dyDescent="0.25">
      <c r="A142" s="77" t="str">
        <f t="shared" ca="1" si="3"/>
        <v>210,..,910</v>
      </c>
      <c r="B142" s="77"/>
      <c r="C142" s="78"/>
      <c r="D142" s="79"/>
      <c r="E142" s="20"/>
      <c r="F142" s="78"/>
      <c r="G142" s="79"/>
      <c r="H142" s="20"/>
      <c r="I142" s="20">
        <f t="shared" si="0"/>
        <v>0</v>
      </c>
      <c r="J142" s="1"/>
      <c r="K142" s="1"/>
      <c r="L142" s="1"/>
      <c r="M142" s="1"/>
      <c r="N142" s="1"/>
      <c r="O142" s="1"/>
      <c r="P142" s="1"/>
      <c r="Q142" s="1"/>
      <c r="R142" s="1"/>
      <c r="S142" s="1"/>
      <c r="T142" s="1"/>
      <c r="U142" s="42" t="str">
        <f t="shared" ca="1" si="2"/>
        <v>210,..,910</v>
      </c>
      <c r="V142" s="42">
        <f t="shared" ca="1" si="4"/>
        <v>210</v>
      </c>
      <c r="W142" s="42">
        <f t="shared" ca="1" si="5"/>
        <v>910</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hidden="1" x14ac:dyDescent="0.25">
      <c r="A143" s="80" t="s">
        <v>170</v>
      </c>
      <c r="B143" s="81"/>
      <c r="C143" s="81"/>
      <c r="D143" s="81"/>
      <c r="E143" s="81"/>
      <c r="F143" s="81"/>
      <c r="G143" s="81"/>
      <c r="H143" s="81"/>
      <c r="I143" s="8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hidden="1" customHeight="1" x14ac:dyDescent="0.25">
      <c r="A144" s="77" t="str">
        <f ca="1">U144</f>
        <v>201 to 501</v>
      </c>
      <c r="B144" s="77"/>
      <c r="C144" s="78"/>
      <c r="D144" s="79"/>
      <c r="E144" s="20"/>
      <c r="F144" s="78"/>
      <c r="G144" s="79"/>
      <c r="H144" s="20"/>
      <c r="I144" s="20">
        <f t="shared" ref="I144:I153" si="6">F144*(($I$122)+1)+H144</f>
        <v>0</v>
      </c>
      <c r="J144" s="1"/>
      <c r="K144" s="1"/>
      <c r="L144" s="1"/>
      <c r="M144" s="1"/>
      <c r="N144" s="1"/>
      <c r="O144" s="1"/>
      <c r="P144" s="1"/>
      <c r="Q144" s="1"/>
      <c r="R144" s="1"/>
      <c r="S144" s="1"/>
      <c r="T144" s="1"/>
      <c r="U144" s="42" t="str">
        <f ca="1">V144&amp;""&amp;" to "&amp;""&amp;W144</f>
        <v>201 to 501</v>
      </c>
      <c r="V144" s="42">
        <f ca="1">(SUMPRODUCT(MID(0&amp;(LEFT(A143,SUM(LEN(A143)-LEN(SUBSTITUTE(A143,{"0","1","2","3"},""))))), LARGE(INDEX(ISNUMBER(--MID((LEFT(A143,SUM(LEN(A143)-LEN(SUBSTITUTE(A143,{"0","1","2","3"},""))))), ROW(INDIRECT("1:"&amp;LEN((LEFT(A143,SUM(LEN(A143)-LEN(SUBSTITUTE(A143,{"0","1","2","3"},"")))))))), 1)) * ROW(INDIRECT("1:"&amp;LEN((LEFT(A143,SUM(LEN(A143)-LEN(SUBSTITUTE(A143,{"0","1","2","3"},"")))))))), 0), ROW(INDIRECT("1:"&amp;LEN((LEFT(A143,SUM(LEN(A143)-LEN(SUBSTITUTE(A143,{"0","1","2","3"},"")))))))))+1, 1) * 10^ROW(INDIRECT("1:"&amp;LEN((LEFT(A143,SUM(LEN(A143)-LEN(SUBSTITUTE(A143,{"0","1","2","3"},""))))))))/10))*100+1</f>
        <v>201</v>
      </c>
      <c r="W144" s="42">
        <f ca="1">(SUMPRODUCT(MID(0&amp;(--TRIM(RIGHT(SUBSTITUTE(LEFT(A143,_xlfn.AGGREGATE(16,6,FIND({0,1,2,3,4,5,6,7,8,9},A143,ROW(INDIRECT("1:"&amp;LEN(A143)))),1)),"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501</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hidden="1" customHeight="1" x14ac:dyDescent="0.25">
      <c r="A145" s="77" t="str">
        <f t="shared" ref="A145:A153" ca="1" si="7">U145</f>
        <v>202 to 502</v>
      </c>
      <c r="B145" s="77"/>
      <c r="C145" s="78"/>
      <c r="D145" s="79"/>
      <c r="E145" s="20"/>
      <c r="F145" s="78"/>
      <c r="G145" s="79"/>
      <c r="H145" s="20"/>
      <c r="I145" s="20">
        <f t="shared" si="6"/>
        <v>0</v>
      </c>
      <c r="J145" s="1"/>
      <c r="K145" s="1"/>
      <c r="L145" s="1"/>
      <c r="M145" s="1"/>
      <c r="N145" s="1"/>
      <c r="O145" s="1"/>
      <c r="P145" s="1"/>
      <c r="Q145" s="1"/>
      <c r="R145" s="1"/>
      <c r="S145" s="1"/>
      <c r="T145" s="1"/>
      <c r="U145" s="42" t="str">
        <f t="shared" ref="U145:U153" ca="1" si="8">V145&amp;""&amp;" to "&amp;""&amp;W145</f>
        <v>202 to 502</v>
      </c>
      <c r="V145" s="42">
        <f ca="1">V144+1</f>
        <v>202</v>
      </c>
      <c r="W145" s="42">
        <f ca="1">W144+1</f>
        <v>502</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hidden="1" customHeight="1" x14ac:dyDescent="0.25">
      <c r="A146" s="77" t="str">
        <f t="shared" ca="1" si="7"/>
        <v>203 to 503</v>
      </c>
      <c r="B146" s="77"/>
      <c r="C146" s="78"/>
      <c r="D146" s="79"/>
      <c r="E146" s="20"/>
      <c r="F146" s="78"/>
      <c r="G146" s="79"/>
      <c r="H146" s="20"/>
      <c r="I146" s="20">
        <f t="shared" si="6"/>
        <v>0</v>
      </c>
      <c r="J146" s="1"/>
      <c r="K146" s="1"/>
      <c r="L146" s="1"/>
      <c r="M146" s="1"/>
      <c r="N146" s="1"/>
      <c r="O146" s="1"/>
      <c r="P146" s="1"/>
      <c r="Q146" s="1"/>
      <c r="R146" s="1"/>
      <c r="S146" s="1"/>
      <c r="T146" s="1"/>
      <c r="U146" s="42" t="str">
        <f t="shared" ca="1" si="8"/>
        <v>203 to 503</v>
      </c>
      <c r="V146" s="42">
        <f t="shared" ref="V146:V153" ca="1" si="9">V145+1</f>
        <v>203</v>
      </c>
      <c r="W146" s="42">
        <f t="shared" ref="W146:W153" ca="1" si="10">W145+1</f>
        <v>503</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hidden="1" customHeight="1" x14ac:dyDescent="0.25">
      <c r="A147" s="77" t="str">
        <f t="shared" ca="1" si="7"/>
        <v>204 to 504</v>
      </c>
      <c r="B147" s="77"/>
      <c r="C147" s="78"/>
      <c r="D147" s="79"/>
      <c r="E147" s="20"/>
      <c r="F147" s="78"/>
      <c r="G147" s="79"/>
      <c r="H147" s="20"/>
      <c r="I147" s="20">
        <f t="shared" si="6"/>
        <v>0</v>
      </c>
      <c r="J147" s="1"/>
      <c r="K147" s="1"/>
      <c r="L147" s="1"/>
      <c r="M147" s="1"/>
      <c r="N147" s="1"/>
      <c r="O147" s="1"/>
      <c r="P147" s="1"/>
      <c r="Q147" s="1"/>
      <c r="R147" s="1"/>
      <c r="S147" s="1"/>
      <c r="T147" s="1"/>
      <c r="U147" s="42" t="str">
        <f t="shared" ca="1" si="8"/>
        <v>204 to 504</v>
      </c>
      <c r="V147" s="42">
        <f t="shared" ca="1" si="9"/>
        <v>204</v>
      </c>
      <c r="W147" s="42">
        <f t="shared" ca="1" si="10"/>
        <v>504</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hidden="1" customHeight="1" x14ac:dyDescent="0.25">
      <c r="A148" s="77" t="str">
        <f t="shared" ca="1" si="7"/>
        <v>205 to 505</v>
      </c>
      <c r="B148" s="77"/>
      <c r="C148" s="78"/>
      <c r="D148" s="79"/>
      <c r="E148" s="20"/>
      <c r="F148" s="78"/>
      <c r="G148" s="79"/>
      <c r="H148" s="20"/>
      <c r="I148" s="20">
        <f t="shared" si="6"/>
        <v>0</v>
      </c>
      <c r="J148" s="1"/>
      <c r="K148" s="1"/>
      <c r="L148" s="1"/>
      <c r="M148" s="1"/>
      <c r="N148" s="1"/>
      <c r="O148" s="1"/>
      <c r="P148" s="1"/>
      <c r="Q148" s="1"/>
      <c r="R148" s="1"/>
      <c r="S148" s="1"/>
      <c r="T148" s="1"/>
      <c r="U148" s="42" t="str">
        <f t="shared" ca="1" si="8"/>
        <v>205 to 505</v>
      </c>
      <c r="V148" s="42">
        <f t="shared" ca="1" si="9"/>
        <v>205</v>
      </c>
      <c r="W148" s="42">
        <f t="shared" ca="1" si="10"/>
        <v>505</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hidden="1" customHeight="1" x14ac:dyDescent="0.25">
      <c r="A149" s="77" t="str">
        <f t="shared" ca="1" si="7"/>
        <v>206 to 506</v>
      </c>
      <c r="B149" s="77"/>
      <c r="C149" s="78"/>
      <c r="D149" s="79"/>
      <c r="E149" s="20"/>
      <c r="F149" s="78"/>
      <c r="G149" s="79"/>
      <c r="H149" s="20"/>
      <c r="I149" s="20">
        <f t="shared" si="6"/>
        <v>0</v>
      </c>
      <c r="J149" s="1"/>
      <c r="K149" s="1"/>
      <c r="L149" s="1"/>
      <c r="M149" s="1"/>
      <c r="N149" s="1"/>
      <c r="O149" s="1"/>
      <c r="P149" s="1"/>
      <c r="Q149" s="1"/>
      <c r="R149" s="1"/>
      <c r="S149" s="1"/>
      <c r="T149" s="1"/>
      <c r="U149" s="42" t="str">
        <f t="shared" ca="1" si="8"/>
        <v>206 to 506</v>
      </c>
      <c r="V149" s="42">
        <f t="shared" ca="1" si="9"/>
        <v>206</v>
      </c>
      <c r="W149" s="42">
        <f t="shared" ca="1" si="10"/>
        <v>506</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hidden="1" customHeight="1" x14ac:dyDescent="0.25">
      <c r="A150" s="77" t="str">
        <f t="shared" ca="1" si="7"/>
        <v>207 to 507</v>
      </c>
      <c r="B150" s="77"/>
      <c r="C150" s="78"/>
      <c r="D150" s="79"/>
      <c r="E150" s="20"/>
      <c r="F150" s="78"/>
      <c r="G150" s="79"/>
      <c r="H150" s="20"/>
      <c r="I150" s="20">
        <f t="shared" si="6"/>
        <v>0</v>
      </c>
      <c r="J150" s="1"/>
      <c r="K150" s="1"/>
      <c r="L150" s="1"/>
      <c r="M150" s="1"/>
      <c r="N150" s="1"/>
      <c r="O150" s="1"/>
      <c r="P150" s="1"/>
      <c r="Q150" s="1"/>
      <c r="R150" s="1"/>
      <c r="S150" s="1"/>
      <c r="T150" s="1"/>
      <c r="U150" s="42" t="str">
        <f t="shared" ca="1" si="8"/>
        <v>207 to 507</v>
      </c>
      <c r="V150" s="42">
        <f t="shared" ca="1" si="9"/>
        <v>207</v>
      </c>
      <c r="W150" s="42">
        <f t="shared" ca="1" si="10"/>
        <v>507</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hidden="1" customHeight="1" x14ac:dyDescent="0.25">
      <c r="A151" s="77" t="str">
        <f t="shared" ca="1" si="7"/>
        <v>208 to 508</v>
      </c>
      <c r="B151" s="77"/>
      <c r="C151" s="78"/>
      <c r="D151" s="79"/>
      <c r="E151" s="20"/>
      <c r="F151" s="78"/>
      <c r="G151" s="79"/>
      <c r="H151" s="20"/>
      <c r="I151" s="20">
        <f t="shared" si="6"/>
        <v>0</v>
      </c>
      <c r="J151" s="1"/>
      <c r="K151" s="1"/>
      <c r="L151" s="1"/>
      <c r="M151" s="1"/>
      <c r="N151" s="1"/>
      <c r="O151" s="1"/>
      <c r="P151" s="1"/>
      <c r="Q151" s="1"/>
      <c r="R151" s="1"/>
      <c r="S151" s="1"/>
      <c r="T151" s="1"/>
      <c r="U151" s="42" t="str">
        <f t="shared" ca="1" si="8"/>
        <v>208 to 508</v>
      </c>
      <c r="V151" s="42">
        <f t="shared" ca="1" si="9"/>
        <v>208</v>
      </c>
      <c r="W151" s="42">
        <f t="shared" ca="1" si="10"/>
        <v>508</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hidden="1" customHeight="1" x14ac:dyDescent="0.25">
      <c r="A152" s="77" t="str">
        <f t="shared" ca="1" si="7"/>
        <v>209 to 509</v>
      </c>
      <c r="B152" s="77"/>
      <c r="C152" s="78"/>
      <c r="D152" s="79"/>
      <c r="E152" s="20"/>
      <c r="F152" s="78"/>
      <c r="G152" s="79"/>
      <c r="H152" s="20"/>
      <c r="I152" s="20">
        <f t="shared" si="6"/>
        <v>0</v>
      </c>
      <c r="J152" s="1"/>
      <c r="K152" s="1"/>
      <c r="L152" s="1"/>
      <c r="M152" s="1"/>
      <c r="N152" s="1"/>
      <c r="O152" s="1"/>
      <c r="P152" s="1"/>
      <c r="Q152" s="1"/>
      <c r="R152" s="1"/>
      <c r="S152" s="1"/>
      <c r="T152" s="1"/>
      <c r="U152" s="42" t="str">
        <f t="shared" ca="1" si="8"/>
        <v>209 to 509</v>
      </c>
      <c r="V152" s="42">
        <f t="shared" ca="1" si="9"/>
        <v>209</v>
      </c>
      <c r="W152" s="42">
        <f t="shared" ca="1" si="10"/>
        <v>509</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hidden="1" customHeight="1" x14ac:dyDescent="0.25">
      <c r="A153" s="77" t="str">
        <f t="shared" ca="1" si="7"/>
        <v>210 to 510</v>
      </c>
      <c r="B153" s="77"/>
      <c r="C153" s="78"/>
      <c r="D153" s="79"/>
      <c r="E153" s="20"/>
      <c r="F153" s="78"/>
      <c r="G153" s="79"/>
      <c r="H153" s="20"/>
      <c r="I153" s="20">
        <f t="shared" si="6"/>
        <v>0</v>
      </c>
      <c r="J153" s="1"/>
      <c r="K153" s="1"/>
      <c r="L153" s="1"/>
      <c r="M153" s="1"/>
      <c r="N153" s="1"/>
      <c r="O153" s="1"/>
      <c r="P153" s="1"/>
      <c r="Q153" s="1"/>
      <c r="R153" s="1"/>
      <c r="S153" s="1"/>
      <c r="T153" s="1"/>
      <c r="U153" s="42" t="str">
        <f t="shared" ca="1" si="8"/>
        <v>210 to 510</v>
      </c>
      <c r="V153" s="42">
        <f t="shared" ca="1" si="9"/>
        <v>210</v>
      </c>
      <c r="W153" s="42">
        <f t="shared" ca="1" si="10"/>
        <v>510</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hidden="1" x14ac:dyDescent="0.25">
      <c r="A154" s="80" t="s">
        <v>171</v>
      </c>
      <c r="B154" s="81"/>
      <c r="C154" s="81"/>
      <c r="D154" s="81"/>
      <c r="E154" s="81"/>
      <c r="F154" s="81"/>
      <c r="G154" s="81"/>
      <c r="H154" s="81"/>
      <c r="I154" s="8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hidden="1" customHeight="1" x14ac:dyDescent="0.25">
      <c r="A155" s="77" t="str">
        <f ca="1">U155</f>
        <v>201 &amp; 501</v>
      </c>
      <c r="B155" s="77"/>
      <c r="C155" s="78"/>
      <c r="D155" s="79"/>
      <c r="E155" s="20"/>
      <c r="F155" s="78"/>
      <c r="G155" s="79"/>
      <c r="H155" s="20"/>
      <c r="I155" s="20">
        <f t="shared" ref="I155:I164" si="11">F155*(($I$122)+1)+H155</f>
        <v>0</v>
      </c>
      <c r="J155" s="1"/>
      <c r="K155" s="1"/>
      <c r="L155" s="1"/>
      <c r="M155" s="1"/>
      <c r="N155" s="1"/>
      <c r="O155" s="1"/>
      <c r="P155" s="1"/>
      <c r="Q155" s="1"/>
      <c r="R155" s="1"/>
      <c r="S155" s="1"/>
      <c r="T155" s="1"/>
      <c r="U155" s="42" t="str">
        <f ca="1">V155&amp;""&amp;" &amp; "&amp;""&amp;W155</f>
        <v>201 &amp; 501</v>
      </c>
      <c r="V155" s="42">
        <f ca="1">(SUMPRODUCT(MID(0&amp;(LEFT(A154,SUM(LEN(A154)-LEN(SUBSTITUTE(A154,{"0","1","2","3"},""))))), LARGE(INDEX(ISNUMBER(--MID((LEFT(A154,SUM(LEN(A154)-LEN(SUBSTITUTE(A154,{"0","1","2","3"},""))))), ROW(INDIRECT("1:"&amp;LEN((LEFT(A154,SUM(LEN(A154)-LEN(SUBSTITUTE(A154,{"0","1","2","3"},"")))))))), 1)) * ROW(INDIRECT("1:"&amp;LEN((LEFT(A154,SUM(LEN(A154)-LEN(SUBSTITUTE(A154,{"0","1","2","3"},"")))))))), 0), ROW(INDIRECT("1:"&amp;LEN((LEFT(A154,SUM(LEN(A154)-LEN(SUBSTITUTE(A154,{"0","1","2","3"},"")))))))))+1, 1) * 10^ROW(INDIRECT("1:"&amp;LEN((LEFT(A154,SUM(LEN(A154)-LEN(SUBSTITUTE(A154,{"0","1","2","3"},""))))))))/10))*100+1</f>
        <v>201</v>
      </c>
      <c r="W155" s="42">
        <f ca="1">(SUMPRODUCT(MID(0&amp;(--TRIM(RIGHT(SUBSTITUTE(LEFT(A154,_xlfn.AGGREGATE(16,6,FIND({0,1,2,3,4,5,6,7,8,9},A154,ROW(INDIRECT("1:"&amp;LEN(A154)))),1)),"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501</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hidden="1" customHeight="1" x14ac:dyDescent="0.25">
      <c r="A156" s="77" t="str">
        <f t="shared" ref="A156:A164" ca="1" si="12">U156</f>
        <v>202 &amp; 502</v>
      </c>
      <c r="B156" s="77"/>
      <c r="C156" s="78"/>
      <c r="D156" s="79"/>
      <c r="E156" s="20"/>
      <c r="F156" s="78"/>
      <c r="G156" s="79"/>
      <c r="H156" s="20"/>
      <c r="I156" s="20">
        <f t="shared" si="11"/>
        <v>0</v>
      </c>
      <c r="J156" s="1"/>
      <c r="K156" s="1"/>
      <c r="L156" s="1"/>
      <c r="M156" s="1"/>
      <c r="N156" s="1"/>
      <c r="O156" s="1"/>
      <c r="P156" s="1"/>
      <c r="Q156" s="1"/>
      <c r="R156" s="1"/>
      <c r="S156" s="1"/>
      <c r="T156" s="1"/>
      <c r="U156" s="42" t="str">
        <f t="shared" ref="U156:U164" ca="1" si="13">V156&amp;""&amp;" &amp; "&amp;""&amp;W156</f>
        <v>202 &amp; 502</v>
      </c>
      <c r="V156" s="42">
        <f ca="1">V155+1</f>
        <v>202</v>
      </c>
      <c r="W156" s="42">
        <f ca="1">W155+1</f>
        <v>502</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hidden="1" customHeight="1" x14ac:dyDescent="0.25">
      <c r="A157" s="77" t="str">
        <f t="shared" ca="1" si="12"/>
        <v>203 &amp; 503</v>
      </c>
      <c r="B157" s="77"/>
      <c r="C157" s="78"/>
      <c r="D157" s="79"/>
      <c r="E157" s="20"/>
      <c r="F157" s="78"/>
      <c r="G157" s="79"/>
      <c r="H157" s="20"/>
      <c r="I157" s="20">
        <f t="shared" si="11"/>
        <v>0</v>
      </c>
      <c r="J157" s="1"/>
      <c r="K157" s="1"/>
      <c r="L157" s="1"/>
      <c r="M157" s="1"/>
      <c r="N157" s="1"/>
      <c r="O157" s="1"/>
      <c r="P157" s="1"/>
      <c r="Q157" s="1"/>
      <c r="R157" s="1"/>
      <c r="S157" s="1"/>
      <c r="T157" s="1"/>
      <c r="U157" s="42" t="str">
        <f t="shared" ca="1" si="13"/>
        <v>203 &amp; 503</v>
      </c>
      <c r="V157" s="42">
        <f t="shared" ref="V157:V164" ca="1" si="14">V156+1</f>
        <v>203</v>
      </c>
      <c r="W157" s="42">
        <f t="shared" ref="W157:W164" ca="1" si="15">W156+1</f>
        <v>503</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hidden="1" customHeight="1" x14ac:dyDescent="0.25">
      <c r="A158" s="77" t="str">
        <f t="shared" ca="1" si="12"/>
        <v>204 &amp; 504</v>
      </c>
      <c r="B158" s="77"/>
      <c r="C158" s="78"/>
      <c r="D158" s="79"/>
      <c r="E158" s="20"/>
      <c r="F158" s="78"/>
      <c r="G158" s="79"/>
      <c r="H158" s="20"/>
      <c r="I158" s="20">
        <f t="shared" si="11"/>
        <v>0</v>
      </c>
      <c r="J158" s="1"/>
      <c r="K158" s="1"/>
      <c r="L158" s="1"/>
      <c r="M158" s="1"/>
      <c r="N158" s="1"/>
      <c r="O158" s="1"/>
      <c r="P158" s="1"/>
      <c r="Q158" s="1"/>
      <c r="R158" s="1"/>
      <c r="S158" s="1"/>
      <c r="T158" s="1"/>
      <c r="U158" s="42" t="str">
        <f t="shared" ca="1" si="13"/>
        <v>204 &amp; 504</v>
      </c>
      <c r="V158" s="42">
        <f t="shared" ca="1" si="14"/>
        <v>204</v>
      </c>
      <c r="W158" s="42">
        <f t="shared" ca="1" si="15"/>
        <v>504</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hidden="1" customHeight="1" x14ac:dyDescent="0.25">
      <c r="A159" s="77" t="str">
        <f t="shared" ca="1" si="12"/>
        <v>205 &amp; 505</v>
      </c>
      <c r="B159" s="77"/>
      <c r="C159" s="78"/>
      <c r="D159" s="79"/>
      <c r="E159" s="20"/>
      <c r="F159" s="78"/>
      <c r="G159" s="79"/>
      <c r="H159" s="20"/>
      <c r="I159" s="20">
        <f t="shared" si="11"/>
        <v>0</v>
      </c>
      <c r="J159" s="1"/>
      <c r="K159" s="1"/>
      <c r="L159" s="1"/>
      <c r="M159" s="1"/>
      <c r="N159" s="1"/>
      <c r="O159" s="1"/>
      <c r="P159" s="1"/>
      <c r="Q159" s="1"/>
      <c r="R159" s="1"/>
      <c r="S159" s="1"/>
      <c r="T159" s="1"/>
      <c r="U159" s="42" t="str">
        <f t="shared" ca="1" si="13"/>
        <v>205 &amp; 505</v>
      </c>
      <c r="V159" s="42">
        <f t="shared" ca="1" si="14"/>
        <v>205</v>
      </c>
      <c r="W159" s="42">
        <f t="shared" ca="1" si="15"/>
        <v>505</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hidden="1" customHeight="1" x14ac:dyDescent="0.25">
      <c r="A160" s="77" t="str">
        <f t="shared" ca="1" si="12"/>
        <v>206 &amp; 506</v>
      </c>
      <c r="B160" s="77"/>
      <c r="C160" s="78"/>
      <c r="D160" s="79"/>
      <c r="E160" s="20"/>
      <c r="F160" s="78"/>
      <c r="G160" s="79"/>
      <c r="H160" s="20"/>
      <c r="I160" s="20">
        <f t="shared" si="11"/>
        <v>0</v>
      </c>
      <c r="J160" s="1"/>
      <c r="K160" s="1"/>
      <c r="L160" s="1"/>
      <c r="M160" s="1"/>
      <c r="N160" s="1"/>
      <c r="O160" s="1"/>
      <c r="P160" s="1"/>
      <c r="Q160" s="1"/>
      <c r="R160" s="1"/>
      <c r="S160" s="1"/>
      <c r="T160" s="1"/>
      <c r="U160" s="42" t="str">
        <f t="shared" ca="1" si="13"/>
        <v>206 &amp; 506</v>
      </c>
      <c r="V160" s="42">
        <f t="shared" ca="1" si="14"/>
        <v>206</v>
      </c>
      <c r="W160" s="42">
        <f t="shared" ca="1" si="15"/>
        <v>506</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hidden="1" customHeight="1" x14ac:dyDescent="0.25">
      <c r="A161" s="77" t="str">
        <f t="shared" ca="1" si="12"/>
        <v>207 &amp; 507</v>
      </c>
      <c r="B161" s="77"/>
      <c r="C161" s="78"/>
      <c r="D161" s="79"/>
      <c r="E161" s="20"/>
      <c r="F161" s="78"/>
      <c r="G161" s="79"/>
      <c r="H161" s="20"/>
      <c r="I161" s="20">
        <f t="shared" si="11"/>
        <v>0</v>
      </c>
      <c r="J161" s="1"/>
      <c r="K161" s="1"/>
      <c r="L161" s="1"/>
      <c r="M161" s="1"/>
      <c r="N161" s="1"/>
      <c r="O161" s="1"/>
      <c r="P161" s="1"/>
      <c r="Q161" s="1"/>
      <c r="R161" s="1"/>
      <c r="S161" s="1"/>
      <c r="T161" s="1"/>
      <c r="U161" s="42" t="str">
        <f t="shared" ca="1" si="13"/>
        <v>207 &amp; 507</v>
      </c>
      <c r="V161" s="42">
        <f t="shared" ca="1" si="14"/>
        <v>207</v>
      </c>
      <c r="W161" s="42">
        <f t="shared" ca="1" si="15"/>
        <v>507</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hidden="1" customHeight="1" x14ac:dyDescent="0.25">
      <c r="A162" s="77" t="str">
        <f t="shared" ca="1" si="12"/>
        <v>208 &amp; 508</v>
      </c>
      <c r="B162" s="77"/>
      <c r="C162" s="78"/>
      <c r="D162" s="79"/>
      <c r="E162" s="20"/>
      <c r="F162" s="78"/>
      <c r="G162" s="79"/>
      <c r="H162" s="20"/>
      <c r="I162" s="20">
        <f t="shared" si="11"/>
        <v>0</v>
      </c>
      <c r="J162" s="1"/>
      <c r="K162" s="1"/>
      <c r="L162" s="1"/>
      <c r="M162" s="1"/>
      <c r="N162" s="1"/>
      <c r="O162" s="1"/>
      <c r="P162" s="1"/>
      <c r="Q162" s="1"/>
      <c r="R162" s="1"/>
      <c r="S162" s="1"/>
      <c r="T162" s="1"/>
      <c r="U162" s="42" t="str">
        <f t="shared" ca="1" si="13"/>
        <v>208 &amp; 508</v>
      </c>
      <c r="V162" s="42">
        <f t="shared" ca="1" si="14"/>
        <v>208</v>
      </c>
      <c r="W162" s="42">
        <f t="shared" ca="1" si="15"/>
        <v>508</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hidden="1" customHeight="1" x14ac:dyDescent="0.25">
      <c r="A163" s="77" t="str">
        <f t="shared" ca="1" si="12"/>
        <v>209 &amp; 509</v>
      </c>
      <c r="B163" s="77"/>
      <c r="C163" s="78"/>
      <c r="D163" s="79"/>
      <c r="E163" s="20"/>
      <c r="F163" s="78"/>
      <c r="G163" s="79"/>
      <c r="H163" s="20"/>
      <c r="I163" s="20">
        <f t="shared" si="11"/>
        <v>0</v>
      </c>
      <c r="J163" s="1"/>
      <c r="K163" s="1"/>
      <c r="L163" s="1"/>
      <c r="M163" s="1"/>
      <c r="N163" s="1"/>
      <c r="O163" s="1"/>
      <c r="P163" s="1"/>
      <c r="Q163" s="1"/>
      <c r="R163" s="1"/>
      <c r="S163" s="1"/>
      <c r="T163" s="1"/>
      <c r="U163" s="42" t="str">
        <f t="shared" ca="1" si="13"/>
        <v>209 &amp; 509</v>
      </c>
      <c r="V163" s="42">
        <f t="shared" ca="1" si="14"/>
        <v>209</v>
      </c>
      <c r="W163" s="42">
        <f t="shared" ca="1" si="15"/>
        <v>509</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hidden="1" customHeight="1" x14ac:dyDescent="0.25">
      <c r="A164" s="77" t="str">
        <f t="shared" ca="1" si="12"/>
        <v>210 &amp; 510</v>
      </c>
      <c r="B164" s="77"/>
      <c r="C164" s="78"/>
      <c r="D164" s="79"/>
      <c r="E164" s="20"/>
      <c r="F164" s="78"/>
      <c r="G164" s="79"/>
      <c r="H164" s="20"/>
      <c r="I164" s="20">
        <f t="shared" si="11"/>
        <v>0</v>
      </c>
      <c r="J164" s="1"/>
      <c r="K164" s="1"/>
      <c r="L164" s="1"/>
      <c r="M164" s="1"/>
      <c r="N164" s="1"/>
      <c r="O164" s="1"/>
      <c r="P164" s="1"/>
      <c r="Q164" s="1"/>
      <c r="R164" s="1"/>
      <c r="S164" s="1"/>
      <c r="T164" s="1"/>
      <c r="U164" s="42" t="str">
        <f t="shared" ca="1" si="13"/>
        <v>210 &amp; 510</v>
      </c>
      <c r="V164" s="42">
        <f t="shared" ca="1" si="14"/>
        <v>210</v>
      </c>
      <c r="W164" s="42">
        <f t="shared" ca="1" si="15"/>
        <v>510</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ht="20.25" x14ac:dyDescent="0.25">
      <c r="A165" s="63" t="s">
        <v>74</v>
      </c>
      <c r="B165" s="63"/>
      <c r="C165" s="63"/>
      <c r="D165" s="63"/>
      <c r="E165" s="63"/>
      <c r="F165" s="63"/>
      <c r="G165" s="63"/>
      <c r="H165" s="63"/>
      <c r="I165" s="63"/>
    </row>
    <row r="166" spans="1:151 16227:16384" ht="110.25" customHeight="1" x14ac:dyDescent="0.25">
      <c r="A166" s="9" t="s">
        <v>82</v>
      </c>
      <c r="B166" s="12" t="s">
        <v>4</v>
      </c>
      <c r="C166" s="72" t="s">
        <v>229</v>
      </c>
      <c r="D166" s="72"/>
      <c r="E166" s="72"/>
      <c r="F166" s="72"/>
      <c r="G166" s="72"/>
      <c r="H166" s="72"/>
      <c r="I166" s="72"/>
    </row>
    <row r="167" spans="1:151 16227:16384" ht="20.25" x14ac:dyDescent="0.25">
      <c r="A167" s="112" t="s">
        <v>83</v>
      </c>
      <c r="B167" s="112"/>
      <c r="C167" s="112"/>
      <c r="D167" s="112"/>
      <c r="E167" s="112"/>
      <c r="F167" s="112"/>
      <c r="G167" s="112"/>
      <c r="H167" s="112"/>
      <c r="I167" s="112"/>
    </row>
    <row r="168" spans="1:151 16227:16384" ht="20.25" x14ac:dyDescent="0.25">
      <c r="A168" s="103" t="s">
        <v>75</v>
      </c>
      <c r="B168" s="103"/>
      <c r="C168" s="103"/>
      <c r="D168" s="2" t="s">
        <v>4</v>
      </c>
      <c r="E168" s="88" t="str">
        <f>E3</f>
        <v>Sky Gardens at Godrej Vihaa</v>
      </c>
      <c r="F168" s="110"/>
      <c r="G168" s="110"/>
      <c r="H168" s="110"/>
      <c r="I168" s="89"/>
    </row>
    <row r="169" spans="1:151 16227:16384" ht="40.5" customHeight="1" x14ac:dyDescent="0.25">
      <c r="A169" s="103" t="s">
        <v>139</v>
      </c>
      <c r="B169" s="103"/>
      <c r="C169" s="103"/>
      <c r="D169" s="2" t="s">
        <v>4</v>
      </c>
      <c r="E169" s="88" t="str">
        <f>E9</f>
        <v>Godrej Vihaa, S.No.1/6,12, 17C (P No.3),17 D (P No.4), S No.5A to E, S.No.5/6, S.No.5/7 A &amp; B, S.No.5/8, S.No.5/23 PT, S.No.6/1,2,3 &amp; 4, S.No.7 H.No.1 to 4, 8 to 10, S.No.9/5.At Next to Usha Kiran Residency, Badlapur East, Village- Joveli, Tal- Ambernath, Dist- Thane - 421503</v>
      </c>
      <c r="F169" s="110"/>
      <c r="G169" s="110"/>
      <c r="H169" s="110"/>
      <c r="I169" s="89"/>
    </row>
    <row r="170" spans="1:151 16227:16384" ht="20.25" customHeight="1" x14ac:dyDescent="0.25">
      <c r="A170" s="122" t="s">
        <v>148</v>
      </c>
      <c r="B170" s="122"/>
      <c r="C170" s="122"/>
      <c r="D170" s="16" t="s">
        <v>4</v>
      </c>
      <c r="E170" s="123" t="str">
        <f>I3</f>
        <v>03/07/2025 at 03:21PM</v>
      </c>
      <c r="F170" s="124"/>
      <c r="G170" s="124"/>
      <c r="H170" s="124"/>
      <c r="I170" s="125"/>
    </row>
    <row r="171" spans="1:151 16227:16384" ht="20.25" x14ac:dyDescent="0.25">
      <c r="A171" s="30"/>
      <c r="B171" s="31"/>
      <c r="C171" s="31"/>
      <c r="D171" s="31"/>
      <c r="E171" s="31"/>
      <c r="F171" s="31"/>
      <c r="G171" s="31"/>
      <c r="H171" s="31"/>
      <c r="I171" s="25"/>
    </row>
    <row r="172" spans="1:151 16227:16384" ht="20.25" x14ac:dyDescent="0.25">
      <c r="A172" s="32"/>
      <c r="B172" s="33"/>
      <c r="C172" s="33"/>
      <c r="D172" s="33"/>
      <c r="E172" s="33"/>
      <c r="F172" s="33"/>
      <c r="G172" s="33"/>
      <c r="H172" s="33"/>
      <c r="I172" s="26"/>
    </row>
    <row r="173" spans="1:151 16227:16384" ht="20.25" x14ac:dyDescent="0.25">
      <c r="A173" s="32"/>
      <c r="B173" s="33"/>
      <c r="C173" s="33"/>
      <c r="D173" s="33"/>
      <c r="E173" s="33"/>
      <c r="F173" s="33"/>
      <c r="G173" s="33"/>
      <c r="H173" s="33"/>
      <c r="I173" s="26"/>
    </row>
    <row r="174" spans="1:151 16227:16384" ht="20.25" x14ac:dyDescent="0.25">
      <c r="A174" s="32"/>
      <c r="B174" s="33"/>
      <c r="C174" s="33"/>
      <c r="D174" s="33"/>
      <c r="E174" s="33"/>
      <c r="F174" s="33"/>
      <c r="G174" s="33"/>
      <c r="H174" s="33"/>
      <c r="I174" s="26"/>
    </row>
    <row r="175" spans="1:151 16227:16384" ht="20.25" x14ac:dyDescent="0.25">
      <c r="A175" s="32"/>
      <c r="B175" s="33"/>
      <c r="C175" s="33"/>
      <c r="D175" s="33"/>
      <c r="E175" s="33"/>
      <c r="F175" s="33"/>
      <c r="G175" s="33"/>
      <c r="H175" s="33"/>
      <c r="I175" s="26"/>
    </row>
    <row r="176" spans="1:151 16227:16384" ht="20.25" x14ac:dyDescent="0.25">
      <c r="A176" s="32"/>
      <c r="B176" s="33"/>
      <c r="C176" s="33"/>
      <c r="D176" s="33"/>
      <c r="E176" s="33"/>
      <c r="F176" s="33"/>
      <c r="G176" s="33"/>
      <c r="H176" s="33"/>
      <c r="I176" s="26"/>
    </row>
    <row r="177" spans="1:9" ht="20.25" x14ac:dyDescent="0.25">
      <c r="A177" s="32"/>
      <c r="B177" s="33"/>
      <c r="C177" s="33"/>
      <c r="D177" s="33"/>
      <c r="E177" s="33"/>
      <c r="F177" s="33"/>
      <c r="G177" s="33"/>
      <c r="H177" s="33"/>
      <c r="I177" s="26"/>
    </row>
    <row r="178" spans="1:9" ht="20.25" x14ac:dyDescent="0.25">
      <c r="A178" s="32"/>
      <c r="B178" s="33"/>
      <c r="C178" s="33"/>
      <c r="D178" s="33"/>
      <c r="E178" s="33"/>
      <c r="F178" s="33"/>
      <c r="G178" s="33"/>
      <c r="H178" s="33"/>
      <c r="I178" s="26"/>
    </row>
    <row r="179" spans="1:9" ht="20.25" x14ac:dyDescent="0.25">
      <c r="A179" s="32"/>
      <c r="B179" s="33"/>
      <c r="C179" s="33"/>
      <c r="D179" s="33"/>
      <c r="E179" s="33"/>
      <c r="F179" s="33"/>
      <c r="G179" s="33"/>
      <c r="H179" s="33"/>
      <c r="I179" s="26"/>
    </row>
    <row r="180" spans="1:9" ht="20.25" x14ac:dyDescent="0.25">
      <c r="A180" s="32"/>
      <c r="B180" s="33"/>
      <c r="C180" s="33"/>
      <c r="D180" s="33"/>
      <c r="E180" s="33"/>
      <c r="F180" s="33"/>
      <c r="G180" s="33"/>
      <c r="H180" s="33"/>
      <c r="I180" s="26"/>
    </row>
    <row r="181" spans="1:9" ht="20.25" x14ac:dyDescent="0.25">
      <c r="A181" s="32"/>
      <c r="B181" s="33"/>
      <c r="C181" s="33"/>
      <c r="D181" s="33"/>
      <c r="E181" s="33"/>
      <c r="F181" s="33"/>
      <c r="G181" s="33"/>
      <c r="H181" s="33"/>
      <c r="I181" s="26"/>
    </row>
    <row r="182" spans="1:9" ht="20.25" x14ac:dyDescent="0.25">
      <c r="A182" s="32"/>
      <c r="B182" s="33"/>
      <c r="C182" s="33"/>
      <c r="D182" s="33"/>
      <c r="E182" s="33"/>
      <c r="F182" s="33"/>
      <c r="G182" s="33"/>
      <c r="H182" s="33"/>
      <c r="I182" s="26"/>
    </row>
    <row r="183" spans="1:9" ht="20.25" x14ac:dyDescent="0.25">
      <c r="A183" s="32"/>
      <c r="B183" s="33"/>
      <c r="C183" s="33"/>
      <c r="D183" s="33"/>
      <c r="E183" s="33"/>
      <c r="F183" s="33"/>
      <c r="G183" s="33"/>
      <c r="H183" s="33"/>
      <c r="I183" s="26"/>
    </row>
    <row r="184" spans="1:9" ht="20.25" x14ac:dyDescent="0.25">
      <c r="A184" s="32"/>
      <c r="B184" s="33"/>
      <c r="C184" s="33"/>
      <c r="D184" s="33"/>
      <c r="E184" s="33"/>
      <c r="F184" s="33"/>
      <c r="G184" s="33"/>
      <c r="H184" s="33"/>
      <c r="I184" s="26"/>
    </row>
    <row r="185" spans="1:9" ht="20.25" x14ac:dyDescent="0.25">
      <c r="A185" s="32"/>
      <c r="B185" s="33"/>
      <c r="C185" s="33"/>
      <c r="D185" s="33"/>
      <c r="E185" s="33"/>
      <c r="F185" s="33"/>
      <c r="G185" s="33"/>
      <c r="H185" s="33"/>
      <c r="I185" s="26"/>
    </row>
    <row r="186" spans="1:9" ht="20.25" x14ac:dyDescent="0.25">
      <c r="A186" s="32"/>
      <c r="B186" s="33"/>
      <c r="C186" s="33"/>
      <c r="D186" s="33"/>
      <c r="E186" s="33"/>
      <c r="F186" s="33"/>
      <c r="G186" s="33"/>
      <c r="H186" s="33"/>
      <c r="I186" s="26"/>
    </row>
    <row r="187" spans="1:9" ht="20.25" x14ac:dyDescent="0.25">
      <c r="A187" s="32"/>
      <c r="B187" s="33"/>
      <c r="C187" s="33"/>
      <c r="D187" s="33"/>
      <c r="E187" s="33"/>
      <c r="F187" s="33"/>
      <c r="G187" s="33"/>
      <c r="H187" s="33"/>
      <c r="I187" s="26"/>
    </row>
    <row r="188" spans="1:9" ht="20.25" x14ac:dyDescent="0.25">
      <c r="A188" s="32"/>
      <c r="B188" s="33"/>
      <c r="C188" s="33"/>
      <c r="D188" s="33"/>
      <c r="E188" s="33"/>
      <c r="F188" s="33"/>
      <c r="G188" s="33"/>
      <c r="H188" s="33"/>
      <c r="I188" s="26"/>
    </row>
    <row r="189" spans="1:9" ht="20.25" x14ac:dyDescent="0.25">
      <c r="A189" s="32"/>
      <c r="B189" s="33"/>
      <c r="C189" s="33"/>
      <c r="D189" s="33"/>
      <c r="E189" s="33"/>
      <c r="F189" s="33"/>
      <c r="G189" s="33"/>
      <c r="H189" s="33"/>
      <c r="I189" s="26"/>
    </row>
    <row r="190" spans="1:9" ht="20.25" x14ac:dyDescent="0.25">
      <c r="A190" s="32"/>
      <c r="B190" s="33"/>
      <c r="C190" s="33"/>
      <c r="D190" s="33"/>
      <c r="E190" s="33"/>
      <c r="F190" s="33"/>
      <c r="G190" s="33"/>
      <c r="H190" s="33"/>
      <c r="I190" s="26"/>
    </row>
    <row r="191" spans="1:9" ht="20.25" x14ac:dyDescent="0.25">
      <c r="A191" s="32"/>
      <c r="B191" s="33"/>
      <c r="C191" s="33"/>
      <c r="D191" s="33"/>
      <c r="E191" s="33"/>
      <c r="F191" s="33"/>
      <c r="G191" s="33"/>
      <c r="H191" s="33"/>
      <c r="I191" s="26"/>
    </row>
    <row r="192" spans="1:9" ht="20.25" x14ac:dyDescent="0.25">
      <c r="A192" s="32"/>
      <c r="B192" s="33"/>
      <c r="C192" s="33"/>
      <c r="D192" s="33"/>
      <c r="E192" s="33"/>
      <c r="F192" s="33"/>
      <c r="G192" s="33"/>
      <c r="H192" s="33"/>
      <c r="I192" s="26"/>
    </row>
    <row r="193" spans="1:9" ht="20.25" x14ac:dyDescent="0.25">
      <c r="A193" s="32"/>
      <c r="B193" s="33"/>
      <c r="C193" s="33"/>
      <c r="D193" s="33"/>
      <c r="E193" s="33"/>
      <c r="F193" s="33"/>
      <c r="G193" s="33"/>
      <c r="H193" s="33"/>
      <c r="I193" s="26"/>
    </row>
    <row r="194" spans="1:9" ht="20.25" x14ac:dyDescent="0.25">
      <c r="A194" s="32"/>
      <c r="B194" s="33"/>
      <c r="C194" s="33"/>
      <c r="D194" s="33"/>
      <c r="E194" s="33"/>
      <c r="F194" s="33"/>
      <c r="G194" s="33"/>
      <c r="H194" s="33"/>
      <c r="I194" s="26"/>
    </row>
    <row r="195" spans="1:9" ht="20.25" x14ac:dyDescent="0.25">
      <c r="A195" s="32"/>
      <c r="B195" s="33"/>
      <c r="C195" s="33"/>
      <c r="D195" s="33"/>
      <c r="E195" s="33"/>
      <c r="F195" s="33"/>
      <c r="G195" s="33"/>
      <c r="H195" s="33"/>
      <c r="I195" s="26"/>
    </row>
    <row r="196" spans="1:9" ht="20.25" x14ac:dyDescent="0.25">
      <c r="A196" s="32"/>
      <c r="B196" s="33"/>
      <c r="C196" s="33"/>
      <c r="D196" s="33"/>
      <c r="E196" s="33"/>
      <c r="F196" s="33"/>
      <c r="G196" s="33"/>
      <c r="H196" s="33"/>
      <c r="I196" s="26"/>
    </row>
    <row r="197" spans="1:9" ht="20.25" x14ac:dyDescent="0.25">
      <c r="A197" s="32"/>
      <c r="B197" s="33"/>
      <c r="C197" s="33"/>
      <c r="D197" s="33"/>
      <c r="E197" s="33"/>
      <c r="F197" s="33"/>
      <c r="G197" s="33"/>
      <c r="H197" s="33"/>
      <c r="I197" s="26"/>
    </row>
    <row r="198" spans="1:9" ht="20.25" x14ac:dyDescent="0.25">
      <c r="A198" s="32"/>
      <c r="B198" s="33"/>
      <c r="C198" s="33"/>
      <c r="D198" s="33"/>
      <c r="E198" s="33"/>
      <c r="F198" s="33"/>
      <c r="G198" s="33"/>
      <c r="H198" s="33"/>
      <c r="I198" s="26"/>
    </row>
    <row r="199" spans="1:9" ht="20.25" x14ac:dyDescent="0.25">
      <c r="A199" s="32"/>
      <c r="B199" s="33"/>
      <c r="C199" s="33"/>
      <c r="D199" s="33"/>
      <c r="E199" s="33"/>
      <c r="F199" s="33"/>
      <c r="G199" s="33"/>
      <c r="H199" s="33"/>
      <c r="I199" s="26"/>
    </row>
    <row r="200" spans="1:9" ht="20.25" x14ac:dyDescent="0.25">
      <c r="A200" s="32"/>
      <c r="B200" s="33"/>
      <c r="C200" s="33"/>
      <c r="D200" s="33"/>
      <c r="E200" s="33"/>
      <c r="F200" s="33"/>
      <c r="G200" s="33"/>
      <c r="H200" s="33"/>
      <c r="I200" s="26"/>
    </row>
    <row r="201" spans="1:9" ht="20.25" x14ac:dyDescent="0.25">
      <c r="A201" s="32"/>
      <c r="B201" s="33"/>
      <c r="C201" s="33"/>
      <c r="D201" s="33"/>
      <c r="E201" s="33"/>
      <c r="F201" s="33"/>
      <c r="G201" s="33"/>
      <c r="H201" s="33"/>
      <c r="I201" s="26"/>
    </row>
    <row r="202" spans="1:9" ht="20.25" x14ac:dyDescent="0.25">
      <c r="A202" s="32"/>
      <c r="B202" s="33"/>
      <c r="C202" s="33"/>
      <c r="D202" s="33"/>
      <c r="E202" s="33"/>
      <c r="F202" s="33"/>
      <c r="G202" s="33"/>
      <c r="H202" s="33"/>
      <c r="I202" s="26"/>
    </row>
    <row r="203" spans="1:9" ht="20.25" x14ac:dyDescent="0.25">
      <c r="A203" s="32"/>
      <c r="B203" s="33"/>
      <c r="C203" s="33"/>
      <c r="D203" s="33"/>
      <c r="E203" s="33"/>
      <c r="F203" s="33"/>
      <c r="G203" s="33"/>
      <c r="H203" s="33"/>
      <c r="I203" s="26"/>
    </row>
    <row r="204" spans="1:9" ht="20.25" x14ac:dyDescent="0.25">
      <c r="A204" s="32"/>
      <c r="B204" s="33"/>
      <c r="C204" s="33"/>
      <c r="D204" s="33"/>
      <c r="E204" s="33"/>
      <c r="F204" s="33"/>
      <c r="G204" s="33"/>
      <c r="H204" s="33"/>
      <c r="I204" s="26"/>
    </row>
    <row r="205" spans="1:9" ht="20.25" x14ac:dyDescent="0.25">
      <c r="A205" s="32"/>
      <c r="B205" s="33"/>
      <c r="C205" s="33"/>
      <c r="D205" s="33"/>
      <c r="E205" s="33"/>
      <c r="F205" s="33"/>
      <c r="G205" s="33"/>
      <c r="H205" s="33"/>
      <c r="I205" s="26"/>
    </row>
    <row r="206" spans="1:9" ht="20.25" x14ac:dyDescent="0.25">
      <c r="A206" s="32"/>
      <c r="B206" s="33"/>
      <c r="C206" s="33"/>
      <c r="D206" s="33"/>
      <c r="E206" s="33"/>
      <c r="F206" s="33"/>
      <c r="G206" s="33"/>
      <c r="H206" s="33"/>
      <c r="I206" s="26"/>
    </row>
    <row r="207" spans="1:9" ht="20.25" x14ac:dyDescent="0.25">
      <c r="A207" s="32"/>
      <c r="B207" s="33"/>
      <c r="C207" s="33"/>
      <c r="D207" s="33"/>
      <c r="E207" s="33"/>
      <c r="F207" s="33"/>
      <c r="G207" s="33"/>
      <c r="H207" s="33"/>
      <c r="I207" s="26"/>
    </row>
    <row r="208" spans="1:9" ht="20.25" x14ac:dyDescent="0.25">
      <c r="A208" s="32"/>
      <c r="B208" s="33"/>
      <c r="C208" s="33"/>
      <c r="D208" s="33"/>
      <c r="E208" s="33"/>
      <c r="F208" s="33"/>
      <c r="G208" s="33"/>
      <c r="H208" s="33"/>
      <c r="I208" s="26"/>
    </row>
    <row r="209" spans="1:9" ht="20.25" x14ac:dyDescent="0.25">
      <c r="A209" s="32"/>
      <c r="B209" s="33"/>
      <c r="C209" s="33"/>
      <c r="D209" s="33"/>
      <c r="E209" s="33"/>
      <c r="F209" s="33"/>
      <c r="G209" s="33"/>
      <c r="H209" s="33"/>
      <c r="I209" s="26"/>
    </row>
    <row r="210" spans="1:9" ht="20.25" x14ac:dyDescent="0.25">
      <c r="A210" s="32"/>
      <c r="B210" s="33"/>
      <c r="C210" s="33"/>
      <c r="D210" s="33"/>
      <c r="E210" s="33"/>
      <c r="F210" s="33"/>
      <c r="G210" s="33"/>
      <c r="H210" s="33"/>
      <c r="I210" s="26"/>
    </row>
    <row r="211" spans="1:9" ht="20.25" x14ac:dyDescent="0.25">
      <c r="A211" s="32"/>
      <c r="B211" s="33"/>
      <c r="C211" s="33"/>
      <c r="D211" s="33"/>
      <c r="E211" s="33"/>
      <c r="F211" s="33"/>
      <c r="G211" s="33"/>
      <c r="H211" s="33"/>
      <c r="I211" s="26"/>
    </row>
    <row r="212" spans="1:9" ht="20.25" x14ac:dyDescent="0.25">
      <c r="A212" s="32"/>
      <c r="B212" s="33"/>
      <c r="C212" s="33"/>
      <c r="D212" s="33"/>
      <c r="E212" s="33"/>
      <c r="F212" s="33"/>
      <c r="G212" s="33"/>
      <c r="H212" s="33"/>
      <c r="I212" s="26"/>
    </row>
    <row r="213" spans="1:9" ht="20.25" x14ac:dyDescent="0.25">
      <c r="A213" s="32"/>
      <c r="B213" s="33"/>
      <c r="C213" s="33"/>
      <c r="D213" s="33"/>
      <c r="E213" s="33"/>
      <c r="F213" s="33"/>
      <c r="G213" s="33"/>
      <c r="H213" s="33"/>
      <c r="I213" s="26"/>
    </row>
    <row r="214" spans="1:9" ht="20.25" x14ac:dyDescent="0.25">
      <c r="A214" s="32"/>
      <c r="B214" s="33"/>
      <c r="C214" s="33"/>
      <c r="D214" s="33"/>
      <c r="E214" s="33"/>
      <c r="F214" s="33"/>
      <c r="G214" s="33"/>
      <c r="H214" s="33"/>
      <c r="I214" s="26"/>
    </row>
    <row r="215" spans="1:9" ht="20.25" x14ac:dyDescent="0.25">
      <c r="A215" s="34"/>
      <c r="B215" s="35"/>
      <c r="C215" s="35"/>
      <c r="D215" s="35"/>
      <c r="E215" s="35"/>
      <c r="F215" s="35"/>
      <c r="G215" s="35"/>
      <c r="H215" s="35"/>
      <c r="I215" s="27"/>
    </row>
    <row r="216" spans="1:9" ht="20.25" x14ac:dyDescent="0.25">
      <c r="A216" s="97" t="s">
        <v>84</v>
      </c>
      <c r="B216" s="98"/>
      <c r="C216" s="98"/>
      <c r="D216" s="98"/>
      <c r="E216" s="98"/>
      <c r="F216" s="98"/>
      <c r="G216" s="98"/>
      <c r="H216" s="98"/>
      <c r="I216" s="99"/>
    </row>
    <row r="217" spans="1:9" ht="20.25" x14ac:dyDescent="0.25">
      <c r="A217" s="30"/>
      <c r="B217" s="31"/>
      <c r="C217" s="31"/>
      <c r="D217" s="31"/>
      <c r="E217" s="31"/>
      <c r="F217" s="31"/>
      <c r="G217" s="31"/>
      <c r="H217" s="31"/>
      <c r="I217" s="25"/>
    </row>
    <row r="218" spans="1:9" ht="20.25" x14ac:dyDescent="0.25">
      <c r="A218" s="32"/>
      <c r="B218" s="33"/>
      <c r="C218" s="33"/>
      <c r="D218" s="33"/>
      <c r="E218" s="33"/>
      <c r="F218" s="33"/>
      <c r="G218" s="33"/>
      <c r="H218" s="33"/>
      <c r="I218" s="26"/>
    </row>
    <row r="219" spans="1:9" ht="20.25" x14ac:dyDescent="0.25">
      <c r="A219" s="32"/>
      <c r="B219" s="33"/>
      <c r="C219" s="33"/>
      <c r="D219" s="33"/>
      <c r="E219" s="33"/>
      <c r="F219" s="33"/>
      <c r="G219" s="33"/>
      <c r="H219" s="33"/>
      <c r="I219" s="26"/>
    </row>
    <row r="220" spans="1:9" ht="20.25" x14ac:dyDescent="0.25">
      <c r="A220" s="32"/>
      <c r="B220" s="33"/>
      <c r="C220" s="33"/>
      <c r="D220" s="33"/>
      <c r="E220" s="33"/>
      <c r="F220" s="33"/>
      <c r="G220" s="33"/>
      <c r="H220" s="33"/>
      <c r="I220" s="26"/>
    </row>
    <row r="221" spans="1:9" ht="20.25" x14ac:dyDescent="0.25">
      <c r="A221" s="32"/>
      <c r="B221" s="33"/>
      <c r="C221" s="33"/>
      <c r="D221" s="33"/>
      <c r="E221" s="33"/>
      <c r="F221" s="33"/>
      <c r="G221" s="33"/>
      <c r="H221" s="33"/>
      <c r="I221" s="26"/>
    </row>
    <row r="222" spans="1:9" ht="20.25" x14ac:dyDescent="0.25">
      <c r="A222" s="32"/>
      <c r="B222" s="33"/>
      <c r="C222" s="33"/>
      <c r="D222" s="33"/>
      <c r="E222" s="33"/>
      <c r="F222" s="33"/>
      <c r="G222" s="33"/>
      <c r="H222" s="33"/>
      <c r="I222" s="26"/>
    </row>
    <row r="223" spans="1:9" ht="20.25" x14ac:dyDescent="0.25">
      <c r="A223" s="32"/>
      <c r="B223" s="33"/>
      <c r="C223" s="33"/>
      <c r="D223" s="33"/>
      <c r="E223" s="33"/>
      <c r="F223" s="33"/>
      <c r="G223" s="33"/>
      <c r="H223" s="33"/>
      <c r="I223" s="26"/>
    </row>
    <row r="224" spans="1:9" ht="20.25" x14ac:dyDescent="0.25">
      <c r="A224" s="32"/>
      <c r="B224" s="33"/>
      <c r="C224" s="33"/>
      <c r="D224" s="33"/>
      <c r="E224" s="33"/>
      <c r="F224" s="33"/>
      <c r="G224" s="33"/>
      <c r="H224" s="33"/>
      <c r="I224" s="26"/>
    </row>
    <row r="225" spans="1:9" ht="20.25" x14ac:dyDescent="0.25">
      <c r="A225" s="32"/>
      <c r="B225" s="33"/>
      <c r="C225" s="33"/>
      <c r="D225" s="33"/>
      <c r="E225" s="33"/>
      <c r="F225" s="33"/>
      <c r="G225" s="33"/>
      <c r="H225" s="33"/>
      <c r="I225" s="26"/>
    </row>
    <row r="226" spans="1:9" ht="20.25" x14ac:dyDescent="0.25">
      <c r="A226" s="32"/>
      <c r="B226" s="33"/>
      <c r="C226" s="33"/>
      <c r="D226" s="33"/>
      <c r="E226" s="33"/>
      <c r="F226" s="33"/>
      <c r="G226" s="33"/>
      <c r="H226" s="33"/>
      <c r="I226" s="26"/>
    </row>
    <row r="227" spans="1:9" ht="20.25" x14ac:dyDescent="0.25">
      <c r="A227" s="32"/>
      <c r="B227" s="33"/>
      <c r="C227" s="33"/>
      <c r="D227" s="33"/>
      <c r="E227" s="33"/>
      <c r="F227" s="33"/>
      <c r="G227" s="33"/>
      <c r="H227" s="33"/>
      <c r="I227" s="26"/>
    </row>
    <row r="228" spans="1:9" ht="20.25" x14ac:dyDescent="0.25">
      <c r="A228" s="32"/>
      <c r="B228" s="33"/>
      <c r="C228" s="33"/>
      <c r="D228" s="33"/>
      <c r="E228" s="33"/>
      <c r="F228" s="33"/>
      <c r="G228" s="33"/>
      <c r="H228" s="33"/>
      <c r="I228" s="26"/>
    </row>
    <row r="229" spans="1:9" ht="20.25" x14ac:dyDescent="0.25">
      <c r="A229" s="32"/>
      <c r="B229" s="33"/>
      <c r="C229" s="33"/>
      <c r="D229" s="33"/>
      <c r="E229" s="33"/>
      <c r="F229" s="33"/>
      <c r="G229" s="33"/>
      <c r="H229" s="33"/>
      <c r="I229" s="26"/>
    </row>
    <row r="230" spans="1:9" ht="20.25" x14ac:dyDescent="0.25">
      <c r="A230" s="32"/>
      <c r="B230" s="33"/>
      <c r="C230" s="33"/>
      <c r="D230" s="33"/>
      <c r="E230" s="33"/>
      <c r="F230" s="33"/>
      <c r="G230" s="33"/>
      <c r="H230" s="33"/>
      <c r="I230" s="26"/>
    </row>
    <row r="231" spans="1:9" ht="20.25" x14ac:dyDescent="0.25">
      <c r="A231" s="32"/>
      <c r="B231" s="33"/>
      <c r="C231" s="33"/>
      <c r="D231" s="33"/>
      <c r="E231" s="33"/>
      <c r="F231" s="33"/>
      <c r="G231" s="33"/>
      <c r="H231" s="33"/>
      <c r="I231" s="26"/>
    </row>
    <row r="232" spans="1:9" ht="20.25" x14ac:dyDescent="0.25">
      <c r="A232" s="32"/>
      <c r="B232" s="33"/>
      <c r="C232" s="33"/>
      <c r="D232" s="33"/>
      <c r="E232" s="33"/>
      <c r="F232" s="33"/>
      <c r="G232" s="33"/>
      <c r="H232" s="33"/>
      <c r="I232" s="26"/>
    </row>
    <row r="233" spans="1:9" ht="20.25" x14ac:dyDescent="0.25">
      <c r="A233" s="32"/>
      <c r="B233" s="33"/>
      <c r="C233" s="33"/>
      <c r="D233" s="33"/>
      <c r="E233" s="33"/>
      <c r="F233" s="33"/>
      <c r="G233" s="33"/>
      <c r="H233" s="33"/>
      <c r="I233" s="26"/>
    </row>
    <row r="234" spans="1:9" ht="20.25" x14ac:dyDescent="0.25">
      <c r="A234" s="32"/>
      <c r="B234" s="33"/>
      <c r="C234" s="33"/>
      <c r="D234" s="33"/>
      <c r="E234" s="33"/>
      <c r="F234" s="33"/>
      <c r="G234" s="33"/>
      <c r="H234" s="33"/>
      <c r="I234" s="26"/>
    </row>
    <row r="235" spans="1:9" ht="20.25" x14ac:dyDescent="0.25">
      <c r="A235" s="32"/>
      <c r="B235" s="33"/>
      <c r="C235" s="33"/>
      <c r="D235" s="33"/>
      <c r="E235" s="33"/>
      <c r="F235" s="33"/>
      <c r="G235" s="33"/>
      <c r="H235" s="33"/>
      <c r="I235" s="26"/>
    </row>
    <row r="236" spans="1:9" ht="20.25" x14ac:dyDescent="0.25">
      <c r="A236" s="32"/>
      <c r="B236" s="33"/>
      <c r="C236" s="33"/>
      <c r="D236" s="33"/>
      <c r="E236" s="33"/>
      <c r="F236" s="33"/>
      <c r="G236" s="33"/>
      <c r="H236" s="33"/>
      <c r="I236" s="26"/>
    </row>
    <row r="237" spans="1:9" ht="20.25" x14ac:dyDescent="0.25">
      <c r="A237" s="32"/>
      <c r="B237" s="33"/>
      <c r="C237" s="33"/>
      <c r="D237" s="33"/>
      <c r="E237" s="33"/>
      <c r="F237" s="33"/>
      <c r="G237" s="33"/>
      <c r="H237" s="33"/>
      <c r="I237" s="26"/>
    </row>
    <row r="238" spans="1:9" ht="20.25" x14ac:dyDescent="0.25">
      <c r="A238" s="32"/>
      <c r="B238" s="33"/>
      <c r="C238" s="33"/>
      <c r="D238" s="33"/>
      <c r="E238" s="33"/>
      <c r="F238" s="33"/>
      <c r="G238" s="33"/>
      <c r="H238" s="33"/>
      <c r="I238" s="26"/>
    </row>
    <row r="239" spans="1:9" ht="20.25" x14ac:dyDescent="0.25">
      <c r="A239" s="32"/>
      <c r="B239" s="33"/>
      <c r="C239" s="33"/>
      <c r="D239" s="33"/>
      <c r="E239" s="33"/>
      <c r="F239" s="33"/>
      <c r="G239" s="33"/>
      <c r="H239" s="33"/>
      <c r="I239" s="26"/>
    </row>
    <row r="240" spans="1:9" ht="20.25" x14ac:dyDescent="0.25">
      <c r="A240" s="32"/>
      <c r="B240" s="33"/>
      <c r="C240" s="33"/>
      <c r="D240" s="33"/>
      <c r="E240" s="33"/>
      <c r="F240" s="33"/>
      <c r="G240" s="33"/>
      <c r="H240" s="33"/>
      <c r="I240" s="26"/>
    </row>
    <row r="241" spans="1:9" ht="20.25" x14ac:dyDescent="0.25">
      <c r="A241" s="32"/>
      <c r="B241" s="33"/>
      <c r="C241" s="33"/>
      <c r="D241" s="33"/>
      <c r="E241" s="33"/>
      <c r="F241" s="33"/>
      <c r="G241" s="33"/>
      <c r="H241" s="33"/>
      <c r="I241" s="26"/>
    </row>
    <row r="242" spans="1:9" ht="20.25" x14ac:dyDescent="0.25">
      <c r="A242" s="32"/>
      <c r="B242" s="33"/>
      <c r="C242" s="33"/>
      <c r="D242" s="33"/>
      <c r="E242" s="33"/>
      <c r="F242" s="33"/>
      <c r="G242" s="33"/>
      <c r="H242" s="33"/>
      <c r="I242" s="26"/>
    </row>
    <row r="243" spans="1:9" ht="20.25" x14ac:dyDescent="0.25">
      <c r="A243" s="32"/>
      <c r="B243" s="33"/>
      <c r="C243" s="33"/>
      <c r="D243" s="33"/>
      <c r="E243" s="33"/>
      <c r="F243" s="33"/>
      <c r="G243" s="33"/>
      <c r="H243" s="33"/>
      <c r="I243" s="26"/>
    </row>
    <row r="244" spans="1:9" ht="20.25" x14ac:dyDescent="0.25">
      <c r="A244" s="32"/>
      <c r="B244" s="33"/>
      <c r="C244" s="33"/>
      <c r="D244" s="33"/>
      <c r="E244" s="33"/>
      <c r="F244" s="33"/>
      <c r="G244" s="33"/>
      <c r="H244" s="33"/>
      <c r="I244" s="26"/>
    </row>
    <row r="245" spans="1:9" ht="20.25" x14ac:dyDescent="0.25">
      <c r="A245" s="32"/>
      <c r="B245" s="33"/>
      <c r="C245" s="33"/>
      <c r="D245" s="33"/>
      <c r="E245" s="33"/>
      <c r="F245" s="33"/>
      <c r="G245" s="33"/>
      <c r="H245" s="33"/>
      <c r="I245" s="26"/>
    </row>
    <row r="246" spans="1:9" ht="20.25" x14ac:dyDescent="0.25">
      <c r="A246" s="32"/>
      <c r="B246" s="33"/>
      <c r="C246" s="33"/>
      <c r="D246" s="33"/>
      <c r="E246" s="33"/>
      <c r="F246" s="33"/>
      <c r="G246" s="33"/>
      <c r="H246" s="33"/>
      <c r="I246" s="26"/>
    </row>
    <row r="247" spans="1:9" ht="20.25" x14ac:dyDescent="0.25">
      <c r="A247" s="32"/>
      <c r="B247" s="33"/>
      <c r="C247" s="33"/>
      <c r="D247" s="33"/>
      <c r="E247" s="33"/>
      <c r="F247" s="33"/>
      <c r="G247" s="33"/>
      <c r="H247" s="33"/>
      <c r="I247" s="26"/>
    </row>
    <row r="248" spans="1:9" ht="20.25" x14ac:dyDescent="0.25">
      <c r="A248" s="32"/>
      <c r="B248" s="33"/>
      <c r="C248" s="33"/>
      <c r="D248" s="33"/>
      <c r="E248" s="33"/>
      <c r="F248" s="33"/>
      <c r="G248" s="33"/>
      <c r="H248" s="33"/>
      <c r="I248" s="26"/>
    </row>
    <row r="249" spans="1:9" ht="20.25" x14ac:dyDescent="0.25">
      <c r="A249" s="32"/>
      <c r="B249" s="33"/>
      <c r="C249" s="33"/>
      <c r="D249" s="33"/>
      <c r="E249" s="33"/>
      <c r="F249" s="33"/>
      <c r="G249" s="33"/>
      <c r="H249" s="33"/>
      <c r="I249" s="26"/>
    </row>
    <row r="250" spans="1:9" ht="20.25" x14ac:dyDescent="0.25">
      <c r="A250" s="32"/>
      <c r="B250" s="33"/>
      <c r="C250" s="33"/>
      <c r="D250" s="33"/>
      <c r="E250" s="33"/>
      <c r="F250" s="33"/>
      <c r="G250" s="33"/>
      <c r="H250" s="33"/>
      <c r="I250" s="26"/>
    </row>
    <row r="251" spans="1:9" ht="20.25" x14ac:dyDescent="0.25">
      <c r="A251" s="32"/>
      <c r="B251" s="33"/>
      <c r="C251" s="33"/>
      <c r="D251" s="33"/>
      <c r="E251" s="33"/>
      <c r="F251" s="33"/>
      <c r="G251" s="33"/>
      <c r="H251" s="33"/>
      <c r="I251" s="26"/>
    </row>
    <row r="252" spans="1:9" ht="20.25" x14ac:dyDescent="0.25">
      <c r="A252" s="32"/>
      <c r="B252" s="33"/>
      <c r="C252" s="33"/>
      <c r="D252" s="33"/>
      <c r="E252" s="33"/>
      <c r="F252" s="33"/>
      <c r="G252" s="33"/>
      <c r="H252" s="33"/>
      <c r="I252" s="26"/>
    </row>
    <row r="253" spans="1:9" ht="20.25" hidden="1" x14ac:dyDescent="0.25">
      <c r="A253" s="32"/>
      <c r="B253" s="33"/>
      <c r="C253" s="33"/>
      <c r="D253" s="33"/>
      <c r="E253" s="33"/>
      <c r="F253" s="33"/>
      <c r="G253" s="33"/>
      <c r="H253" s="33"/>
      <c r="I253" s="26"/>
    </row>
    <row r="254" spans="1:9" ht="20.25" hidden="1" x14ac:dyDescent="0.25">
      <c r="A254" s="32"/>
      <c r="B254" s="33"/>
      <c r="C254" s="33"/>
      <c r="D254" s="33"/>
      <c r="E254" s="33"/>
      <c r="F254" s="33"/>
      <c r="G254" s="33"/>
      <c r="H254" s="33"/>
      <c r="I254" s="26"/>
    </row>
    <row r="255" spans="1:9" ht="20.25" hidden="1" x14ac:dyDescent="0.25">
      <c r="A255" s="32"/>
      <c r="B255" s="33"/>
      <c r="C255" s="33"/>
      <c r="D255" s="33"/>
      <c r="E255" s="33"/>
      <c r="F255" s="33"/>
      <c r="G255" s="33"/>
      <c r="H255" s="33"/>
      <c r="I255" s="26"/>
    </row>
    <row r="256" spans="1:9" ht="20.25" hidden="1" x14ac:dyDescent="0.25">
      <c r="A256" s="32"/>
      <c r="B256" s="33"/>
      <c r="C256" s="33"/>
      <c r="D256" s="33"/>
      <c r="E256" s="33"/>
      <c r="F256" s="33"/>
      <c r="G256" s="33"/>
      <c r="H256" s="33"/>
      <c r="I256" s="26"/>
    </row>
    <row r="257" spans="1:9" ht="20.25" hidden="1" x14ac:dyDescent="0.25">
      <c r="A257" s="32"/>
      <c r="B257" s="33"/>
      <c r="C257" s="33"/>
      <c r="D257" s="33"/>
      <c r="E257" s="33"/>
      <c r="F257" s="33"/>
      <c r="G257" s="33"/>
      <c r="H257" s="33"/>
      <c r="I257" s="26"/>
    </row>
    <row r="258" spans="1:9" ht="20.25" hidden="1" x14ac:dyDescent="0.25">
      <c r="A258" s="34"/>
      <c r="B258" s="35"/>
      <c r="C258" s="35"/>
      <c r="D258" s="35"/>
      <c r="E258" s="35"/>
      <c r="F258" s="35"/>
      <c r="G258" s="35"/>
      <c r="H258" s="35"/>
      <c r="I258" s="27"/>
    </row>
    <row r="259" spans="1:9" ht="20.25" x14ac:dyDescent="0.25">
      <c r="A259" s="63" t="s">
        <v>28</v>
      </c>
      <c r="B259" s="63"/>
      <c r="C259" s="63"/>
      <c r="D259" s="63"/>
      <c r="E259" s="63"/>
      <c r="F259" s="63"/>
      <c r="G259" s="63"/>
      <c r="H259" s="63"/>
      <c r="I259" s="63"/>
    </row>
    <row r="260" spans="1:9" ht="20.25" x14ac:dyDescent="0.25">
      <c r="A260" s="113" t="s">
        <v>86</v>
      </c>
      <c r="B260" s="114"/>
      <c r="C260" s="114"/>
      <c r="D260" s="114"/>
      <c r="E260" s="114"/>
      <c r="F260" s="114"/>
      <c r="G260" s="114"/>
      <c r="H260" s="114"/>
      <c r="I260" s="115"/>
    </row>
    <row r="261" spans="1:9" ht="20.25" x14ac:dyDescent="0.25">
      <c r="A261" s="116" t="s">
        <v>87</v>
      </c>
      <c r="B261" s="117"/>
      <c r="C261" s="117"/>
      <c r="D261" s="117"/>
      <c r="E261" s="117"/>
      <c r="F261" s="117"/>
      <c r="G261" s="117"/>
      <c r="H261" s="117"/>
      <c r="I261" s="118"/>
    </row>
    <row r="262" spans="1:9" ht="45" customHeight="1" x14ac:dyDescent="0.25">
      <c r="A262" s="116" t="s">
        <v>88</v>
      </c>
      <c r="B262" s="117"/>
      <c r="C262" s="117"/>
      <c r="D262" s="117"/>
      <c r="E262" s="117"/>
      <c r="F262" s="117"/>
      <c r="G262" s="117"/>
      <c r="H262" s="117"/>
      <c r="I262" s="118"/>
    </row>
    <row r="263" spans="1:9" ht="42.75" customHeight="1" x14ac:dyDescent="0.25">
      <c r="A263" s="116" t="s">
        <v>89</v>
      </c>
      <c r="B263" s="117"/>
      <c r="C263" s="117"/>
      <c r="D263" s="117"/>
      <c r="E263" s="117"/>
      <c r="F263" s="117"/>
      <c r="G263" s="117"/>
      <c r="H263" s="117"/>
      <c r="I263" s="118"/>
    </row>
    <row r="264" spans="1:9" ht="20.25" x14ac:dyDescent="0.25">
      <c r="A264" s="116" t="s">
        <v>90</v>
      </c>
      <c r="B264" s="117"/>
      <c r="C264" s="117"/>
      <c r="D264" s="117"/>
      <c r="E264" s="117"/>
      <c r="F264" s="117"/>
      <c r="G264" s="117"/>
      <c r="H264" s="117"/>
      <c r="I264" s="118"/>
    </row>
    <row r="265" spans="1:9" ht="20.25" x14ac:dyDescent="0.25">
      <c r="A265" s="116" t="s">
        <v>91</v>
      </c>
      <c r="B265" s="117"/>
      <c r="C265" s="117"/>
      <c r="D265" s="117"/>
      <c r="E265" s="117"/>
      <c r="F265" s="117"/>
      <c r="G265" s="117"/>
      <c r="H265" s="117"/>
      <c r="I265" s="118"/>
    </row>
    <row r="266" spans="1:9" ht="45" customHeight="1" x14ac:dyDescent="0.25">
      <c r="A266" s="116" t="s">
        <v>92</v>
      </c>
      <c r="B266" s="117"/>
      <c r="C266" s="117"/>
      <c r="D266" s="117"/>
      <c r="E266" s="117"/>
      <c r="F266" s="117"/>
      <c r="G266" s="117"/>
      <c r="H266" s="117"/>
      <c r="I266" s="118"/>
    </row>
    <row r="267" spans="1:9" ht="45" customHeight="1" x14ac:dyDescent="0.25">
      <c r="A267" s="116" t="s">
        <v>93</v>
      </c>
      <c r="B267" s="117"/>
      <c r="C267" s="117"/>
      <c r="D267" s="117"/>
      <c r="E267" s="117"/>
      <c r="F267" s="117"/>
      <c r="G267" s="117"/>
      <c r="H267" s="117"/>
      <c r="I267" s="118"/>
    </row>
    <row r="268" spans="1:9" ht="20.25" x14ac:dyDescent="0.25">
      <c r="A268" s="119" t="s">
        <v>94</v>
      </c>
      <c r="B268" s="120"/>
      <c r="C268" s="120"/>
      <c r="D268" s="120"/>
      <c r="E268" s="120"/>
      <c r="F268" s="120"/>
      <c r="G268" s="120"/>
      <c r="H268" s="120"/>
      <c r="I268" s="121"/>
    </row>
    <row r="269" spans="1:9" ht="63" customHeight="1" x14ac:dyDescent="0.25">
      <c r="A269" s="111" t="s">
        <v>34</v>
      </c>
      <c r="B269" s="111"/>
      <c r="C269" s="111"/>
      <c r="D269" s="2" t="s">
        <v>4</v>
      </c>
      <c r="E269" s="22" t="s">
        <v>206</v>
      </c>
      <c r="F269" s="13" t="s">
        <v>10</v>
      </c>
      <c r="G269" s="2" t="s">
        <v>4</v>
      </c>
      <c r="H269" s="71"/>
      <c r="I269" s="71"/>
    </row>
  </sheetData>
  <mergeCells count="388">
    <mergeCell ref="A114:F114"/>
    <mergeCell ref="H114:I114"/>
    <mergeCell ref="A113:F113"/>
    <mergeCell ref="A107:C107"/>
    <mergeCell ref="H107:I107"/>
    <mergeCell ref="A108:C108"/>
    <mergeCell ref="H108:I108"/>
    <mergeCell ref="A109:C109"/>
    <mergeCell ref="H109:I109"/>
    <mergeCell ref="H112:I112"/>
    <mergeCell ref="A120:I120"/>
    <mergeCell ref="F116:G116"/>
    <mergeCell ref="F117:G117"/>
    <mergeCell ref="F118:G118"/>
    <mergeCell ref="F119:G119"/>
    <mergeCell ref="A116:B116"/>
    <mergeCell ref="C116:D116"/>
    <mergeCell ref="A117:B117"/>
    <mergeCell ref="C117:D117"/>
    <mergeCell ref="A118:B118"/>
    <mergeCell ref="C118:D118"/>
    <mergeCell ref="A119:B119"/>
    <mergeCell ref="C119:D119"/>
    <mergeCell ref="C14:E14"/>
    <mergeCell ref="C15:E15"/>
    <mergeCell ref="C16:E16"/>
    <mergeCell ref="C18:E18"/>
    <mergeCell ref="C19:E19"/>
    <mergeCell ref="C20:E20"/>
    <mergeCell ref="C21:E21"/>
    <mergeCell ref="C22:E22"/>
    <mergeCell ref="C24:I24"/>
    <mergeCell ref="C17:I17"/>
    <mergeCell ref="C23:I23"/>
    <mergeCell ref="H14:I14"/>
    <mergeCell ref="C166:I166"/>
    <mergeCell ref="A165:I165"/>
    <mergeCell ref="A101:I101"/>
    <mergeCell ref="A102:C102"/>
    <mergeCell ref="H102:I102"/>
    <mergeCell ref="H36:I36"/>
    <mergeCell ref="A36:C36"/>
    <mergeCell ref="H35:I35"/>
    <mergeCell ref="A134:B134"/>
    <mergeCell ref="C134:D134"/>
    <mergeCell ref="A132:I132"/>
    <mergeCell ref="A133:B133"/>
    <mergeCell ref="C133:D133"/>
    <mergeCell ref="F133:G133"/>
    <mergeCell ref="C127:D127"/>
    <mergeCell ref="F127:G127"/>
    <mergeCell ref="C128:D128"/>
    <mergeCell ref="F128:G128"/>
    <mergeCell ref="A123:I123"/>
    <mergeCell ref="C131:D131"/>
    <mergeCell ref="C48:E48"/>
    <mergeCell ref="C49:E49"/>
    <mergeCell ref="C50:E50"/>
    <mergeCell ref="C51:E51"/>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1:I1"/>
    <mergeCell ref="A4:C4"/>
    <mergeCell ref="A168:C168"/>
    <mergeCell ref="H27:I27"/>
    <mergeCell ref="H28:I28"/>
    <mergeCell ref="A37:I37"/>
    <mergeCell ref="H48:I48"/>
    <mergeCell ref="H50:I50"/>
    <mergeCell ref="A42:I42"/>
    <mergeCell ref="A47:I47"/>
    <mergeCell ref="A115:I115"/>
    <mergeCell ref="H113:I113"/>
    <mergeCell ref="A2:C2"/>
    <mergeCell ref="E2:F2"/>
    <mergeCell ref="A41:C41"/>
    <mergeCell ref="H41:I41"/>
    <mergeCell ref="E4:F4"/>
    <mergeCell ref="E12:I12"/>
    <mergeCell ref="A6:C6"/>
    <mergeCell ref="A7:C7"/>
    <mergeCell ref="A8:C8"/>
    <mergeCell ref="E8:I8"/>
    <mergeCell ref="H7:I7"/>
    <mergeCell ref="E9:I9"/>
    <mergeCell ref="A269:C269"/>
    <mergeCell ref="H269:I269"/>
    <mergeCell ref="A167:I167"/>
    <mergeCell ref="E169:I169"/>
    <mergeCell ref="A260:I260"/>
    <mergeCell ref="A266:I266"/>
    <mergeCell ref="A267:I267"/>
    <mergeCell ref="A268:I268"/>
    <mergeCell ref="A261:I261"/>
    <mergeCell ref="A262:I262"/>
    <mergeCell ref="A263:I263"/>
    <mergeCell ref="A264:I264"/>
    <mergeCell ref="A169:C169"/>
    <mergeCell ref="A259:I259"/>
    <mergeCell ref="A265:I265"/>
    <mergeCell ref="A216:I216"/>
    <mergeCell ref="E168:I168"/>
    <mergeCell ref="A170:C170"/>
    <mergeCell ref="E170:I170"/>
    <mergeCell ref="F131:G131"/>
    <mergeCell ref="A125:B125"/>
    <mergeCell ref="A126:B126"/>
    <mergeCell ref="A127:B127"/>
    <mergeCell ref="A128:B128"/>
    <mergeCell ref="A129:B129"/>
    <mergeCell ref="A130:B130"/>
    <mergeCell ref="A131:B131"/>
    <mergeCell ref="A124:B124"/>
    <mergeCell ref="C130:D130"/>
    <mergeCell ref="F130:G130"/>
    <mergeCell ref="G38:H38"/>
    <mergeCell ref="A39:C39"/>
    <mergeCell ref="A35:C35"/>
    <mergeCell ref="A40:C40"/>
    <mergeCell ref="A38:C38"/>
    <mergeCell ref="H16:I16"/>
    <mergeCell ref="H15:I15"/>
    <mergeCell ref="H18:I18"/>
    <mergeCell ref="H19:I19"/>
    <mergeCell ref="C28:E28"/>
    <mergeCell ref="C29:E29"/>
    <mergeCell ref="C30:E30"/>
    <mergeCell ref="C31:E31"/>
    <mergeCell ref="C32:I32"/>
    <mergeCell ref="H44:I44"/>
    <mergeCell ref="H31:I31"/>
    <mergeCell ref="H22:I22"/>
    <mergeCell ref="G39:H39"/>
    <mergeCell ref="A112:F112"/>
    <mergeCell ref="H51:I51"/>
    <mergeCell ref="H49:I49"/>
    <mergeCell ref="A111:I111"/>
    <mergeCell ref="A43:B43"/>
    <mergeCell ref="A44:B44"/>
    <mergeCell ref="A45:B45"/>
    <mergeCell ref="E44:G44"/>
    <mergeCell ref="E43:G43"/>
    <mergeCell ref="A110:C110"/>
    <mergeCell ref="H110:I110"/>
    <mergeCell ref="A103:C103"/>
    <mergeCell ref="A105:C105"/>
    <mergeCell ref="H105:I105"/>
    <mergeCell ref="A106:C106"/>
    <mergeCell ref="H106:I106"/>
    <mergeCell ref="A104:C104"/>
    <mergeCell ref="A34:C34"/>
    <mergeCell ref="H34:I34"/>
    <mergeCell ref="E45:G45"/>
    <mergeCell ref="C43:D43"/>
    <mergeCell ref="C44:D44"/>
    <mergeCell ref="C45:D45"/>
    <mergeCell ref="E103:I103"/>
    <mergeCell ref="H104:I104"/>
    <mergeCell ref="A141:B141"/>
    <mergeCell ref="C141:D141"/>
    <mergeCell ref="F141:G141"/>
    <mergeCell ref="A142:B142"/>
    <mergeCell ref="C142:D142"/>
    <mergeCell ref="F142:G142"/>
    <mergeCell ref="H121:H122"/>
    <mergeCell ref="F121:G122"/>
    <mergeCell ref="E121:E122"/>
    <mergeCell ref="C121:D122"/>
    <mergeCell ref="A121:B122"/>
    <mergeCell ref="F126:G126"/>
    <mergeCell ref="C124:D124"/>
    <mergeCell ref="F124:G124"/>
    <mergeCell ref="C125:D125"/>
    <mergeCell ref="F125:G125"/>
    <mergeCell ref="C126:D126"/>
    <mergeCell ref="C129:D129"/>
    <mergeCell ref="F129:G129"/>
    <mergeCell ref="A143:I143"/>
    <mergeCell ref="A144:B144"/>
    <mergeCell ref="C144:D144"/>
    <mergeCell ref="F134:G134"/>
    <mergeCell ref="A137:B137"/>
    <mergeCell ref="C137:D137"/>
    <mergeCell ref="F137:G137"/>
    <mergeCell ref="A139:B139"/>
    <mergeCell ref="C139:D139"/>
    <mergeCell ref="F139:G139"/>
    <mergeCell ref="A140:B140"/>
    <mergeCell ref="C140:D140"/>
    <mergeCell ref="F140:G140"/>
    <mergeCell ref="A135:B135"/>
    <mergeCell ref="A138:B138"/>
    <mergeCell ref="C138:D138"/>
    <mergeCell ref="F138:G138"/>
    <mergeCell ref="F144:G144"/>
    <mergeCell ref="A136:B136"/>
    <mergeCell ref="C136:D136"/>
    <mergeCell ref="F136:G136"/>
    <mergeCell ref="C135:D135"/>
    <mergeCell ref="F135:G135"/>
    <mergeCell ref="A145:B145"/>
    <mergeCell ref="C145:D145"/>
    <mergeCell ref="F145:G145"/>
    <mergeCell ref="A146:B146"/>
    <mergeCell ref="C146:D146"/>
    <mergeCell ref="F146:G146"/>
    <mergeCell ref="A147:B147"/>
    <mergeCell ref="C147:D147"/>
    <mergeCell ref="F147:G147"/>
    <mergeCell ref="A148:B148"/>
    <mergeCell ref="C148:D148"/>
    <mergeCell ref="F148:G148"/>
    <mergeCell ref="A149:B149"/>
    <mergeCell ref="C149:D149"/>
    <mergeCell ref="F149:G149"/>
    <mergeCell ref="A150:B150"/>
    <mergeCell ref="C150:D150"/>
    <mergeCell ref="F150:G150"/>
    <mergeCell ref="A151:B151"/>
    <mergeCell ref="C151:D151"/>
    <mergeCell ref="F151:G151"/>
    <mergeCell ref="A152:B152"/>
    <mergeCell ref="C152:D152"/>
    <mergeCell ref="F152:G152"/>
    <mergeCell ref="A153:B153"/>
    <mergeCell ref="C153:D153"/>
    <mergeCell ref="F153:G153"/>
    <mergeCell ref="A160:B160"/>
    <mergeCell ref="C160:D160"/>
    <mergeCell ref="F160:G160"/>
    <mergeCell ref="A154:I154"/>
    <mergeCell ref="A155:B155"/>
    <mergeCell ref="C155:D155"/>
    <mergeCell ref="F155:G155"/>
    <mergeCell ref="A156:B156"/>
    <mergeCell ref="C156:D156"/>
    <mergeCell ref="F156:G156"/>
    <mergeCell ref="A157:B157"/>
    <mergeCell ref="C157:D157"/>
    <mergeCell ref="F157:G157"/>
    <mergeCell ref="A46:B46"/>
    <mergeCell ref="C46:D46"/>
    <mergeCell ref="E46:G46"/>
    <mergeCell ref="H46:I46"/>
    <mergeCell ref="A100:G100"/>
    <mergeCell ref="H100:I100"/>
    <mergeCell ref="A164:B164"/>
    <mergeCell ref="C164:D164"/>
    <mergeCell ref="F164:G164"/>
    <mergeCell ref="A161:B161"/>
    <mergeCell ref="C161:D161"/>
    <mergeCell ref="F161:G161"/>
    <mergeCell ref="A162:B162"/>
    <mergeCell ref="C162:D162"/>
    <mergeCell ref="F162:G162"/>
    <mergeCell ref="A163:B163"/>
    <mergeCell ref="C163:D163"/>
    <mergeCell ref="F163:G163"/>
    <mergeCell ref="A158:B158"/>
    <mergeCell ref="C158:D158"/>
    <mergeCell ref="F158:G158"/>
    <mergeCell ref="A159:B159"/>
    <mergeCell ref="C159:D159"/>
    <mergeCell ref="F159:G159"/>
    <mergeCell ref="A84:I84"/>
    <mergeCell ref="A85:C86"/>
    <mergeCell ref="D85:D86"/>
    <mergeCell ref="F85:G85"/>
    <mergeCell ref="F86:G86"/>
    <mergeCell ref="A87:B87"/>
    <mergeCell ref="C87:D87"/>
    <mergeCell ref="F87:G87"/>
    <mergeCell ref="A88:B88"/>
    <mergeCell ref="C88:D88"/>
    <mergeCell ref="F88:G99"/>
    <mergeCell ref="H88:I99"/>
    <mergeCell ref="A89:B89"/>
    <mergeCell ref="C89:D89"/>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68:I68"/>
    <mergeCell ref="A69:C70"/>
    <mergeCell ref="D69:D70"/>
    <mergeCell ref="F69:G69"/>
    <mergeCell ref="F70:G70"/>
    <mergeCell ref="A71:B71"/>
    <mergeCell ref="C71:D71"/>
    <mergeCell ref="F71:G71"/>
    <mergeCell ref="A72:B72"/>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A52:I52"/>
    <mergeCell ref="A53:C54"/>
    <mergeCell ref="D53:D54"/>
    <mergeCell ref="F53:G53"/>
    <mergeCell ref="F54:G54"/>
    <mergeCell ref="A55:B55"/>
    <mergeCell ref="C55:D55"/>
    <mergeCell ref="F55:G55"/>
    <mergeCell ref="A56:B56"/>
    <mergeCell ref="C56:D56"/>
    <mergeCell ref="F56:G67"/>
    <mergeCell ref="H56:I67"/>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2" manualBreakCount="2">
    <brk id="51" max="16383" man="1"/>
    <brk id="21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Q14" sqref="Q14"/>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2025-07-05T07:56:12Z</cp:lastPrinted>
  <dcterms:created xsi:type="dcterms:W3CDTF">2010-11-23T11:42:48Z</dcterms:created>
  <dcterms:modified xsi:type="dcterms:W3CDTF">2025-07-05T07:57:12Z</dcterms:modified>
</cp:coreProperties>
</file>