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E:\Shruti\July 25\Old\"/>
    </mc:Choice>
  </mc:AlternateContent>
  <bookViews>
    <workbookView xWindow="0" yWindow="0" windowWidth="20490" windowHeight="7755"/>
  </bookViews>
  <sheets>
    <sheet name="Report" sheetId="3" r:id="rId1"/>
  </sheets>
  <definedNames>
    <definedName name="_xlnm.Print_Area" localSheetId="0">Report!$A$1:$I$446</definedName>
  </definedNames>
  <calcPr calcId="15251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4" i="3" l="1"/>
  <c r="C77" i="3" l="1"/>
  <c r="C93" i="3" l="1"/>
  <c r="C94" i="3" s="1"/>
  <c r="C125" i="3"/>
  <c r="C126" i="3" s="1"/>
  <c r="C127" i="3" s="1"/>
  <c r="C109" i="3"/>
  <c r="C111" i="3" s="1"/>
  <c r="M115" i="3"/>
  <c r="K113" i="3"/>
  <c r="K112" i="3"/>
  <c r="K111" i="3"/>
  <c r="K110" i="3"/>
  <c r="M131" i="3"/>
  <c r="K129" i="3"/>
  <c r="K128" i="3"/>
  <c r="K127" i="3"/>
  <c r="K126" i="3"/>
  <c r="I104" i="3"/>
  <c r="I120" i="3"/>
  <c r="C110" i="3" l="1"/>
  <c r="E117" i="3"/>
  <c r="E115" i="3"/>
  <c r="E113" i="3"/>
  <c r="E111" i="3"/>
  <c r="K106" i="3"/>
  <c r="E116" i="3"/>
  <c r="E109" i="3"/>
  <c r="K107" i="3"/>
  <c r="C106" i="3" s="1"/>
  <c r="E106" i="3" s="1"/>
  <c r="K105" i="3"/>
  <c r="E114" i="3"/>
  <c r="E112" i="3"/>
  <c r="K108" i="3"/>
  <c r="K109" i="3" s="1"/>
  <c r="K114" i="3" s="1"/>
  <c r="K115" i="3" s="1"/>
  <c r="C107" i="3" s="1"/>
  <c r="E107" i="3" s="1"/>
  <c r="E110" i="3"/>
  <c r="E108" i="3"/>
  <c r="E133" i="3"/>
  <c r="E131" i="3"/>
  <c r="E129" i="3"/>
  <c r="E127" i="3"/>
  <c r="K122" i="3"/>
  <c r="K121" i="3"/>
  <c r="E130" i="3"/>
  <c r="E132" i="3"/>
  <c r="E125" i="3"/>
  <c r="K123" i="3"/>
  <c r="C122" i="3" s="1"/>
  <c r="E122" i="3" s="1"/>
  <c r="E128" i="3"/>
  <c r="K124" i="3"/>
  <c r="K125" i="3" s="1"/>
  <c r="K130" i="3" s="1"/>
  <c r="K131" i="3" s="1"/>
  <c r="C123" i="3" s="1"/>
  <c r="E123" i="3" s="1"/>
  <c r="E126" i="3"/>
  <c r="E124" i="3"/>
  <c r="F106" i="3" l="1"/>
  <c r="J103" i="3" s="1"/>
  <c r="H106" i="3" s="1"/>
  <c r="F122" i="3"/>
  <c r="J119" i="3" s="1"/>
  <c r="H122" i="3" s="1"/>
  <c r="M83" i="3" l="1"/>
  <c r="K81" i="3"/>
  <c r="K80" i="3"/>
  <c r="K79" i="3"/>
  <c r="K78" i="3"/>
  <c r="C78" i="3"/>
  <c r="I72" i="3"/>
  <c r="E85" i="3" l="1"/>
  <c r="E81" i="3"/>
  <c r="E84" i="3"/>
  <c r="E80" i="3"/>
  <c r="E83" i="3"/>
  <c r="K76" i="3"/>
  <c r="K77" i="3" s="1"/>
  <c r="K82" i="3" s="1"/>
  <c r="K83" i="3" s="1"/>
  <c r="C75" i="3" s="1"/>
  <c r="E75" i="3" s="1"/>
  <c r="E76" i="3"/>
  <c r="K73" i="3"/>
  <c r="E77" i="3"/>
  <c r="K74" i="3"/>
  <c r="E82" i="3"/>
  <c r="K75" i="3"/>
  <c r="C74" i="3" s="1"/>
  <c r="E74" i="3" s="1"/>
  <c r="E78" i="3"/>
  <c r="C79" i="3"/>
  <c r="E79" i="3" s="1"/>
  <c r="C61" i="3"/>
  <c r="M99" i="3"/>
  <c r="K97" i="3"/>
  <c r="K96" i="3"/>
  <c r="K95" i="3"/>
  <c r="K94" i="3"/>
  <c r="M67" i="3"/>
  <c r="K65" i="3"/>
  <c r="K64" i="3"/>
  <c r="K63" i="3"/>
  <c r="K62" i="3"/>
  <c r="I88" i="3"/>
  <c r="I56" i="3"/>
  <c r="E63" i="3" l="1"/>
  <c r="F74" i="3"/>
  <c r="J71" i="3" s="1"/>
  <c r="H74" i="3" s="1"/>
  <c r="C95" i="3"/>
  <c r="E95" i="3" s="1"/>
  <c r="E101" i="3"/>
  <c r="E97" i="3"/>
  <c r="E93" i="3"/>
  <c r="K92" i="3"/>
  <c r="K93" i="3" s="1"/>
  <c r="K98" i="3" s="1"/>
  <c r="K99" i="3" s="1"/>
  <c r="C91" i="3" s="1"/>
  <c r="E91" i="3" s="1"/>
  <c r="E96" i="3"/>
  <c r="E92" i="3"/>
  <c r="E98" i="3"/>
  <c r="E100" i="3"/>
  <c r="K89" i="3"/>
  <c r="K90" i="3"/>
  <c r="E94" i="3"/>
  <c r="K91" i="3"/>
  <c r="C90" i="3" s="1"/>
  <c r="E99" i="3"/>
  <c r="E69" i="3"/>
  <c r="E65" i="3"/>
  <c r="E61" i="3"/>
  <c r="K60" i="3"/>
  <c r="K61" i="3" s="1"/>
  <c r="K66" i="3" s="1"/>
  <c r="K67" i="3" s="1"/>
  <c r="C59" i="3" s="1"/>
  <c r="E59" i="3" s="1"/>
  <c r="E64" i="3"/>
  <c r="K57" i="3"/>
  <c r="E68" i="3"/>
  <c r="E60" i="3"/>
  <c r="K59" i="3"/>
  <c r="C58" i="3" s="1"/>
  <c r="E67" i="3"/>
  <c r="K58" i="3"/>
  <c r="E62" i="3"/>
  <c r="E66" i="3"/>
  <c r="F90" i="3" l="1"/>
  <c r="F58" i="3"/>
  <c r="E90" i="3"/>
  <c r="E58" i="3"/>
  <c r="H134" i="3" l="1"/>
  <c r="J87" i="3"/>
  <c r="H90" i="3" s="1"/>
  <c r="J55" i="3"/>
  <c r="H58" i="3" s="1"/>
  <c r="F231" i="3"/>
  <c r="I231" i="3" s="1"/>
  <c r="F230" i="3"/>
  <c r="I230" i="3" s="1"/>
  <c r="F294" i="3" l="1"/>
  <c r="I294" i="3" s="1"/>
  <c r="F293" i="3"/>
  <c r="I293" i="3" s="1"/>
  <c r="F292" i="3"/>
  <c r="I292" i="3" s="1"/>
  <c r="F291" i="3"/>
  <c r="I291" i="3" s="1"/>
  <c r="F289" i="3"/>
  <c r="I289" i="3" s="1"/>
  <c r="F287" i="3"/>
  <c r="I287" i="3" s="1"/>
  <c r="F286" i="3"/>
  <c r="F285" i="3"/>
  <c r="I285" i="3" s="1"/>
  <c r="F284" i="3"/>
  <c r="I284" i="3" s="1"/>
  <c r="F283" i="3"/>
  <c r="I283" i="3" s="1"/>
  <c r="F282" i="3"/>
  <c r="F275" i="3"/>
  <c r="I275" i="3" s="1"/>
  <c r="F274" i="3"/>
  <c r="I274" i="3" s="1"/>
  <c r="F273" i="3"/>
  <c r="I273" i="3" s="1"/>
  <c r="F272" i="3"/>
  <c r="F271" i="3"/>
  <c r="I271" i="3" s="1"/>
  <c r="F269" i="3"/>
  <c r="I269" i="3" s="1"/>
  <c r="F268" i="3"/>
  <c r="I268" i="3" s="1"/>
  <c r="F266" i="3"/>
  <c r="F265" i="3"/>
  <c r="I265" i="3" s="1"/>
  <c r="F264" i="3"/>
  <c r="F263" i="3"/>
  <c r="F262" i="3"/>
  <c r="F261" i="3"/>
  <c r="I261" i="3" s="1"/>
  <c r="F260" i="3"/>
  <c r="I260" i="3" s="1"/>
  <c r="F259" i="3"/>
  <c r="I259" i="3" s="1"/>
  <c r="F252" i="3"/>
  <c r="F251" i="3"/>
  <c r="I251" i="3" s="1"/>
  <c r="F250" i="3"/>
  <c r="F249" i="3"/>
  <c r="I249" i="3" s="1"/>
  <c r="F247" i="3"/>
  <c r="F245" i="3"/>
  <c r="I245" i="3" s="1"/>
  <c r="F244" i="3"/>
  <c r="I244" i="3" s="1"/>
  <c r="F243" i="3"/>
  <c r="I243" i="3" s="1"/>
  <c r="F242" i="3"/>
  <c r="F241" i="3"/>
  <c r="I241" i="3" s="1"/>
  <c r="F240" i="3"/>
  <c r="F229" i="3"/>
  <c r="I229" i="3" s="1"/>
  <c r="F228" i="3"/>
  <c r="F227" i="3"/>
  <c r="I227" i="3" s="1"/>
  <c r="F226" i="3"/>
  <c r="I226" i="3" s="1"/>
  <c r="F225" i="3"/>
  <c r="I225" i="3" s="1"/>
  <c r="F223" i="3"/>
  <c r="F222" i="3"/>
  <c r="I222" i="3" s="1"/>
  <c r="F221" i="3"/>
  <c r="F220" i="3"/>
  <c r="F219" i="3"/>
  <c r="F218" i="3"/>
  <c r="I218" i="3" s="1"/>
  <c r="F216" i="3"/>
  <c r="I216" i="3" s="1"/>
  <c r="F215" i="3"/>
  <c r="I215" i="3" s="1"/>
  <c r="F214" i="3"/>
  <c r="F213" i="3"/>
  <c r="I213" i="3" s="1"/>
  <c r="F212" i="3"/>
  <c r="I212" i="3" s="1"/>
  <c r="F211" i="3"/>
  <c r="I211" i="3" s="1"/>
  <c r="F210" i="3"/>
  <c r="F209" i="3"/>
  <c r="I209" i="3" s="1"/>
  <c r="F208" i="3"/>
  <c r="I208" i="3" s="1"/>
  <c r="F207" i="3"/>
  <c r="I207" i="3" s="1"/>
  <c r="F206" i="3"/>
  <c r="F205" i="3"/>
  <c r="I205" i="3" s="1"/>
  <c r="F204" i="3"/>
  <c r="F203" i="3"/>
  <c r="F197" i="3"/>
  <c r="F196" i="3"/>
  <c r="I196" i="3" s="1"/>
  <c r="F195" i="3"/>
  <c r="I195" i="3" s="1"/>
  <c r="F194" i="3"/>
  <c r="I194" i="3" s="1"/>
  <c r="F193" i="3"/>
  <c r="F192" i="3"/>
  <c r="I192" i="3" s="1"/>
  <c r="F190" i="3"/>
  <c r="F189" i="3"/>
  <c r="I189" i="3" s="1"/>
  <c r="F188" i="3"/>
  <c r="F187" i="3"/>
  <c r="I187" i="3" s="1"/>
  <c r="F186" i="3"/>
  <c r="I186" i="3" s="1"/>
  <c r="F184" i="3"/>
  <c r="I184" i="3" s="1"/>
  <c r="F183" i="3"/>
  <c r="F182" i="3"/>
  <c r="I182" i="3" s="1"/>
  <c r="F181" i="3"/>
  <c r="F180" i="3"/>
  <c r="I180" i="3" s="1"/>
  <c r="F179" i="3"/>
  <c r="F178" i="3"/>
  <c r="I178" i="3" s="1"/>
  <c r="F177" i="3"/>
  <c r="I177" i="3" s="1"/>
  <c r="F176" i="3"/>
  <c r="F175" i="3"/>
  <c r="F174" i="3"/>
  <c r="F173" i="3"/>
  <c r="K172" i="3"/>
  <c r="C290" i="3"/>
  <c r="C291" i="3" s="1"/>
  <c r="C292" i="3" s="1"/>
  <c r="C293" i="3" s="1"/>
  <c r="C294" i="3" s="1"/>
  <c r="A289" i="3"/>
  <c r="I286" i="3"/>
  <c r="C283" i="3"/>
  <c r="C284" i="3" s="1"/>
  <c r="C285" i="3" s="1"/>
  <c r="C286" i="3" s="1"/>
  <c r="C287" i="3" s="1"/>
  <c r="I282" i="3"/>
  <c r="A282" i="3"/>
  <c r="I272" i="3"/>
  <c r="C269" i="3"/>
  <c r="C270" i="3" s="1"/>
  <c r="C271" i="3" s="1"/>
  <c r="C272" i="3" s="1"/>
  <c r="C273" i="3" s="1"/>
  <c r="C274" i="3" s="1"/>
  <c r="C275" i="3" s="1"/>
  <c r="A268" i="3"/>
  <c r="I263" i="3"/>
  <c r="I262" i="3"/>
  <c r="I266" i="3"/>
  <c r="I264" i="3"/>
  <c r="C260" i="3"/>
  <c r="C261" i="3" s="1"/>
  <c r="C262" i="3" s="1"/>
  <c r="C263" i="3" s="1"/>
  <c r="C264" i="3" s="1"/>
  <c r="C265" i="3" s="1"/>
  <c r="C266" i="3" s="1"/>
  <c r="A259" i="3"/>
  <c r="I252" i="3"/>
  <c r="I250" i="3"/>
  <c r="C248" i="3"/>
  <c r="C249" i="3" s="1"/>
  <c r="C250" i="3" s="1"/>
  <c r="C251" i="3" s="1"/>
  <c r="C252" i="3" s="1"/>
  <c r="I247" i="3"/>
  <c r="A247" i="3"/>
  <c r="I242" i="3"/>
  <c r="M240" i="3"/>
  <c r="L240" i="3"/>
  <c r="K240" i="3"/>
  <c r="C241" i="3"/>
  <c r="C242" i="3" s="1"/>
  <c r="C243" i="3" s="1"/>
  <c r="C244" i="3" s="1"/>
  <c r="C245" i="3" s="1"/>
  <c r="I240" i="3"/>
  <c r="A240" i="3"/>
  <c r="I223" i="3"/>
  <c r="I228" i="3"/>
  <c r="I221" i="3"/>
  <c r="I220" i="3"/>
  <c r="I219" i="3"/>
  <c r="C219" i="3"/>
  <c r="C220" i="3" s="1"/>
  <c r="C221" i="3" s="1"/>
  <c r="C222" i="3" s="1"/>
  <c r="C223" i="3" s="1"/>
  <c r="C224" i="3" s="1"/>
  <c r="C225" i="3" s="1"/>
  <c r="C226" i="3" s="1"/>
  <c r="C227" i="3" s="1"/>
  <c r="C228" i="3" s="1"/>
  <c r="C229" i="3" s="1"/>
  <c r="C230" i="3" s="1"/>
  <c r="C231" i="3" s="1"/>
  <c r="A218" i="3"/>
  <c r="I214" i="3"/>
  <c r="I210" i="3"/>
  <c r="I206" i="3"/>
  <c r="I204" i="3"/>
  <c r="C204" i="3"/>
  <c r="C205" i="3" s="1"/>
  <c r="C206" i="3" s="1"/>
  <c r="C207" i="3" s="1"/>
  <c r="C208" i="3" s="1"/>
  <c r="C209" i="3" s="1"/>
  <c r="C210" i="3" s="1"/>
  <c r="C211" i="3" s="1"/>
  <c r="C212" i="3" s="1"/>
  <c r="C213" i="3" s="1"/>
  <c r="C214" i="3" s="1"/>
  <c r="C215" i="3" s="1"/>
  <c r="C216" i="3" s="1"/>
  <c r="A203" i="3"/>
  <c r="I197" i="3"/>
  <c r="I193" i="3"/>
  <c r="I190" i="3"/>
  <c r="I188" i="3"/>
  <c r="C187" i="3"/>
  <c r="C188" i="3" s="1"/>
  <c r="C189" i="3" s="1"/>
  <c r="C190" i="3" s="1"/>
  <c r="C191" i="3" s="1"/>
  <c r="C192" i="3" s="1"/>
  <c r="C193" i="3" s="1"/>
  <c r="C194" i="3" s="1"/>
  <c r="C195" i="3" s="1"/>
  <c r="C196" i="3" s="1"/>
  <c r="C197" i="3" s="1"/>
  <c r="A186" i="3"/>
  <c r="I179" i="3"/>
  <c r="I181" i="3"/>
  <c r="I183" i="3"/>
  <c r="K173" i="3"/>
  <c r="I203" i="3" l="1"/>
  <c r="I156" i="3" s="1"/>
  <c r="H156" i="3"/>
  <c r="F156" i="3"/>
  <c r="I157" i="3"/>
  <c r="N240" i="3"/>
  <c r="I158" i="3"/>
  <c r="F155" i="3"/>
  <c r="F157" i="3"/>
  <c r="H155" i="3"/>
  <c r="F159" i="3"/>
  <c r="F158" i="3"/>
  <c r="I159" i="3"/>
  <c r="H157" i="3"/>
  <c r="H158" i="3"/>
  <c r="H159" i="3"/>
  <c r="F160" i="3" l="1"/>
  <c r="H160" i="3"/>
  <c r="F151" i="3"/>
  <c r="I152" i="3"/>
  <c r="F152" i="3"/>
  <c r="H152" i="3"/>
  <c r="H151" i="3"/>
  <c r="H153" i="3" s="1"/>
  <c r="H147" i="3"/>
  <c r="H146" i="3"/>
  <c r="F153" i="3" l="1"/>
  <c r="H51" i="3"/>
  <c r="A173" i="3" l="1"/>
  <c r="C174" i="3"/>
  <c r="C175" i="3" s="1"/>
  <c r="C176" i="3" s="1"/>
  <c r="C177" i="3" s="1"/>
  <c r="C178" i="3" s="1"/>
  <c r="C179" i="3" s="1"/>
  <c r="C180" i="3" s="1"/>
  <c r="C181" i="3" s="1"/>
  <c r="C182" i="3" s="1"/>
  <c r="C183" i="3" s="1"/>
  <c r="C184" i="3" s="1"/>
  <c r="E300" i="3" l="1"/>
  <c r="E299" i="3"/>
  <c r="H148" i="3"/>
  <c r="I174" i="3" l="1"/>
  <c r="I175" i="3"/>
  <c r="I176" i="3"/>
  <c r="I173" i="3"/>
  <c r="I155" i="3" l="1"/>
  <c r="I160" i="3" s="1"/>
  <c r="I151" i="3"/>
  <c r="I153" i="3" s="1"/>
  <c r="E301" i="3" l="1"/>
</calcChain>
</file>

<file path=xl/sharedStrings.xml><?xml version="1.0" encoding="utf-8"?>
<sst xmlns="http://schemas.openxmlformats.org/spreadsheetml/2006/main" count="677" uniqueCount="287">
  <si>
    <t>Boundaries</t>
  </si>
  <si>
    <t>North</t>
  </si>
  <si>
    <t>East</t>
  </si>
  <si>
    <t>West</t>
  </si>
  <si>
    <t>:</t>
  </si>
  <si>
    <t>As per Actual at site</t>
  </si>
  <si>
    <t>South</t>
  </si>
  <si>
    <t>As per Documents</t>
  </si>
  <si>
    <t>As per Site / Actual</t>
  </si>
  <si>
    <t>Government Guideline/ Circle rate for Land (Rs per sqft)</t>
  </si>
  <si>
    <t>Authorized Signatory Name &amp; Signature</t>
  </si>
  <si>
    <t>Name of Valuation Agency</t>
  </si>
  <si>
    <t>Boundaries Matching</t>
  </si>
  <si>
    <t>If No, then reason thereon</t>
  </si>
  <si>
    <t>As per Legal Documents</t>
  </si>
  <si>
    <t>Date of Technical Initiation</t>
  </si>
  <si>
    <t>Class of Locality</t>
  </si>
  <si>
    <t>Type of Road</t>
  </si>
  <si>
    <t>Distance from Railway Station (Km)</t>
  </si>
  <si>
    <t>Distance from Bus stand (Km)</t>
  </si>
  <si>
    <t>Distance from the Main Market (Km)</t>
  </si>
  <si>
    <t>Property falls under Seismic Zone</t>
  </si>
  <si>
    <t>Property Falls under Flood Zone</t>
  </si>
  <si>
    <t>Zone/Locality/Surrounding/Civic Amenities</t>
  </si>
  <si>
    <t>Any risk of Demolition</t>
  </si>
  <si>
    <t>Property Falls in Cyclone Zone</t>
  </si>
  <si>
    <t>Electrification/Electric poles observed</t>
  </si>
  <si>
    <t>Valuer Certification/Disclaimer</t>
  </si>
  <si>
    <t>Extra Amenities available</t>
  </si>
  <si>
    <t>Infrastructure in the area</t>
  </si>
  <si>
    <t>Status of Holding</t>
  </si>
  <si>
    <t>Government Guideline/ Circle rate for Flat/Unit/ Built up (Rs per sqft)</t>
  </si>
  <si>
    <t>Branch Name/ID</t>
  </si>
  <si>
    <t>Name of Engineer Visited the property</t>
  </si>
  <si>
    <t>Degree of Risk Associated</t>
  </si>
  <si>
    <t>Property Falls in CR Zone</t>
  </si>
  <si>
    <t>Date of Report Release</t>
  </si>
  <si>
    <t>Documents Provided by GHF</t>
  </si>
  <si>
    <t>Request from GHF Employee</t>
  </si>
  <si>
    <t>Name of the person met at site &amp; Contact No.</t>
  </si>
  <si>
    <t>NDMA Guidelines</t>
  </si>
  <si>
    <t>APF Report Format</t>
  </si>
  <si>
    <t>Project Name</t>
  </si>
  <si>
    <t>Data from APF Request Form</t>
  </si>
  <si>
    <t>As per ARF</t>
  </si>
  <si>
    <t>Builder Group Name</t>
  </si>
  <si>
    <t>Developer Name</t>
  </si>
  <si>
    <t>Developer Office Address</t>
  </si>
  <si>
    <t>General Details</t>
  </si>
  <si>
    <t>Name of Municipal Corporation/Authority</t>
  </si>
  <si>
    <t>RERA Registration No.</t>
  </si>
  <si>
    <t>RERA Registration Validity</t>
  </si>
  <si>
    <t>Project Launch Date</t>
  </si>
  <si>
    <t>Construction Start Date</t>
  </si>
  <si>
    <t>Proposed Date of Completion (As per RERA)</t>
  </si>
  <si>
    <t>Developer Bank Name (As per RERA)</t>
  </si>
  <si>
    <t>Project Type (Mixed, Residential, Comm.)</t>
  </si>
  <si>
    <t>FSI/FAR Permissible</t>
  </si>
  <si>
    <t>Total Number of Units Planned</t>
  </si>
  <si>
    <t>Total Number of Units Approved</t>
  </si>
  <si>
    <t>If Mixed, No. of Commercial Units</t>
  </si>
  <si>
    <t>Project Structure</t>
  </si>
  <si>
    <t>Building/Tower Name/No.</t>
  </si>
  <si>
    <t>Type (Sale/Rehab)</t>
  </si>
  <si>
    <t>No. of Floors Approved</t>
  </si>
  <si>
    <t>Building Permission &amp; Other Approvals</t>
  </si>
  <si>
    <t>Construction as per Approved/ Sanctioned Plans</t>
  </si>
  <si>
    <t>LOI/IOD Details</t>
  </si>
  <si>
    <t>Approved Plan Details</t>
  </si>
  <si>
    <t>Environmental Clearance Details</t>
  </si>
  <si>
    <t>Airport Authority Clearance Details</t>
  </si>
  <si>
    <t>Change of User/Zone Certificate Details</t>
  </si>
  <si>
    <t>Other NOC Details</t>
  </si>
  <si>
    <t>Construction Status</t>
  </si>
  <si>
    <t xml:space="preserve">Project Specific Remarks &amp; Observation </t>
  </si>
  <si>
    <t>Name of the Project</t>
  </si>
  <si>
    <t>Guideline Values</t>
  </si>
  <si>
    <t>PSF Rates &amp; Other Charges</t>
  </si>
  <si>
    <t>Measurement Unit of Area (Sq. Ft./Sq. Mt.)</t>
  </si>
  <si>
    <t>Corpus Amount</t>
  </si>
  <si>
    <t>Legal Charges</t>
  </si>
  <si>
    <t>Car Parking Charges</t>
  </si>
  <si>
    <t>Remarks / Observations</t>
  </si>
  <si>
    <t>Site &amp; Building/Tower Photographs</t>
  </si>
  <si>
    <t>Location Cum Root Map (Satelite View)</t>
  </si>
  <si>
    <t>Unit Details, Nomenclature and Area Details</t>
  </si>
  <si>
    <t>I certify that to the best of my knowledge and belief:</t>
  </si>
  <si>
    <t>The statements of fact contained in this report are true and correct.</t>
  </si>
  <si>
    <t>The reported analyses, opinion and conclusions are limited only by the reported assumptions and limiting conditions, and are my personal, impartial, and unbiased professional analyses, opinions and conclusions.</t>
  </si>
  <si>
    <t>I have no present or prospective interest in the property that is the subject of this report, and I have no personal interest with respect to the parties involved.</t>
  </si>
  <si>
    <t>I have no bias with respect to the property that is the subject of this report or to the parties involved with this assignment.</t>
  </si>
  <si>
    <t>My engagement in this assignment was not contingent upon developing or reporting predetermined results.</t>
  </si>
  <si>
    <t>My compensation for completing this assignment is not contingent upon the reporting of predetermined value or direction in value that favours the cause of the client, the amount of the value opinion, the attainment of a stipulated result, or the occurrence of a subsequent event directly related to the intended use of this appraisal.</t>
  </si>
  <si>
    <t>I have not made a personal inspection of the property that is the subject of this report. My valuation executive (valuer code above) has undertaken the inspection of the property that is the subject of this report.</t>
  </si>
  <si>
    <t>No one has provided significant mass appraisal assistance to the person signing this certification.</t>
  </si>
  <si>
    <t>V.S Jadon &amp; Co.Valuers LLP</t>
  </si>
  <si>
    <t>Freehold</t>
  </si>
  <si>
    <t>Developing</t>
  </si>
  <si>
    <t>Sale</t>
  </si>
  <si>
    <t>CC Details</t>
  </si>
  <si>
    <t>150000/-</t>
  </si>
  <si>
    <t>75000/-</t>
  </si>
  <si>
    <t>25000/-</t>
  </si>
  <si>
    <t>Flat/Shop No.</t>
  </si>
  <si>
    <t>Description</t>
  </si>
  <si>
    <t>Gross Carpet area</t>
  </si>
  <si>
    <t>Attached Terrace area</t>
  </si>
  <si>
    <t>Floor</t>
  </si>
  <si>
    <t>Godrej One, Vikhroli East, Mumbai</t>
  </si>
  <si>
    <t>Permissible Built up Area (In Sq.Mt)</t>
  </si>
  <si>
    <t>Proposed Built up Area (In Sq.Mt)</t>
  </si>
  <si>
    <t>Plot Area (In Sq.Mt)</t>
  </si>
  <si>
    <t>-</t>
  </si>
  <si>
    <t>Yes</t>
  </si>
  <si>
    <t xml:space="preserve">Bitumen </t>
  </si>
  <si>
    <t>III</t>
  </si>
  <si>
    <t>No</t>
  </si>
  <si>
    <t>Low</t>
  </si>
  <si>
    <t>None</t>
  </si>
  <si>
    <t>5,00,000/-</t>
  </si>
  <si>
    <t>PLC Charges</t>
  </si>
  <si>
    <t>215100/-</t>
  </si>
  <si>
    <t>Club House Charges</t>
  </si>
  <si>
    <t>Maintenance charges for 12 months Per Sq. Ft. (on Carpet area)</t>
  </si>
  <si>
    <t>75.07/-</t>
  </si>
  <si>
    <t>Township for 3 Year Per Sq. Ft. (on Carpet area)</t>
  </si>
  <si>
    <t>25.02/-</t>
  </si>
  <si>
    <t>Water &amp; Electricity Charges</t>
  </si>
  <si>
    <t>Gas Connection Charges</t>
  </si>
  <si>
    <t xml:space="preserve">GST </t>
  </si>
  <si>
    <t>Other Charges</t>
  </si>
  <si>
    <t>Ground</t>
  </si>
  <si>
    <t>Plinth</t>
  </si>
  <si>
    <t>Project Site Address</t>
  </si>
  <si>
    <t>Distance from the nearest School (Km)</t>
  </si>
  <si>
    <t>Distance from Hospital (Km)</t>
  </si>
  <si>
    <t>Sq. Ft</t>
  </si>
  <si>
    <t>As applicable and documented.</t>
  </si>
  <si>
    <t>Distress Value (Rs. Per sqft)</t>
  </si>
  <si>
    <t>Site Visit Date &amp; Time</t>
  </si>
  <si>
    <t xml:space="preserve">Water Supply </t>
  </si>
  <si>
    <t>Being Provisioned</t>
  </si>
  <si>
    <t>Electricity Supply</t>
  </si>
  <si>
    <t>Drainage Connection</t>
  </si>
  <si>
    <t>Basement</t>
  </si>
  <si>
    <t>Podium</t>
  </si>
  <si>
    <t>Floors</t>
  </si>
  <si>
    <t xml:space="preserve">Stage of construction: </t>
  </si>
  <si>
    <t>Type of Work</t>
  </si>
  <si>
    <t>Progress %</t>
  </si>
  <si>
    <t>All work Completed. OC Received.</t>
  </si>
  <si>
    <t>Excavation in process</t>
  </si>
  <si>
    <t>Excavation Completed</t>
  </si>
  <si>
    <t>Footing in Process</t>
  </si>
  <si>
    <t>Footing Completed</t>
  </si>
  <si>
    <t>Plinth in process</t>
  </si>
  <si>
    <t>Plinth completed</t>
  </si>
  <si>
    <t>Project Completion %</t>
  </si>
  <si>
    <t>Saleable area
Loading :</t>
  </si>
  <si>
    <t>Slab/Floor</t>
  </si>
  <si>
    <t>Complition %</t>
  </si>
  <si>
    <t>Piling Work in process</t>
  </si>
  <si>
    <t>Excavation</t>
  </si>
  <si>
    <t>RCC (Including podiums)</t>
  </si>
  <si>
    <t>Brickwork</t>
  </si>
  <si>
    <t>Internal Plaster</t>
  </si>
  <si>
    <t>Basement 1</t>
  </si>
  <si>
    <t>Basement 2</t>
  </si>
  <si>
    <t>Flooring &amp; Fitting</t>
  </si>
  <si>
    <t>Basement 3</t>
  </si>
  <si>
    <t>Basement 4</t>
  </si>
  <si>
    <t>Building Common Amenities</t>
  </si>
  <si>
    <t>Possession</t>
  </si>
  <si>
    <t>Type of Saleable Area (CA/BUA/SBA)</t>
  </si>
  <si>
    <t>NA</t>
  </si>
  <si>
    <t>No. of Floors Planned/Proposed</t>
  </si>
  <si>
    <t>9ft</t>
  </si>
  <si>
    <t>Project Address</t>
  </si>
  <si>
    <t>Width of the Road</t>
  </si>
  <si>
    <t>Details of Flats in Building</t>
  </si>
  <si>
    <t>Total Saleable Area</t>
  </si>
  <si>
    <t>Total Carpet Area</t>
  </si>
  <si>
    <t>No. of Unit</t>
  </si>
  <si>
    <t>Building &amp; Wing</t>
  </si>
  <si>
    <t>Sale / Rehab</t>
  </si>
  <si>
    <t>Flats/ Shops/ Offices</t>
  </si>
  <si>
    <t>Total</t>
  </si>
  <si>
    <t>Floor Rise Per Sq. Ft.
(on Carpet area)</t>
  </si>
  <si>
    <t>Date of Site Visit</t>
  </si>
  <si>
    <t>Mr. Sandeep Jha (Sales) - 8097547099/7304459405</t>
  </si>
  <si>
    <t>Dosti Realty LTD</t>
  </si>
  <si>
    <t>Dosti Enterprises</t>
  </si>
  <si>
    <t xml:space="preserve">Thane Municipal Corporation
</t>
  </si>
  <si>
    <t xml:space="preserve">Kotak Mahindra Bank
IFSC Code - KKBK0000957
</t>
  </si>
  <si>
    <t>Middle</t>
  </si>
  <si>
    <t>7 KM from Thane Railway Station</t>
  </si>
  <si>
    <t>About 2.1 KM from Shantiniketan English School</t>
  </si>
  <si>
    <t>About 3.8KM form Highland Speciality
Hospital</t>
  </si>
  <si>
    <t>1.1 KM from Balkum Pada Number 1
Bus Stop</t>
  </si>
  <si>
    <t>1. Approx. 2 KM from Balaji Super Market.
2. Approx. 7.5 KM from D-Mart</t>
  </si>
  <si>
    <t>Balkum Pipeline Road</t>
  </si>
  <si>
    <t>Open Plot</t>
  </si>
  <si>
    <t>Road</t>
  </si>
  <si>
    <t>Play Ground</t>
  </si>
  <si>
    <t>SIA/MH/MIS/145371/2020
Date:31/03/2020</t>
  </si>
  <si>
    <t>:
:</t>
  </si>
  <si>
    <t>B Wing</t>
  </si>
  <si>
    <t>1BHK</t>
  </si>
  <si>
    <t>Refuge Area</t>
  </si>
  <si>
    <t>Flats</t>
  </si>
  <si>
    <t>Shops</t>
  </si>
  <si>
    <t>C Wing</t>
  </si>
  <si>
    <t>On Carpet area</t>
  </si>
  <si>
    <t>3rd, 8th, 13th, 18th &amp; 23rd Floor (Part Refuge Area)</t>
  </si>
  <si>
    <t>Entrance, Drop-off points, Central Breezeway, Open Party, Lawn, Zen Garden, Jogging Track, Pet Zone, Senior Citizen's Area, Outdoor Activity Lawn, Chlorine-free infinity Pool, Kids Play Area.</t>
  </si>
  <si>
    <t xml:space="preserve">1st Floor, 276, Lawrence &amp; Mayo House, Dr D N Road, Fort, Mumbai - 400001 (Next to Khadi Bandar and Opposite to Citi Bank)
</t>
  </si>
  <si>
    <t>EWS Buiding No.1 Dove (Part II &amp; III ) (B &amp; C Wing) = P51700049724
Building No.3 Heron (A, B &amp; C Wing) = P51700050253</t>
  </si>
  <si>
    <t>As per RERA, Flats = 1371</t>
  </si>
  <si>
    <t>Residential</t>
  </si>
  <si>
    <t>Latitude, Longitude</t>
  </si>
  <si>
    <t>19.22574284, 72.9943881</t>
  </si>
  <si>
    <t>Location Link</t>
  </si>
  <si>
    <t>https://goo.gl/maps/imyUgwTQaAbmth918?coh=178572&amp;entry=tt</t>
  </si>
  <si>
    <t>EWS Building No 1 Dove = (Part II )(B Wing)</t>
  </si>
  <si>
    <t>EWS Building No 1 Dove = (Part III )(C Wing)</t>
  </si>
  <si>
    <t>Building No. 2 Heron - Wing A</t>
  </si>
  <si>
    <t>Building No. 2 Heron - Wing B</t>
  </si>
  <si>
    <t>Building No. 2 Heron - Wing C</t>
  </si>
  <si>
    <t xml:space="preserve">S05/0135/17/TMC/TD-DP/TPS/4392/23
Date: 08/05/2023
</t>
  </si>
  <si>
    <t>Dove (Part II )(B Wing)</t>
  </si>
  <si>
    <t>Dove (Part III )(C Wing)</t>
  </si>
  <si>
    <t>Heron - C Wing</t>
  </si>
  <si>
    <t>Heron - A Wing</t>
  </si>
  <si>
    <t>Heron - B Wing</t>
  </si>
  <si>
    <t>Phase III</t>
  </si>
  <si>
    <t>Building No 1 Dosti Dove</t>
  </si>
  <si>
    <t>Wing B</t>
  </si>
  <si>
    <r>
      <rPr>
        <b/>
        <sz val="16"/>
        <rFont val="Times New Roman"/>
        <family val="1"/>
      </rPr>
      <t>Dosti West County ­ Dosti Nest ­ Phase 3</t>
    </r>
    <r>
      <rPr>
        <sz val="16"/>
        <rFont val="Times New Roman"/>
        <family val="1"/>
      </rPr>
      <t xml:space="preserve">
EWS Building No 1 = Dove (Part II &amp; III )(B &amp; C Wing)
</t>
    </r>
    <r>
      <rPr>
        <b/>
        <sz val="16"/>
        <rFont val="Times New Roman"/>
        <family val="1"/>
      </rPr>
      <t>Dosti West County Dosti Nest Phase 4</t>
    </r>
    <r>
      <rPr>
        <sz val="16"/>
        <rFont val="Times New Roman"/>
        <family val="1"/>
      </rPr>
      <t xml:space="preserve">
Building No 2 = Heron (A, B &amp; C Wing)</t>
    </r>
  </si>
  <si>
    <t>Rate of Flat Per Sq. Ft. 
(on Carpet area)</t>
  </si>
  <si>
    <t>Ground/Stilt Floor for Parking</t>
  </si>
  <si>
    <t>3rd Parking Floor For Parking &amp; Lobby</t>
  </si>
  <si>
    <t xml:space="preserve">2nd Parking Floor For Parking, Lobby &amp; Creche Area </t>
  </si>
  <si>
    <t>1st Parking Floor For Parking, Drivers Room, Lobby &amp; Servants Room</t>
  </si>
  <si>
    <t>Upper Stilt Floor For Parking</t>
  </si>
  <si>
    <t>Part II - Wing B</t>
  </si>
  <si>
    <t>Part III - Wing C</t>
  </si>
  <si>
    <t>1st, 2nd &amp; 3rd Parking Floor For Parking</t>
  </si>
  <si>
    <t>Phase IV</t>
  </si>
  <si>
    <t>Building No 2 Heron</t>
  </si>
  <si>
    <t>Wing A</t>
  </si>
  <si>
    <t>Ground/Stilt Floor for Parking, Meter Room &amp; Lobby</t>
  </si>
  <si>
    <t>1st Floor For Parking, Drivers Room, Society Office, Lobby &amp; Servants Toilet</t>
  </si>
  <si>
    <t xml:space="preserve">2nd Floor For Parking, Lobby &amp; Creche Area </t>
  </si>
  <si>
    <t>2BHK</t>
  </si>
  <si>
    <t>3rd, 8th, 13th, 18th, 23rd, 28th &amp; 33rd Floor (Part Refuge Area)</t>
  </si>
  <si>
    <t>3rd Parking Floor &amp; Upper Stilt Floor For Parking &amp; Lobby</t>
  </si>
  <si>
    <t>Wing C</t>
  </si>
  <si>
    <t>1st &amp; 2nd, 4th to 7th, 9th to 12th, 14th to 17th, 19th to 22nd, 24th to 27th Floor For Residential</t>
  </si>
  <si>
    <t>1st &amp; 2nd, 4th to 7th, 9th to 12th, 14th to 17th, 19th to 22nd, 24th to 27th, 28th to 32nd Floor For Residential</t>
  </si>
  <si>
    <t>S05/0135/17/TMC/TDD/4392/23
Date: 08/05/2023
Valid Up to:
EWS Building No. 1 Dove - Part II &amp; III = St(pt)/Gr(Pt) + 3P + Upper Stilt + 1st to 12th Floor
Building No. 2 Heron - A &amp; B Wing = St(pt)/Gr(Pt) + 3P + Upper Stilt + 1st to 8th Floor
Building No. 2 - Heron C Wing = St(pt)/Gr(Pt) + 3P + Upper Stilt + 1st to 7th Floor</t>
  </si>
  <si>
    <t>Dosti West County ­ Dosti Nest ­ Phase 3 &amp; 4, Plot Bearing / CTS / Survey / Final Plot No.:  21(PT), 22B, 25/5B, 25/6(PT), 25/7B(PT), 25/8(PT), 25/10/A/2(PT), 40/17B(PT), 40/22B(PT), 43/1(PT) at Thane (M Corp.), Thane, Thane, 400608;</t>
  </si>
  <si>
    <t>Dosti West County ­ Dosti Nest ­ Phase 3 &amp; 4, New Survey No.21(pt), 22/A, 22/B, 25/5A, 25/5B, 25/6, 25/7A, 25/7B, 25/8, 25/9A, 25/9B, 25/9C, 25/9D, 25/10A,… , 44/2B, 44/2C, 44/2D, 45/1(Pt) near Dosti Cedar, Balkum Pipeline Road, Balkum, Thane West, Thane, Thane - 400608.</t>
  </si>
  <si>
    <t>Dosti West County, Bhiwandi - Wadpa Road, Old, Mumbai - Agra National Hwy, Balkum Pada, Thane West, Thane, Maharashtra 400608</t>
  </si>
  <si>
    <t>Layout Plan</t>
  </si>
  <si>
    <t>St(pt)/Gr(Pt) + 3P + Upper Stilt + 1st to 38th Floor</t>
  </si>
  <si>
    <t>St(pt)/Gr(Pt)+ 3P + Upper Stilt + 1st to 33rd Floor</t>
  </si>
  <si>
    <t>St(pt)/Gr(Pt) + 3P + Upper Stilt + 1st to 33rd Floor</t>
  </si>
  <si>
    <t>St(pt)/Gr(Pt) + 3P + Upper Stilt + 1st to 27th Floor</t>
  </si>
  <si>
    <t>Approved Layout &amp; Floor Plans, CC, RERA certificate</t>
  </si>
  <si>
    <t>Dosti West County ­ Dosti Nest Phase 3 &amp; 4</t>
  </si>
  <si>
    <t>Flats = 1331</t>
  </si>
  <si>
    <t>Mr. Ajay Songare</t>
  </si>
  <si>
    <t>External Plaster</t>
  </si>
  <si>
    <t>External Plumbing, Elevation and Waterproofing</t>
  </si>
  <si>
    <t>Wooden Work</t>
  </si>
  <si>
    <t>Electrical &amp; Sanitary fittings</t>
  </si>
  <si>
    <t>EWS Building No. 1 Dove (B &amp; C Wing) = St(pt)/Gr(Pt) + 3P + Upper Stilt + 1st to 38th Floor</t>
  </si>
  <si>
    <t>Extra Construction work of C wing given in previous reports</t>
  </si>
  <si>
    <t>EWS Building No. 1 Dove (C Wing) = St(pt)/Gr(Pt) + 3P + Upper Stilt + 1st to 38th Floor</t>
  </si>
  <si>
    <t>EWS Building No. 1 Dove (B Wing) = St(pt)/Gr(Pt) + 3P + Upper Stilt + 1st to 38th Floor</t>
  </si>
  <si>
    <t>1. Construction work is in process at the time of Visit (Internal visit was not allowed).
2. We considered  Saleable area as per our calculation.
3. We considered Carpet area as per Approved Plan.
4. We considered Gross carpet area = Net carpet + Enclose balcony.
5. We have considered rate by verifying it from market inquire.
6. Car parking is subjected to authentic documentation.
7. On Site, we meet Mr. Sandeep Jha (Sales) - 8097547099/7304459405.
8. Construction work goes beyond CC permission for Building No. 1 Dove Wing B &amp; C. Please provide revised approved CC.</t>
  </si>
  <si>
    <t xml:space="preserve">16000 to 17000
</t>
  </si>
  <si>
    <t xml:space="preserve">Building No. 2 Heron (A Wing) = St(pt)/Gr(Pt) + 3P + Upper Stilt + 1st to 38th Floor
</t>
  </si>
  <si>
    <t xml:space="preserve">Building No. 2 Heron (B Wing) = St(pt)/Gr(Pt) + 3P + Upper Stilt + 1st to 38th Floor
</t>
  </si>
  <si>
    <t xml:space="preserve">Building No. 2 Heron (C Wing) = St(pt)/Gr(Pt) + 3P + Upper Stilt + 1st to 38th Floor
</t>
  </si>
  <si>
    <t>Mr. Suraj Khare</t>
  </si>
  <si>
    <t>04/07/2025 @ 11:43AM</t>
  </si>
</sst>
</file>

<file path=xl/styles.xml><?xml version="1.0" encoding="utf-8"?>
<styleSheet xmlns="http://schemas.openxmlformats.org/spreadsheetml/2006/main" xmlns:mc="http://schemas.openxmlformats.org/markup-compatibility/2006" xmlns:x14ac="http://schemas.microsoft.com/office/spreadsheetml/2009/9/ac" mc:Ignorable="x14ac">
  <fonts count="14" x14ac:knownFonts="1">
    <font>
      <sz val="11"/>
      <color theme="1"/>
      <name val="Calibri"/>
      <family val="2"/>
    </font>
    <font>
      <sz val="11"/>
      <color theme="1"/>
      <name val="Calibri"/>
      <family val="2"/>
      <scheme val="minor"/>
    </font>
    <font>
      <b/>
      <sz val="16"/>
      <name val="Times New Roman"/>
      <family val="1"/>
    </font>
    <font>
      <sz val="16"/>
      <color theme="1"/>
      <name val="Times New Roman"/>
      <family val="1"/>
    </font>
    <font>
      <sz val="16"/>
      <name val="Times New Roman"/>
      <family val="1"/>
    </font>
    <font>
      <b/>
      <sz val="16"/>
      <color indexed="8"/>
      <name val="Times New Roman"/>
      <family val="1"/>
    </font>
    <font>
      <sz val="16"/>
      <color indexed="8"/>
      <name val="Times New Roman"/>
      <family val="1"/>
    </font>
    <font>
      <b/>
      <sz val="16"/>
      <color theme="1"/>
      <name val="Times New Roman"/>
      <family val="1"/>
    </font>
    <font>
      <sz val="16"/>
      <color rgb="FF000000"/>
      <name val="Times New Roman"/>
      <family val="1"/>
    </font>
    <font>
      <sz val="16"/>
      <color theme="1"/>
      <name val="Calibri"/>
      <family val="2"/>
      <scheme val="minor"/>
    </font>
    <font>
      <sz val="16"/>
      <color rgb="FFFF0000"/>
      <name val="Times New Roman"/>
      <family val="1"/>
    </font>
    <font>
      <u/>
      <sz val="11"/>
      <color theme="10"/>
      <name val="Calibri"/>
      <family val="2"/>
    </font>
    <font>
      <u/>
      <sz val="12"/>
      <color theme="10"/>
      <name val="Calibri"/>
      <family val="2"/>
    </font>
    <font>
      <sz val="12"/>
      <name val="Times New Roman"/>
      <family val="1"/>
    </font>
  </fonts>
  <fills count="6">
    <fill>
      <patternFill patternType="none"/>
    </fill>
    <fill>
      <patternFill patternType="gray125"/>
    </fill>
    <fill>
      <patternFill patternType="solid">
        <fgColor theme="6" tint="0.39997558519241921"/>
        <bgColor indexed="64"/>
      </patternFill>
    </fill>
    <fill>
      <patternFill patternType="solid">
        <fgColor theme="9" tint="0.79998168889431442"/>
        <bgColor indexed="64"/>
      </patternFill>
    </fill>
    <fill>
      <patternFill patternType="solid">
        <fgColor rgb="FFFEF2E8"/>
        <bgColor indexed="64"/>
      </patternFill>
    </fill>
    <fill>
      <patternFill patternType="solid">
        <fgColor rgb="FFFFFF00"/>
        <bgColor indexed="64"/>
      </patternFill>
    </fill>
  </fills>
  <borders count="20">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style="thin">
        <color indexed="64"/>
      </right>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medium">
        <color indexed="64"/>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s>
  <cellStyleXfs count="3">
    <xf numFmtId="0" fontId="0" fillId="0" borderId="0"/>
    <xf numFmtId="0" fontId="1" fillId="0" borderId="0"/>
    <xf numFmtId="0" fontId="11" fillId="0" borderId="0" applyNumberFormat="0" applyFill="0" applyBorder="0" applyAlignment="0" applyProtection="0"/>
  </cellStyleXfs>
  <cellXfs count="163">
    <xf numFmtId="0" fontId="0" fillId="0" borderId="0" xfId="0"/>
    <xf numFmtId="0" fontId="3" fillId="0" borderId="0" xfId="0" applyFont="1" applyAlignment="1">
      <alignment vertical="top"/>
    </xf>
    <xf numFmtId="0" fontId="4" fillId="0" borderId="1" xfId="0" applyFont="1" applyBorder="1" applyAlignment="1">
      <alignment horizontal="center" vertical="top" wrapText="1"/>
    </xf>
    <xf numFmtId="0" fontId="4" fillId="0" borderId="1" xfId="0" applyFont="1" applyBorder="1" applyAlignment="1">
      <alignment vertical="top"/>
    </xf>
    <xf numFmtId="0" fontId="4" fillId="0" borderId="10" xfId="0" applyFont="1" applyBorder="1" applyAlignment="1">
      <alignment vertical="top" wrapText="1"/>
    </xf>
    <xf numFmtId="0" fontId="4" fillId="4" borderId="2" xfId="0" applyFont="1" applyFill="1" applyBorder="1" applyAlignment="1">
      <alignment vertical="top" wrapText="1"/>
    </xf>
    <xf numFmtId="0" fontId="4" fillId="0" borderId="5" xfId="0" applyFont="1" applyBorder="1" applyAlignment="1">
      <alignment vertical="top" wrapText="1"/>
    </xf>
    <xf numFmtId="0" fontId="4" fillId="0" borderId="8" xfId="0" applyFont="1" applyBorder="1" applyAlignment="1">
      <alignment horizontal="center" vertical="top" wrapText="1"/>
    </xf>
    <xf numFmtId="0" fontId="4" fillId="0" borderId="6" xfId="0" applyFont="1" applyBorder="1" applyAlignment="1">
      <alignment vertical="top" wrapText="1"/>
    </xf>
    <xf numFmtId="0" fontId="2" fillId="0" borderId="1" xfId="0" applyFont="1" applyBorder="1" applyAlignment="1">
      <alignment horizontal="center" vertical="top" wrapText="1"/>
    </xf>
    <xf numFmtId="0" fontId="4" fillId="3" borderId="1" xfId="0" applyFont="1" applyFill="1" applyBorder="1" applyAlignment="1">
      <alignment horizontal="left" vertical="top"/>
    </xf>
    <xf numFmtId="0" fontId="3" fillId="3" borderId="0" xfId="0" applyFont="1" applyFill="1" applyAlignment="1">
      <alignment vertical="top"/>
    </xf>
    <xf numFmtId="0" fontId="4" fillId="0" borderId="1" xfId="0" applyFont="1" applyBorder="1" applyAlignment="1">
      <alignment horizontal="center" vertical="top"/>
    </xf>
    <xf numFmtId="0" fontId="2" fillId="0" borderId="1" xfId="0" applyFont="1" applyBorder="1" applyAlignment="1">
      <alignment vertical="top" wrapText="1"/>
    </xf>
    <xf numFmtId="0" fontId="3" fillId="0" borderId="0" xfId="0" applyFont="1" applyAlignment="1">
      <alignment horizontal="center" vertical="top"/>
    </xf>
    <xf numFmtId="0" fontId="4" fillId="4" borderId="1" xfId="0" applyFont="1" applyFill="1" applyBorder="1" applyAlignment="1">
      <alignment vertical="top"/>
    </xf>
    <xf numFmtId="0" fontId="4" fillId="0" borderId="6" xfId="0" applyFont="1" applyBorder="1" applyAlignment="1">
      <alignment horizontal="center" vertical="top" wrapText="1"/>
    </xf>
    <xf numFmtId="0" fontId="4" fillId="0" borderId="1" xfId="0" applyFont="1" applyBorder="1" applyAlignment="1">
      <alignment horizontal="left" vertical="top" wrapText="1"/>
    </xf>
    <xf numFmtId="0" fontId="4" fillId="4" borderId="1" xfId="0" applyFont="1" applyFill="1" applyBorder="1" applyAlignment="1">
      <alignment horizontal="left" vertical="top" wrapText="1"/>
    </xf>
    <xf numFmtId="0" fontId="4" fillId="3" borderId="1" xfId="0" applyFont="1" applyFill="1" applyBorder="1" applyAlignment="1">
      <alignment horizontal="left" vertical="top" wrapText="1"/>
    </xf>
    <xf numFmtId="1" fontId="6" fillId="4" borderId="1" xfId="1" applyNumberFormat="1" applyFont="1" applyFill="1" applyBorder="1" applyAlignment="1">
      <alignment horizontal="center" vertical="center" wrapText="1"/>
    </xf>
    <xf numFmtId="0" fontId="4" fillId="0" borderId="1" xfId="0" applyFont="1" applyBorder="1" applyAlignment="1">
      <alignment vertical="top" wrapText="1"/>
    </xf>
    <xf numFmtId="0" fontId="4" fillId="4" borderId="1" xfId="0" applyFont="1" applyFill="1" applyBorder="1" applyAlignment="1">
      <alignment vertical="top" wrapText="1"/>
    </xf>
    <xf numFmtId="0" fontId="4" fillId="4" borderId="1" xfId="0" applyFont="1" applyFill="1" applyBorder="1" applyAlignment="1">
      <alignment horizontal="center" vertical="top" wrapText="1"/>
    </xf>
    <xf numFmtId="0" fontId="4" fillId="0" borderId="5" xfId="0" applyFont="1" applyBorder="1" applyAlignment="1">
      <alignment horizontal="center" vertical="top" wrapText="1"/>
    </xf>
    <xf numFmtId="0" fontId="4" fillId="4" borderId="11" xfId="0" applyFont="1" applyFill="1" applyBorder="1" applyAlignment="1">
      <alignment horizontal="center" vertical="top" wrapText="1"/>
    </xf>
    <xf numFmtId="0" fontId="4" fillId="4" borderId="13" xfId="0" applyFont="1" applyFill="1" applyBorder="1" applyAlignment="1">
      <alignment horizontal="center" vertical="top" wrapText="1"/>
    </xf>
    <xf numFmtId="0" fontId="4" fillId="0" borderId="8" xfId="0" applyFont="1" applyBorder="1" applyAlignment="1">
      <alignment vertical="top" wrapText="1"/>
    </xf>
    <xf numFmtId="0" fontId="4" fillId="4" borderId="7" xfId="0" applyFont="1" applyFill="1" applyBorder="1" applyAlignment="1">
      <alignment vertical="top" wrapText="1"/>
    </xf>
    <xf numFmtId="0" fontId="4" fillId="4" borderId="4" xfId="0" applyFont="1" applyFill="1" applyBorder="1" applyAlignment="1">
      <alignment vertical="top" wrapText="1"/>
    </xf>
    <xf numFmtId="0" fontId="4" fillId="4" borderId="12" xfId="0" applyFont="1" applyFill="1" applyBorder="1" applyAlignment="1">
      <alignment vertical="top" wrapText="1"/>
    </xf>
    <xf numFmtId="0" fontId="4" fillId="4" borderId="0" xfId="0" applyFont="1" applyFill="1" applyAlignment="1">
      <alignment vertical="top" wrapText="1"/>
    </xf>
    <xf numFmtId="1" fontId="5" fillId="0" borderId="6" xfId="1" applyNumberFormat="1" applyFont="1" applyBorder="1" applyAlignment="1">
      <alignment horizontal="center" vertical="top" wrapText="1"/>
    </xf>
    <xf numFmtId="9" fontId="5" fillId="0" borderId="8" xfId="1" applyNumberFormat="1" applyFont="1" applyBorder="1" applyAlignment="1">
      <alignment horizontal="center" vertical="center" wrapText="1"/>
    </xf>
    <xf numFmtId="0" fontId="3" fillId="0" borderId="16" xfId="1" applyFont="1" applyBorder="1" applyProtection="1">
      <protection hidden="1"/>
    </xf>
    <xf numFmtId="0" fontId="3" fillId="0" borderId="0" xfId="1" applyFont="1" applyProtection="1">
      <protection hidden="1"/>
    </xf>
    <xf numFmtId="0" fontId="3" fillId="0" borderId="17" xfId="1" applyFont="1" applyBorder="1" applyProtection="1">
      <protection hidden="1"/>
    </xf>
    <xf numFmtId="0" fontId="3" fillId="0" borderId="17" xfId="1" applyFont="1" applyBorder="1"/>
    <xf numFmtId="0" fontId="8" fillId="0" borderId="0" xfId="0" applyFont="1" applyProtection="1">
      <protection hidden="1"/>
    </xf>
    <xf numFmtId="9" fontId="8" fillId="0" borderId="0" xfId="0" applyNumberFormat="1" applyFont="1" applyProtection="1">
      <protection hidden="1"/>
    </xf>
    <xf numFmtId="0" fontId="8" fillId="0" borderId="18" xfId="0" applyFont="1" applyBorder="1" applyProtection="1">
      <protection hidden="1"/>
    </xf>
    <xf numFmtId="0" fontId="8" fillId="0" borderId="17" xfId="0" applyFont="1" applyBorder="1" applyProtection="1">
      <protection hidden="1"/>
    </xf>
    <xf numFmtId="1" fontId="9" fillId="0" borderId="17" xfId="0" applyNumberFormat="1" applyFont="1" applyBorder="1"/>
    <xf numFmtId="1" fontId="9" fillId="0" borderId="17" xfId="0" applyNumberFormat="1" applyFont="1" applyBorder="1" applyAlignment="1">
      <alignment horizontal="right"/>
    </xf>
    <xf numFmtId="1" fontId="9" fillId="0" borderId="19" xfId="0" applyNumberFormat="1" applyFont="1" applyBorder="1"/>
    <xf numFmtId="0" fontId="4" fillId="2" borderId="1" xfId="0" applyFont="1" applyFill="1" applyBorder="1" applyAlignment="1">
      <alignment vertical="top"/>
    </xf>
    <xf numFmtId="0" fontId="4" fillId="0" borderId="2" xfId="0" applyFont="1" applyBorder="1" applyAlignment="1">
      <alignment vertical="top" wrapText="1"/>
    </xf>
    <xf numFmtId="1" fontId="5" fillId="4" borderId="1" xfId="1" applyNumberFormat="1" applyFont="1" applyFill="1" applyBorder="1" applyAlignment="1">
      <alignment horizontal="center" vertical="top" wrapText="1"/>
    </xf>
    <xf numFmtId="1" fontId="6" fillId="4" borderId="1" xfId="1" applyNumberFormat="1" applyFont="1" applyFill="1" applyBorder="1" applyAlignment="1">
      <alignment horizontal="center" vertical="top" wrapText="1"/>
    </xf>
    <xf numFmtId="14" fontId="4" fillId="4" borderId="1" xfId="0" applyNumberFormat="1" applyFont="1" applyFill="1" applyBorder="1" applyAlignment="1">
      <alignment horizontal="left" vertical="top" wrapText="1"/>
    </xf>
    <xf numFmtId="0" fontId="3" fillId="4" borderId="1" xfId="0" applyFont="1" applyFill="1" applyBorder="1" applyAlignment="1">
      <alignment vertical="top" wrapText="1"/>
    </xf>
    <xf numFmtId="1" fontId="6" fillId="4" borderId="1" xfId="1" applyNumberFormat="1" applyFont="1" applyFill="1" applyBorder="1" applyAlignment="1">
      <alignment horizontal="center" vertical="center" wrapText="1"/>
    </xf>
    <xf numFmtId="1" fontId="6" fillId="4" borderId="1" xfId="1" applyNumberFormat="1" applyFont="1" applyFill="1" applyBorder="1" applyAlignment="1">
      <alignment horizontal="center" vertical="center" wrapText="1"/>
    </xf>
    <xf numFmtId="0" fontId="4" fillId="4" borderId="1" xfId="1" applyFont="1" applyFill="1" applyBorder="1" applyAlignment="1" applyProtection="1">
      <alignment horizontal="center" vertical="center" wrapText="1"/>
      <protection hidden="1"/>
    </xf>
    <xf numFmtId="9" fontId="4" fillId="4" borderId="1" xfId="1" applyNumberFormat="1" applyFont="1" applyFill="1" applyBorder="1" applyAlignment="1" applyProtection="1">
      <alignment horizontal="center" vertical="center" wrapText="1"/>
      <protection hidden="1"/>
    </xf>
    <xf numFmtId="0" fontId="4" fillId="2" borderId="1" xfId="0" applyFont="1" applyFill="1" applyBorder="1" applyAlignment="1">
      <alignment horizontal="center" vertical="top"/>
    </xf>
    <xf numFmtId="9" fontId="4" fillId="4" borderId="1" xfId="1" applyNumberFormat="1" applyFont="1" applyFill="1" applyBorder="1" applyAlignment="1" applyProtection="1">
      <alignment horizontal="center" vertical="center" wrapText="1"/>
      <protection hidden="1"/>
    </xf>
    <xf numFmtId="0" fontId="4" fillId="4" borderId="1" xfId="1" applyFont="1" applyFill="1" applyBorder="1" applyAlignment="1" applyProtection="1">
      <alignment horizontal="center" vertical="center" wrapText="1"/>
      <protection hidden="1"/>
    </xf>
    <xf numFmtId="0" fontId="4" fillId="2" borderId="1" xfId="0" applyFont="1" applyFill="1" applyBorder="1" applyAlignment="1">
      <alignment horizontal="center" vertical="top"/>
    </xf>
    <xf numFmtId="0" fontId="3" fillId="0" borderId="0" xfId="0" applyFont="1" applyAlignment="1">
      <alignment vertical="top" wrapText="1"/>
    </xf>
    <xf numFmtId="0" fontId="10" fillId="5" borderId="0" xfId="0" applyFont="1" applyFill="1" applyAlignment="1">
      <alignment vertical="top"/>
    </xf>
    <xf numFmtId="9" fontId="4" fillId="4" borderId="1" xfId="1" applyNumberFormat="1" applyFont="1" applyFill="1" applyBorder="1" applyAlignment="1" applyProtection="1">
      <alignment horizontal="center" vertical="center" wrapText="1"/>
      <protection hidden="1"/>
    </xf>
    <xf numFmtId="0" fontId="4" fillId="4" borderId="1" xfId="1" applyFont="1" applyFill="1" applyBorder="1" applyAlignment="1" applyProtection="1">
      <alignment horizontal="center" vertical="center" wrapText="1"/>
      <protection hidden="1"/>
    </xf>
    <xf numFmtId="0" fontId="4" fillId="2" borderId="1" xfId="0" applyFont="1" applyFill="1" applyBorder="1" applyAlignment="1">
      <alignment horizontal="center" vertical="top"/>
    </xf>
    <xf numFmtId="14" fontId="3" fillId="0" borderId="0" xfId="0" applyNumberFormat="1" applyFont="1" applyAlignment="1">
      <alignment vertical="top"/>
    </xf>
    <xf numFmtId="14" fontId="4" fillId="4" borderId="1" xfId="0" applyNumberFormat="1" applyFont="1" applyFill="1" applyBorder="1" applyAlignment="1">
      <alignment horizontal="left" vertical="top" wrapText="1"/>
    </xf>
    <xf numFmtId="9" fontId="4" fillId="4" borderId="1" xfId="1" applyNumberFormat="1" applyFont="1" applyFill="1" applyBorder="1" applyAlignment="1" applyProtection="1">
      <alignment horizontal="center" vertical="center" wrapText="1"/>
      <protection hidden="1"/>
    </xf>
    <xf numFmtId="0" fontId="4" fillId="4" borderId="1" xfId="1" applyFont="1" applyFill="1" applyBorder="1" applyAlignment="1" applyProtection="1">
      <alignment horizontal="center" vertical="center" wrapText="1"/>
      <protection hidden="1"/>
    </xf>
    <xf numFmtId="0" fontId="2" fillId="2" borderId="1" xfId="0" applyFont="1" applyFill="1" applyBorder="1" applyAlignment="1">
      <alignment horizontal="center" vertical="top"/>
    </xf>
    <xf numFmtId="0" fontId="2" fillId="4" borderId="1" xfId="1" applyNumberFormat="1" applyFont="1" applyFill="1" applyBorder="1" applyAlignment="1" applyProtection="1">
      <alignment horizontal="left" vertical="top" wrapText="1"/>
      <protection hidden="1"/>
    </xf>
    <xf numFmtId="9" fontId="2" fillId="4" borderId="1" xfId="1" applyNumberFormat="1" applyFont="1" applyFill="1" applyBorder="1" applyAlignment="1" applyProtection="1">
      <alignment horizontal="center" vertical="center" wrapText="1"/>
      <protection hidden="1"/>
    </xf>
    <xf numFmtId="0" fontId="4" fillId="2" borderId="1" xfId="0" applyFont="1" applyFill="1" applyBorder="1" applyAlignment="1">
      <alignment horizontal="center" vertical="top"/>
    </xf>
    <xf numFmtId="1" fontId="4" fillId="4" borderId="1" xfId="1" applyNumberFormat="1" applyFont="1" applyFill="1" applyBorder="1" applyAlignment="1" applyProtection="1">
      <alignment horizontal="center" vertical="center" wrapText="1"/>
      <protection hidden="1"/>
    </xf>
    <xf numFmtId="9" fontId="4" fillId="4" borderId="2" xfId="1" applyNumberFormat="1" applyFont="1" applyFill="1" applyBorder="1" applyAlignment="1" applyProtection="1">
      <alignment horizontal="center" vertical="center" wrapText="1"/>
      <protection hidden="1"/>
    </xf>
    <xf numFmtId="9" fontId="4" fillId="4" borderId="5" xfId="1" applyNumberFormat="1" applyFont="1" applyFill="1" applyBorder="1" applyAlignment="1" applyProtection="1">
      <alignment horizontal="center" vertical="center" wrapText="1"/>
      <protection hidden="1"/>
    </xf>
    <xf numFmtId="1" fontId="5" fillId="0" borderId="1" xfId="1" applyNumberFormat="1" applyFont="1" applyBorder="1" applyAlignment="1">
      <alignment horizontal="center" vertical="top" wrapText="1"/>
    </xf>
    <xf numFmtId="0" fontId="4" fillId="0" borderId="1" xfId="0" applyFont="1" applyBorder="1" applyAlignment="1">
      <alignment horizontal="left" vertical="top" wrapText="1"/>
    </xf>
    <xf numFmtId="0" fontId="4" fillId="4" borderId="1" xfId="0" applyFont="1" applyFill="1" applyBorder="1" applyAlignment="1">
      <alignment horizontal="center" vertical="top" wrapText="1"/>
    </xf>
    <xf numFmtId="0" fontId="4" fillId="4" borderId="1" xfId="0" applyFont="1" applyFill="1" applyBorder="1" applyAlignment="1">
      <alignment horizontal="left" vertical="top" wrapText="1"/>
    </xf>
    <xf numFmtId="1" fontId="6" fillId="4" borderId="2" xfId="1" applyNumberFormat="1" applyFont="1" applyFill="1" applyBorder="1" applyAlignment="1">
      <alignment horizontal="center" vertical="top" wrapText="1"/>
    </xf>
    <xf numFmtId="1" fontId="6" fillId="4" borderId="5" xfId="1" applyNumberFormat="1" applyFont="1" applyFill="1" applyBorder="1" applyAlignment="1">
      <alignment horizontal="center" vertical="top" wrapText="1"/>
    </xf>
    <xf numFmtId="0" fontId="3" fillId="4" borderId="1" xfId="0" applyFont="1" applyFill="1" applyBorder="1" applyAlignment="1">
      <alignment horizontal="left" vertical="top" wrapText="1"/>
    </xf>
    <xf numFmtId="0" fontId="10" fillId="4" borderId="1" xfId="0" applyFont="1" applyFill="1" applyBorder="1" applyAlignment="1">
      <alignment horizontal="left" vertical="top" wrapText="1"/>
    </xf>
    <xf numFmtId="1" fontId="5" fillId="4" borderId="2" xfId="1" applyNumberFormat="1" applyFont="1" applyFill="1" applyBorder="1" applyAlignment="1">
      <alignment horizontal="center" vertical="top" wrapText="1"/>
    </xf>
    <xf numFmtId="1" fontId="5" fillId="4" borderId="5" xfId="1" applyNumberFormat="1" applyFont="1" applyFill="1" applyBorder="1" applyAlignment="1">
      <alignment horizontal="center" vertical="top" wrapText="1"/>
    </xf>
    <xf numFmtId="2" fontId="4" fillId="4" borderId="1" xfId="0" applyNumberFormat="1" applyFont="1" applyFill="1" applyBorder="1" applyAlignment="1">
      <alignment horizontal="left" vertical="top" wrapText="1"/>
    </xf>
    <xf numFmtId="1" fontId="5" fillId="4" borderId="2" xfId="1" applyNumberFormat="1" applyFont="1" applyFill="1" applyBorder="1" applyAlignment="1">
      <alignment horizontal="center" vertical="center" wrapText="1"/>
    </xf>
    <xf numFmtId="1" fontId="5" fillId="4" borderId="3" xfId="1" applyNumberFormat="1" applyFont="1" applyFill="1" applyBorder="1" applyAlignment="1">
      <alignment horizontal="center" vertical="center" wrapText="1"/>
    </xf>
    <xf numFmtId="1" fontId="5" fillId="4" borderId="15" xfId="1" applyNumberFormat="1" applyFont="1" applyFill="1" applyBorder="1" applyAlignment="1">
      <alignment horizontal="center" vertical="center" wrapText="1"/>
    </xf>
    <xf numFmtId="0" fontId="4" fillId="0" borderId="2" xfId="0" applyFont="1" applyBorder="1" applyAlignment="1">
      <alignment horizontal="left" vertical="top" wrapText="1"/>
    </xf>
    <xf numFmtId="0" fontId="4" fillId="0" borderId="3" xfId="0" applyFont="1" applyBorder="1" applyAlignment="1">
      <alignment horizontal="left" vertical="top" wrapText="1"/>
    </xf>
    <xf numFmtId="0" fontId="4" fillId="0" borderId="5" xfId="0" applyFont="1" applyBorder="1" applyAlignment="1">
      <alignment horizontal="left" vertical="top" wrapText="1"/>
    </xf>
    <xf numFmtId="0" fontId="4" fillId="4" borderId="2" xfId="0" applyFont="1" applyFill="1" applyBorder="1" applyAlignment="1">
      <alignment horizontal="left" vertical="top" wrapText="1"/>
    </xf>
    <xf numFmtId="0" fontId="4" fillId="4" borderId="5" xfId="0" applyFont="1" applyFill="1" applyBorder="1" applyAlignment="1">
      <alignment horizontal="left" vertical="top" wrapText="1"/>
    </xf>
    <xf numFmtId="2" fontId="4" fillId="4" borderId="2" xfId="0" applyNumberFormat="1" applyFont="1" applyFill="1" applyBorder="1" applyAlignment="1">
      <alignment horizontal="left" vertical="top" wrapText="1"/>
    </xf>
    <xf numFmtId="2" fontId="4" fillId="4" borderId="5" xfId="0" applyNumberFormat="1" applyFont="1" applyFill="1" applyBorder="1" applyAlignment="1">
      <alignment horizontal="left" vertical="top" wrapText="1"/>
    </xf>
    <xf numFmtId="0" fontId="2" fillId="0" borderId="2" xfId="0" applyFont="1" applyBorder="1" applyAlignment="1">
      <alignment horizontal="center" vertical="top" wrapText="1"/>
    </xf>
    <xf numFmtId="0" fontId="2" fillId="0" borderId="5" xfId="0" applyFont="1" applyBorder="1" applyAlignment="1">
      <alignment horizontal="center" vertical="top" wrapText="1"/>
    </xf>
    <xf numFmtId="0" fontId="2" fillId="0" borderId="3" xfId="0" applyFont="1" applyBorder="1" applyAlignment="1">
      <alignment horizontal="center" vertical="top" wrapText="1"/>
    </xf>
    <xf numFmtId="17" fontId="4" fillId="4" borderId="2" xfId="0" applyNumberFormat="1" applyFont="1" applyFill="1" applyBorder="1" applyAlignment="1">
      <alignment horizontal="left" vertical="top" wrapText="1"/>
    </xf>
    <xf numFmtId="14" fontId="4" fillId="4" borderId="1" xfId="0" applyNumberFormat="1" applyFont="1" applyFill="1" applyBorder="1" applyAlignment="1">
      <alignment horizontal="left" vertical="top" wrapText="1"/>
    </xf>
    <xf numFmtId="0" fontId="4" fillId="4" borderId="2" xfId="0" applyFont="1" applyFill="1" applyBorder="1" applyAlignment="1">
      <alignment horizontal="center" vertical="top" wrapText="1"/>
    </xf>
    <xf numFmtId="0" fontId="4" fillId="4" borderId="5" xfId="0" applyFont="1" applyFill="1" applyBorder="1" applyAlignment="1">
      <alignment horizontal="center" vertical="top" wrapText="1"/>
    </xf>
    <xf numFmtId="0" fontId="2" fillId="0" borderId="1" xfId="0" applyFont="1" applyBorder="1" applyAlignment="1">
      <alignment horizontal="left" vertical="top" wrapText="1"/>
    </xf>
    <xf numFmtId="0" fontId="2" fillId="2" borderId="1" xfId="0" applyFont="1" applyFill="1" applyBorder="1" applyAlignment="1">
      <alignment horizontal="left" vertical="top"/>
    </xf>
    <xf numFmtId="0" fontId="4" fillId="4" borderId="3" xfId="0" applyFont="1" applyFill="1" applyBorder="1" applyAlignment="1">
      <alignment horizontal="left" vertical="top" wrapText="1"/>
    </xf>
    <xf numFmtId="0" fontId="4" fillId="0" borderId="7" xfId="0" applyFont="1" applyBorder="1" applyAlignment="1">
      <alignment horizontal="left" vertical="top" wrapText="1"/>
    </xf>
    <xf numFmtId="0" fontId="4" fillId="0" borderId="4" xfId="0" applyFont="1" applyBorder="1" applyAlignment="1">
      <alignment horizontal="left" vertical="top" wrapText="1"/>
    </xf>
    <xf numFmtId="0" fontId="4" fillId="0" borderId="11" xfId="0" applyFont="1" applyBorder="1" applyAlignment="1">
      <alignment horizontal="left" vertical="top" wrapText="1"/>
    </xf>
    <xf numFmtId="0" fontId="4" fillId="0" borderId="12" xfId="0" applyFont="1" applyBorder="1" applyAlignment="1">
      <alignment horizontal="left" vertical="top" wrapText="1"/>
    </xf>
    <xf numFmtId="0" fontId="4" fillId="0" borderId="0" xfId="0" applyFont="1" applyAlignment="1">
      <alignment horizontal="left" vertical="top" wrapText="1"/>
    </xf>
    <xf numFmtId="0" fontId="4" fillId="0" borderId="13" xfId="0" applyFont="1" applyBorder="1" applyAlignment="1">
      <alignment horizontal="left" vertical="top" wrapText="1"/>
    </xf>
    <xf numFmtId="0" fontId="4" fillId="0" borderId="14" xfId="0" applyFont="1" applyBorder="1" applyAlignment="1">
      <alignment horizontal="left" vertical="top" wrapText="1"/>
    </xf>
    <xf numFmtId="0" fontId="4" fillId="0" borderId="9" xfId="0" applyFont="1" applyBorder="1" applyAlignment="1">
      <alignment horizontal="left" vertical="top" wrapText="1"/>
    </xf>
    <xf numFmtId="0" fontId="4" fillId="0" borderId="15" xfId="0" applyFont="1" applyBorder="1" applyAlignment="1">
      <alignment horizontal="left" vertical="top" wrapText="1"/>
    </xf>
    <xf numFmtId="0" fontId="2" fillId="2" borderId="2" xfId="0" applyFont="1" applyFill="1" applyBorder="1" applyAlignment="1">
      <alignment horizontal="center" vertical="top"/>
    </xf>
    <xf numFmtId="0" fontId="2" fillId="2" borderId="3" xfId="0" applyFont="1" applyFill="1" applyBorder="1" applyAlignment="1">
      <alignment horizontal="center" vertical="top"/>
    </xf>
    <xf numFmtId="0" fontId="2" fillId="2" borderId="5" xfId="0" applyFont="1" applyFill="1" applyBorder="1" applyAlignment="1">
      <alignment horizontal="center" vertical="top"/>
    </xf>
    <xf numFmtId="0" fontId="4" fillId="0" borderId="6" xfId="0" applyFont="1" applyBorder="1" applyAlignment="1">
      <alignment horizontal="left" vertical="top" wrapText="1"/>
    </xf>
    <xf numFmtId="14" fontId="4" fillId="4" borderId="2" xfId="0" applyNumberFormat="1" applyFont="1" applyFill="1" applyBorder="1" applyAlignment="1">
      <alignment horizontal="left" vertical="top" wrapText="1"/>
    </xf>
    <xf numFmtId="14" fontId="4" fillId="4" borderId="3" xfId="0" applyNumberFormat="1" applyFont="1" applyFill="1" applyBorder="1" applyAlignment="1">
      <alignment horizontal="left" vertical="top" wrapText="1"/>
    </xf>
    <xf numFmtId="14" fontId="4" fillId="4" borderId="5" xfId="0" applyNumberFormat="1" applyFont="1" applyFill="1" applyBorder="1" applyAlignment="1">
      <alignment horizontal="left" vertical="top" wrapText="1"/>
    </xf>
    <xf numFmtId="0" fontId="2" fillId="2" borderId="7" xfId="0" applyFont="1" applyFill="1" applyBorder="1" applyAlignment="1">
      <alignment horizontal="center" vertical="top" wrapText="1"/>
    </xf>
    <xf numFmtId="0" fontId="2" fillId="2" borderId="4" xfId="0" applyFont="1" applyFill="1" applyBorder="1" applyAlignment="1">
      <alignment horizontal="center" vertical="top" wrapText="1"/>
    </xf>
    <xf numFmtId="0" fontId="2" fillId="2" borderId="11" xfId="0" applyFont="1" applyFill="1" applyBorder="1" applyAlignment="1">
      <alignment horizontal="center" vertical="top" wrapText="1"/>
    </xf>
    <xf numFmtId="0" fontId="4" fillId="0" borderId="8" xfId="0" applyFont="1" applyBorder="1" applyAlignment="1">
      <alignment vertical="top" wrapText="1"/>
    </xf>
    <xf numFmtId="0" fontId="4" fillId="4" borderId="8" xfId="0" applyFont="1" applyFill="1" applyBorder="1" applyAlignment="1">
      <alignment horizontal="left" vertical="top" wrapText="1"/>
    </xf>
    <xf numFmtId="0" fontId="4" fillId="0" borderId="1" xfId="0" applyFont="1" applyBorder="1" applyAlignment="1">
      <alignment vertical="top" wrapText="1"/>
    </xf>
    <xf numFmtId="0" fontId="4" fillId="4" borderId="1" xfId="0" applyFont="1" applyFill="1" applyBorder="1" applyAlignment="1">
      <alignment vertical="top" wrapText="1"/>
    </xf>
    <xf numFmtId="0" fontId="2" fillId="0" borderId="1" xfId="0" applyFont="1" applyBorder="1" applyAlignment="1">
      <alignment horizontal="center" vertical="top" wrapText="1"/>
    </xf>
    <xf numFmtId="0" fontId="2" fillId="2" borderId="8" xfId="0" applyFont="1" applyFill="1" applyBorder="1" applyAlignment="1">
      <alignment horizontal="center" vertical="top"/>
    </xf>
    <xf numFmtId="0" fontId="2" fillId="2" borderId="2" xfId="0" applyFont="1" applyFill="1" applyBorder="1" applyAlignment="1">
      <alignment horizontal="center" vertical="top" wrapText="1"/>
    </xf>
    <xf numFmtId="0" fontId="2" fillId="2" borderId="3" xfId="0" applyFont="1" applyFill="1" applyBorder="1" applyAlignment="1">
      <alignment horizontal="center" vertical="top" wrapText="1"/>
    </xf>
    <xf numFmtId="0" fontId="2" fillId="2" borderId="5" xfId="0" applyFont="1" applyFill="1" applyBorder="1" applyAlignment="1">
      <alignment horizontal="center" vertical="top" wrapText="1"/>
    </xf>
    <xf numFmtId="1" fontId="5" fillId="4" borderId="5" xfId="1" applyNumberFormat="1" applyFont="1" applyFill="1" applyBorder="1" applyAlignment="1">
      <alignment horizontal="center" vertical="center" wrapText="1"/>
    </xf>
    <xf numFmtId="1" fontId="6" fillId="4" borderId="1" xfId="1" applyNumberFormat="1" applyFont="1" applyFill="1" applyBorder="1" applyAlignment="1">
      <alignment horizontal="center" vertical="center" wrapText="1"/>
    </xf>
    <xf numFmtId="1" fontId="6" fillId="4" borderId="2" xfId="1" applyNumberFormat="1" applyFont="1" applyFill="1" applyBorder="1" applyAlignment="1">
      <alignment horizontal="center" vertical="center" wrapText="1"/>
    </xf>
    <xf numFmtId="1" fontId="6" fillId="4" borderId="5" xfId="1" applyNumberFormat="1" applyFont="1" applyFill="1" applyBorder="1" applyAlignment="1">
      <alignment horizontal="center" vertical="center" wrapText="1"/>
    </xf>
    <xf numFmtId="0" fontId="4" fillId="0" borderId="1" xfId="0" applyFont="1" applyBorder="1" applyAlignment="1">
      <alignment horizontal="left" vertical="top"/>
    </xf>
    <xf numFmtId="0" fontId="7" fillId="0" borderId="14" xfId="0" applyFont="1" applyBorder="1" applyAlignment="1">
      <alignment horizontal="center" vertical="center" wrapText="1"/>
    </xf>
    <xf numFmtId="0" fontId="7" fillId="0" borderId="9" xfId="0" applyFont="1" applyBorder="1" applyAlignment="1">
      <alignment horizontal="center" vertical="center" wrapText="1"/>
    </xf>
    <xf numFmtId="9" fontId="2" fillId="4" borderId="14" xfId="1" applyNumberFormat="1" applyFont="1" applyFill="1" applyBorder="1" applyAlignment="1" applyProtection="1">
      <alignment horizontal="center" vertical="center" wrapText="1"/>
      <protection hidden="1"/>
    </xf>
    <xf numFmtId="9" fontId="2" fillId="4" borderId="15" xfId="1" applyNumberFormat="1" applyFont="1" applyFill="1" applyBorder="1" applyAlignment="1" applyProtection="1">
      <alignment horizontal="center" vertical="center" wrapText="1"/>
      <protection hidden="1"/>
    </xf>
    <xf numFmtId="0" fontId="4" fillId="4" borderId="7" xfId="0" applyFont="1" applyFill="1" applyBorder="1" applyAlignment="1">
      <alignment horizontal="left" vertical="top" wrapText="1"/>
    </xf>
    <xf numFmtId="0" fontId="4" fillId="4" borderId="4" xfId="0" applyFont="1" applyFill="1" applyBorder="1" applyAlignment="1">
      <alignment horizontal="left" vertical="top" wrapText="1"/>
    </xf>
    <xf numFmtId="0" fontId="4" fillId="4" borderId="11" xfId="0" applyFont="1" applyFill="1" applyBorder="1" applyAlignment="1">
      <alignment horizontal="left" vertical="top" wrapText="1"/>
    </xf>
    <xf numFmtId="14" fontId="4" fillId="4" borderId="7" xfId="0" applyNumberFormat="1" applyFont="1" applyFill="1" applyBorder="1" applyAlignment="1">
      <alignment horizontal="left" vertical="top" wrapText="1"/>
    </xf>
    <xf numFmtId="0" fontId="12" fillId="4" borderId="2" xfId="2" applyFont="1" applyFill="1" applyBorder="1" applyAlignment="1">
      <alignment horizontal="left" vertical="top" wrapText="1"/>
    </xf>
    <xf numFmtId="0" fontId="13" fillId="4" borderId="3" xfId="0" applyFont="1" applyFill="1" applyBorder="1" applyAlignment="1">
      <alignment horizontal="left" vertical="top" wrapText="1"/>
    </xf>
    <xf numFmtId="0" fontId="13" fillId="4" borderId="5" xfId="0" applyFont="1" applyFill="1" applyBorder="1" applyAlignment="1">
      <alignment horizontal="left" vertical="top" wrapText="1"/>
    </xf>
    <xf numFmtId="0" fontId="4" fillId="4" borderId="1" xfId="0" applyFont="1" applyFill="1" applyBorder="1" applyAlignment="1">
      <alignment horizontal="left" vertical="top"/>
    </xf>
    <xf numFmtId="0" fontId="4" fillId="4" borderId="2" xfId="0" applyFont="1" applyFill="1" applyBorder="1" applyAlignment="1">
      <alignment horizontal="left" vertical="top"/>
    </xf>
    <xf numFmtId="0" fontId="4" fillId="4" borderId="5" xfId="0" applyFont="1" applyFill="1" applyBorder="1" applyAlignment="1">
      <alignment horizontal="left" vertical="top"/>
    </xf>
    <xf numFmtId="0" fontId="4" fillId="3" borderId="1" xfId="0" applyFont="1" applyFill="1" applyBorder="1" applyAlignment="1">
      <alignment horizontal="left" vertical="top" wrapText="1"/>
    </xf>
    <xf numFmtId="0" fontId="4" fillId="3" borderId="2" xfId="0" applyFont="1" applyFill="1" applyBorder="1" applyAlignment="1">
      <alignment horizontal="left" vertical="top"/>
    </xf>
    <xf numFmtId="0" fontId="4" fillId="3" borderId="5" xfId="0" applyFont="1" applyFill="1" applyBorder="1" applyAlignment="1">
      <alignment horizontal="left" vertical="top"/>
    </xf>
    <xf numFmtId="1" fontId="6" fillId="4" borderId="7" xfId="1" applyNumberFormat="1" applyFont="1" applyFill="1" applyBorder="1" applyAlignment="1">
      <alignment horizontal="center" vertical="center" wrapText="1"/>
    </xf>
    <xf numFmtId="1" fontId="6" fillId="4" borderId="11" xfId="1" applyNumberFormat="1" applyFont="1" applyFill="1" applyBorder="1" applyAlignment="1">
      <alignment horizontal="center" vertical="center" wrapText="1"/>
    </xf>
    <xf numFmtId="1" fontId="6" fillId="4" borderId="12" xfId="1" applyNumberFormat="1" applyFont="1" applyFill="1" applyBorder="1" applyAlignment="1">
      <alignment horizontal="center" vertical="center" wrapText="1"/>
    </xf>
    <xf numFmtId="1" fontId="6" fillId="4" borderId="13" xfId="1" applyNumberFormat="1" applyFont="1" applyFill="1" applyBorder="1" applyAlignment="1">
      <alignment horizontal="center" vertical="center" wrapText="1"/>
    </xf>
    <xf numFmtId="1" fontId="6" fillId="4" borderId="14" xfId="1" applyNumberFormat="1" applyFont="1" applyFill="1" applyBorder="1" applyAlignment="1">
      <alignment horizontal="center" vertical="center" wrapText="1"/>
    </xf>
    <xf numFmtId="1" fontId="6" fillId="4" borderId="15" xfId="1" applyNumberFormat="1" applyFont="1" applyFill="1" applyBorder="1" applyAlignment="1">
      <alignment horizontal="center" vertical="center" wrapText="1"/>
    </xf>
    <xf numFmtId="1" fontId="6" fillId="4" borderId="3" xfId="1" applyNumberFormat="1" applyFont="1" applyFill="1" applyBorder="1" applyAlignment="1">
      <alignment horizontal="center" vertical="center" wrapText="1"/>
    </xf>
  </cellXfs>
  <cellStyles count="3">
    <cellStyle name="Hyperlink" xfId="2" builtinId="8"/>
    <cellStyle name="Normal" xfId="0" builtinId="0"/>
    <cellStyle name="Normal 3" xfId="1"/>
  </cellStyles>
  <dxfs count="0"/>
  <tableStyles count="0" defaultTableStyle="TableStyleMedium9" defaultPivotStyle="PivotStyleLight16"/>
  <colors>
    <mruColors>
      <color rgb="FFD60093"/>
      <color rgb="FFFF0066"/>
      <color rgb="FFFCF56A"/>
      <color rgb="FFFFFFFF"/>
      <color rgb="FFCC00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3.png"/><Relationship Id="rId7" Type="http://schemas.openxmlformats.org/officeDocument/2006/relationships/image" Target="../media/image7.jpe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jpe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1.png"/></Relationships>
</file>

<file path=xl/drawings/drawing1.xml><?xml version="1.0" encoding="utf-8"?>
<xdr:wsDr xmlns:xdr="http://schemas.openxmlformats.org/drawingml/2006/spreadsheetDrawing" xmlns:a="http://schemas.openxmlformats.org/drawingml/2006/main">
  <xdr:twoCellAnchor editAs="oneCell">
    <xdr:from>
      <xdr:col>2</xdr:col>
      <xdr:colOff>294411</xdr:colOff>
      <xdr:row>399</xdr:row>
      <xdr:rowOff>141777</xdr:rowOff>
    </xdr:from>
    <xdr:to>
      <xdr:col>7</xdr:col>
      <xdr:colOff>841566</xdr:colOff>
      <xdr:row>416</xdr:row>
      <xdr:rowOff>45643</xdr:rowOff>
    </xdr:to>
    <xdr:pic>
      <xdr:nvPicPr>
        <xdr:cNvPr id="2" name="Picture 1">
          <a:extLst>
            <a:ext uri="{FF2B5EF4-FFF2-40B4-BE49-F238E27FC236}">
              <a16:creationId xmlns:a16="http://schemas.microsoft.com/office/drawing/2014/main" xmlns="" id="{00000000-0008-0000-0000-000002000000}"/>
            </a:ext>
          </a:extLst>
        </xdr:cNvPr>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2619995" y="107897978"/>
          <a:ext cx="5878681" cy="4320000"/>
        </a:xfrm>
        <a:prstGeom prst="rect">
          <a:avLst/>
        </a:prstGeom>
        <a:ln>
          <a:solidFill>
            <a:schemeClr val="tx1"/>
          </a:solidFill>
        </a:ln>
      </xdr:spPr>
    </xdr:pic>
    <xdr:clientData/>
  </xdr:twoCellAnchor>
  <xdr:twoCellAnchor editAs="oneCell">
    <xdr:from>
      <xdr:col>9</xdr:col>
      <xdr:colOff>111330</xdr:colOff>
      <xdr:row>138</xdr:row>
      <xdr:rowOff>0</xdr:rowOff>
    </xdr:from>
    <xdr:to>
      <xdr:col>17</xdr:col>
      <xdr:colOff>5965</xdr:colOff>
      <xdr:row>161</xdr:row>
      <xdr:rowOff>218925</xdr:rowOff>
    </xdr:to>
    <xdr:pic>
      <xdr:nvPicPr>
        <xdr:cNvPr id="8" name="Picture 7">
          <a:extLst>
            <a:ext uri="{FF2B5EF4-FFF2-40B4-BE49-F238E27FC236}">
              <a16:creationId xmlns:a16="http://schemas.microsoft.com/office/drawing/2014/main" xmlns="" id="{00000000-0008-0000-0000-000008000000}"/>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11281557" y="33288019"/>
          <a:ext cx="6858000" cy="3855742"/>
        </a:xfrm>
        <a:prstGeom prst="rect">
          <a:avLst/>
        </a:prstGeom>
      </xdr:spPr>
    </xdr:pic>
    <xdr:clientData/>
  </xdr:twoCellAnchor>
  <xdr:twoCellAnchor editAs="oneCell">
    <xdr:from>
      <xdr:col>0</xdr:col>
      <xdr:colOff>744684</xdr:colOff>
      <xdr:row>351</xdr:row>
      <xdr:rowOff>86592</xdr:rowOff>
    </xdr:from>
    <xdr:to>
      <xdr:col>8</xdr:col>
      <xdr:colOff>947048</xdr:colOff>
      <xdr:row>376</xdr:row>
      <xdr:rowOff>45933</xdr:rowOff>
    </xdr:to>
    <xdr:pic>
      <xdr:nvPicPr>
        <xdr:cNvPr id="29" name="Picture 28">
          <a:extLst>
            <a:ext uri="{FF2B5EF4-FFF2-40B4-BE49-F238E27FC236}">
              <a16:creationId xmlns:a16="http://schemas.microsoft.com/office/drawing/2014/main" xmlns="" id="{00000000-0008-0000-0000-00001D000000}"/>
            </a:ext>
          </a:extLst>
        </xdr:cNvPr>
        <xdr:cNvPicPr>
          <a:picLocks noChangeAspect="1"/>
        </xdr:cNvPicPr>
      </xdr:nvPicPr>
      <xdr:blipFill>
        <a:blip xmlns:r="http://schemas.openxmlformats.org/officeDocument/2006/relationships" r:embed="rId3"/>
        <a:stretch>
          <a:fillRect/>
        </a:stretch>
      </xdr:blipFill>
      <xdr:spPr>
        <a:xfrm>
          <a:off x="744684" y="95319274"/>
          <a:ext cx="9000000" cy="6453659"/>
        </a:xfrm>
        <a:prstGeom prst="rect">
          <a:avLst/>
        </a:prstGeom>
        <a:ln>
          <a:solidFill>
            <a:schemeClr val="tx1"/>
          </a:solidFill>
        </a:ln>
      </xdr:spPr>
    </xdr:pic>
    <xdr:clientData/>
  </xdr:twoCellAnchor>
  <xdr:twoCellAnchor editAs="oneCell">
    <xdr:from>
      <xdr:col>3</xdr:col>
      <xdr:colOff>36682</xdr:colOff>
      <xdr:row>377</xdr:row>
      <xdr:rowOff>31145</xdr:rowOff>
    </xdr:from>
    <xdr:to>
      <xdr:col>5</xdr:col>
      <xdr:colOff>1704839</xdr:colOff>
      <xdr:row>396</xdr:row>
      <xdr:rowOff>144815</xdr:rowOff>
    </xdr:to>
    <xdr:pic>
      <xdr:nvPicPr>
        <xdr:cNvPr id="30" name="Picture 29">
          <a:extLst>
            <a:ext uri="{FF2B5EF4-FFF2-40B4-BE49-F238E27FC236}">
              <a16:creationId xmlns:a16="http://schemas.microsoft.com/office/drawing/2014/main" xmlns="" id="{00000000-0008-0000-0000-00001E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a:ext>
          </a:extLst>
        </a:blip>
        <a:stretch>
          <a:fillRect/>
        </a:stretch>
      </xdr:blipFill>
      <xdr:spPr>
        <a:xfrm>
          <a:off x="3361773" y="102017918"/>
          <a:ext cx="3590475" cy="5049351"/>
        </a:xfrm>
        <a:prstGeom prst="rect">
          <a:avLst/>
        </a:prstGeom>
        <a:ln>
          <a:solidFill>
            <a:schemeClr val="tx1"/>
          </a:solidFill>
        </a:ln>
      </xdr:spPr>
    </xdr:pic>
    <xdr:clientData/>
  </xdr:twoCellAnchor>
  <xdr:twoCellAnchor>
    <xdr:from>
      <xdr:col>2</xdr:col>
      <xdr:colOff>692727</xdr:colOff>
      <xdr:row>355</xdr:row>
      <xdr:rowOff>0</xdr:rowOff>
    </xdr:from>
    <xdr:to>
      <xdr:col>7</xdr:col>
      <xdr:colOff>1454728</xdr:colOff>
      <xdr:row>360</xdr:row>
      <xdr:rowOff>17319</xdr:rowOff>
    </xdr:to>
    <xdr:sp macro="" textlink="">
      <xdr:nvSpPr>
        <xdr:cNvPr id="4" name="Rectangle 3">
          <a:extLst>
            <a:ext uri="{FF2B5EF4-FFF2-40B4-BE49-F238E27FC236}">
              <a16:creationId xmlns:a16="http://schemas.microsoft.com/office/drawing/2014/main" xmlns="" id="{00000000-0008-0000-0000-000004000000}"/>
            </a:ext>
          </a:extLst>
        </xdr:cNvPr>
        <xdr:cNvSpPr/>
      </xdr:nvSpPr>
      <xdr:spPr>
        <a:xfrm>
          <a:off x="2857500" y="96271773"/>
          <a:ext cx="5766955" cy="1316182"/>
        </a:xfrm>
        <a:prstGeom prst="rect">
          <a:avLst/>
        </a:prstGeom>
        <a:noFill/>
        <a:ln w="76200">
          <a:solidFill>
            <a:srgbClr val="FF006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N" sz="1100"/>
        </a:p>
      </xdr:txBody>
    </xdr:sp>
    <xdr:clientData/>
  </xdr:twoCellAnchor>
  <xdr:twoCellAnchor>
    <xdr:from>
      <xdr:col>2</xdr:col>
      <xdr:colOff>658091</xdr:colOff>
      <xdr:row>360</xdr:row>
      <xdr:rowOff>121228</xdr:rowOff>
    </xdr:from>
    <xdr:to>
      <xdr:col>5</xdr:col>
      <xdr:colOff>0</xdr:colOff>
      <xdr:row>370</xdr:row>
      <xdr:rowOff>155863</xdr:rowOff>
    </xdr:to>
    <xdr:sp macro="" textlink="">
      <xdr:nvSpPr>
        <xdr:cNvPr id="5" name="L-Shape 4">
          <a:extLst>
            <a:ext uri="{FF2B5EF4-FFF2-40B4-BE49-F238E27FC236}">
              <a16:creationId xmlns:a16="http://schemas.microsoft.com/office/drawing/2014/main" xmlns="" id="{00000000-0008-0000-0000-000005000000}"/>
            </a:ext>
          </a:extLst>
        </xdr:cNvPr>
        <xdr:cNvSpPr/>
      </xdr:nvSpPr>
      <xdr:spPr>
        <a:xfrm>
          <a:off x="2822864" y="97691864"/>
          <a:ext cx="2424545" cy="2632363"/>
        </a:xfrm>
        <a:prstGeom prst="corner">
          <a:avLst/>
        </a:prstGeom>
        <a:noFill/>
        <a:ln w="76200">
          <a:solidFill>
            <a:srgbClr val="D60093"/>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N" sz="1100"/>
        </a:p>
      </xdr:txBody>
    </xdr:sp>
    <xdr:clientData/>
  </xdr:twoCellAnchor>
  <xdr:twoCellAnchor>
    <xdr:from>
      <xdr:col>5</xdr:col>
      <xdr:colOff>135082</xdr:colOff>
      <xdr:row>360</xdr:row>
      <xdr:rowOff>117764</xdr:rowOff>
    </xdr:from>
    <xdr:to>
      <xdr:col>7</xdr:col>
      <xdr:colOff>623455</xdr:colOff>
      <xdr:row>370</xdr:row>
      <xdr:rowOff>152399</xdr:rowOff>
    </xdr:to>
    <xdr:sp macro="" textlink="">
      <xdr:nvSpPr>
        <xdr:cNvPr id="31" name="L-Shape 30">
          <a:extLst>
            <a:ext uri="{FF2B5EF4-FFF2-40B4-BE49-F238E27FC236}">
              <a16:creationId xmlns:a16="http://schemas.microsoft.com/office/drawing/2014/main" xmlns="" id="{00000000-0008-0000-0000-00001F000000}"/>
            </a:ext>
          </a:extLst>
        </xdr:cNvPr>
        <xdr:cNvSpPr/>
      </xdr:nvSpPr>
      <xdr:spPr>
        <a:xfrm flipH="1">
          <a:off x="5382491" y="97688400"/>
          <a:ext cx="2410691" cy="2632363"/>
        </a:xfrm>
        <a:prstGeom prst="corner">
          <a:avLst/>
        </a:prstGeom>
        <a:noFill/>
        <a:ln w="76200">
          <a:solidFill>
            <a:srgbClr val="D60093"/>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N" sz="1100"/>
        </a:p>
      </xdr:txBody>
    </xdr:sp>
    <xdr:clientData/>
  </xdr:twoCellAnchor>
  <xdr:oneCellAnchor>
    <xdr:from>
      <xdr:col>4</xdr:col>
      <xdr:colOff>1506682</xdr:colOff>
      <xdr:row>354</xdr:row>
      <xdr:rowOff>0</xdr:rowOff>
    </xdr:from>
    <xdr:ext cx="184731" cy="374141"/>
    <xdr:sp macro="" textlink="">
      <xdr:nvSpPr>
        <xdr:cNvPr id="6" name="TextBox 5">
          <a:extLst>
            <a:ext uri="{FF2B5EF4-FFF2-40B4-BE49-F238E27FC236}">
              <a16:creationId xmlns:a16="http://schemas.microsoft.com/office/drawing/2014/main" xmlns="" id="{00000000-0008-0000-0000-000006000000}"/>
            </a:ext>
          </a:extLst>
        </xdr:cNvPr>
        <xdr:cNvSpPr txBox="1"/>
      </xdr:nvSpPr>
      <xdr:spPr>
        <a:xfrm>
          <a:off x="4935682" y="96012000"/>
          <a:ext cx="184731"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N" sz="1800"/>
        </a:p>
      </xdr:txBody>
    </xdr:sp>
    <xdr:clientData/>
  </xdr:oneCellAnchor>
  <xdr:oneCellAnchor>
    <xdr:from>
      <xdr:col>4</xdr:col>
      <xdr:colOff>1264227</xdr:colOff>
      <xdr:row>352</xdr:row>
      <xdr:rowOff>242454</xdr:rowOff>
    </xdr:from>
    <xdr:ext cx="1901418" cy="468013"/>
    <xdr:sp macro="" textlink="">
      <xdr:nvSpPr>
        <xdr:cNvPr id="7" name="TextBox 6">
          <a:extLst>
            <a:ext uri="{FF2B5EF4-FFF2-40B4-BE49-F238E27FC236}">
              <a16:creationId xmlns:a16="http://schemas.microsoft.com/office/drawing/2014/main" xmlns="" id="{00000000-0008-0000-0000-000007000000}"/>
            </a:ext>
          </a:extLst>
        </xdr:cNvPr>
        <xdr:cNvSpPr txBox="1"/>
      </xdr:nvSpPr>
      <xdr:spPr>
        <a:xfrm>
          <a:off x="4693227" y="95734909"/>
          <a:ext cx="1901418" cy="468013"/>
        </a:xfrm>
        <a:prstGeom prst="rect">
          <a:avLst/>
        </a:prstGeom>
        <a:solidFill>
          <a:schemeClr val="accent6">
            <a:lumMod val="40000"/>
            <a:lumOff val="6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IN" sz="2400" b="1"/>
            <a:t>Building</a:t>
          </a:r>
          <a:r>
            <a:rPr lang="en-IN" sz="2400" b="1" baseline="0"/>
            <a:t> No.1</a:t>
          </a:r>
          <a:endParaRPr lang="en-IN" sz="2400" b="1"/>
        </a:p>
      </xdr:txBody>
    </xdr:sp>
    <xdr:clientData/>
  </xdr:oneCellAnchor>
  <xdr:oneCellAnchor>
    <xdr:from>
      <xdr:col>2</xdr:col>
      <xdr:colOff>741218</xdr:colOff>
      <xdr:row>371</xdr:row>
      <xdr:rowOff>31173</xdr:rowOff>
    </xdr:from>
    <xdr:ext cx="1901418" cy="468013"/>
    <xdr:sp macro="" textlink="">
      <xdr:nvSpPr>
        <xdr:cNvPr id="32" name="TextBox 31">
          <a:extLst>
            <a:ext uri="{FF2B5EF4-FFF2-40B4-BE49-F238E27FC236}">
              <a16:creationId xmlns:a16="http://schemas.microsoft.com/office/drawing/2014/main" xmlns="" id="{00000000-0008-0000-0000-000020000000}"/>
            </a:ext>
          </a:extLst>
        </xdr:cNvPr>
        <xdr:cNvSpPr txBox="1"/>
      </xdr:nvSpPr>
      <xdr:spPr>
        <a:xfrm>
          <a:off x="2905991" y="100459309"/>
          <a:ext cx="1901418" cy="468013"/>
        </a:xfrm>
        <a:prstGeom prst="rect">
          <a:avLst/>
        </a:prstGeom>
        <a:solidFill>
          <a:schemeClr val="accent6">
            <a:lumMod val="40000"/>
            <a:lumOff val="6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IN" sz="2400" b="1"/>
            <a:t>Building</a:t>
          </a:r>
          <a:r>
            <a:rPr lang="en-IN" sz="2400" b="1" baseline="0"/>
            <a:t> No.3</a:t>
          </a:r>
          <a:endParaRPr lang="en-IN" sz="2400" b="1"/>
        </a:p>
      </xdr:txBody>
    </xdr:sp>
    <xdr:clientData/>
  </xdr:oneCellAnchor>
  <xdr:oneCellAnchor>
    <xdr:from>
      <xdr:col>5</xdr:col>
      <xdr:colOff>374073</xdr:colOff>
      <xdr:row>371</xdr:row>
      <xdr:rowOff>79664</xdr:rowOff>
    </xdr:from>
    <xdr:ext cx="1901418" cy="468013"/>
    <xdr:sp macro="" textlink="">
      <xdr:nvSpPr>
        <xdr:cNvPr id="33" name="TextBox 32">
          <a:extLst>
            <a:ext uri="{FF2B5EF4-FFF2-40B4-BE49-F238E27FC236}">
              <a16:creationId xmlns:a16="http://schemas.microsoft.com/office/drawing/2014/main" xmlns="" id="{00000000-0008-0000-0000-000021000000}"/>
            </a:ext>
          </a:extLst>
        </xdr:cNvPr>
        <xdr:cNvSpPr txBox="1"/>
      </xdr:nvSpPr>
      <xdr:spPr>
        <a:xfrm>
          <a:off x="5621482" y="100507800"/>
          <a:ext cx="1901418" cy="468013"/>
        </a:xfrm>
        <a:prstGeom prst="rect">
          <a:avLst/>
        </a:prstGeom>
        <a:solidFill>
          <a:schemeClr val="accent6">
            <a:lumMod val="40000"/>
            <a:lumOff val="6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IN" sz="2400" b="1"/>
            <a:t>Building</a:t>
          </a:r>
          <a:r>
            <a:rPr lang="en-IN" sz="2400" b="1" baseline="0"/>
            <a:t> No.2</a:t>
          </a:r>
          <a:endParaRPr lang="en-IN" sz="2400" b="1"/>
        </a:p>
      </xdr:txBody>
    </xdr:sp>
    <xdr:clientData/>
  </xdr:oneCellAnchor>
  <xdr:twoCellAnchor editAs="oneCell">
    <xdr:from>
      <xdr:col>2</xdr:col>
      <xdr:colOff>190498</xdr:colOff>
      <xdr:row>417</xdr:row>
      <xdr:rowOff>103911</xdr:rowOff>
    </xdr:from>
    <xdr:to>
      <xdr:col>7</xdr:col>
      <xdr:colOff>945544</xdr:colOff>
      <xdr:row>433</xdr:row>
      <xdr:rowOff>114046</xdr:rowOff>
    </xdr:to>
    <xdr:pic>
      <xdr:nvPicPr>
        <xdr:cNvPr id="18" name="Picture 17">
          <a:extLst>
            <a:ext uri="{FF2B5EF4-FFF2-40B4-BE49-F238E27FC236}">
              <a16:creationId xmlns:a16="http://schemas.microsoft.com/office/drawing/2014/main" xmlns="" id="{00000000-0008-0000-0000-000012000000}"/>
            </a:ext>
          </a:extLst>
        </xdr:cNvPr>
        <xdr:cNvPicPr>
          <a:picLocks noChangeAspect="1"/>
        </xdr:cNvPicPr>
      </xdr:nvPicPr>
      <xdr:blipFill rotWithShape="1">
        <a:blip xmlns:r="http://schemas.openxmlformats.org/officeDocument/2006/relationships" r:embed="rId5" cstate="email">
          <a:extLst>
            <a:ext uri="{28A0092B-C50C-407E-A947-70E740481C1C}">
              <a14:useLocalDpi xmlns:a14="http://schemas.microsoft.com/office/drawing/2010/main"/>
            </a:ext>
          </a:extLst>
        </a:blip>
        <a:srcRect/>
        <a:stretch/>
      </xdr:blipFill>
      <xdr:spPr>
        <a:xfrm>
          <a:off x="2355271" y="112689411"/>
          <a:ext cx="5760000" cy="4166497"/>
        </a:xfrm>
        <a:prstGeom prst="rect">
          <a:avLst/>
        </a:prstGeom>
        <a:ln>
          <a:solidFill>
            <a:schemeClr val="tx1"/>
          </a:solidFill>
        </a:ln>
      </xdr:spPr>
    </xdr:pic>
    <xdr:clientData/>
  </xdr:twoCellAnchor>
  <xdr:twoCellAnchor>
    <xdr:from>
      <xdr:col>5</xdr:col>
      <xdr:colOff>640773</xdr:colOff>
      <xdr:row>421</xdr:row>
      <xdr:rowOff>225136</xdr:rowOff>
    </xdr:from>
    <xdr:to>
      <xdr:col>5</xdr:col>
      <xdr:colOff>1679864</xdr:colOff>
      <xdr:row>424</xdr:row>
      <xdr:rowOff>173181</xdr:rowOff>
    </xdr:to>
    <xdr:sp macro="" textlink="">
      <xdr:nvSpPr>
        <xdr:cNvPr id="9" name="Rectangle 8">
          <a:extLst>
            <a:ext uri="{FF2B5EF4-FFF2-40B4-BE49-F238E27FC236}">
              <a16:creationId xmlns:a16="http://schemas.microsoft.com/office/drawing/2014/main" xmlns="" id="{00000000-0008-0000-0000-000009000000}"/>
            </a:ext>
          </a:extLst>
        </xdr:cNvPr>
        <xdr:cNvSpPr/>
      </xdr:nvSpPr>
      <xdr:spPr>
        <a:xfrm rot="2392738">
          <a:off x="5888182" y="113849727"/>
          <a:ext cx="1039091" cy="727363"/>
        </a:xfrm>
        <a:prstGeom prst="rect">
          <a:avLst/>
        </a:prstGeom>
        <a:no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N" sz="1100"/>
        </a:p>
      </xdr:txBody>
    </xdr:sp>
    <xdr:clientData/>
  </xdr:twoCellAnchor>
  <xdr:twoCellAnchor>
    <xdr:from>
      <xdr:col>0</xdr:col>
      <xdr:colOff>244930</xdr:colOff>
      <xdr:row>302</xdr:row>
      <xdr:rowOff>169902</xdr:rowOff>
    </xdr:from>
    <xdr:to>
      <xdr:col>8</xdr:col>
      <xdr:colOff>1360715</xdr:colOff>
      <xdr:row>333</xdr:row>
      <xdr:rowOff>79416</xdr:rowOff>
    </xdr:to>
    <xdr:grpSp>
      <xdr:nvGrpSpPr>
        <xdr:cNvPr id="3" name="Group 2"/>
        <xdr:cNvGrpSpPr/>
      </xdr:nvGrpSpPr>
      <xdr:grpSpPr>
        <a:xfrm>
          <a:off x="244930" y="100318473"/>
          <a:ext cx="9878785" cy="7924122"/>
          <a:chOff x="326572" y="100241780"/>
          <a:chExt cx="9878785" cy="7924120"/>
        </a:xfrm>
      </xdr:grpSpPr>
      <xdr:pic>
        <xdr:nvPicPr>
          <xdr:cNvPr id="24" name="Picture 23" descr="https://vsjcllp.vsjadon.com/upload/insp-239295-1525.jpg"/>
          <xdr:cNvPicPr>
            <a:picLocks noChangeAspect="1" noChangeArrowheads="1"/>
          </xdr:cNvPicPr>
        </xdr:nvPicPr>
        <xdr:blipFill rotWithShape="1">
          <a:blip xmlns:r="http://schemas.openxmlformats.org/officeDocument/2006/relationships" r:embed="rId6" cstate="print">
            <a:extLst>
              <a:ext uri="{28A0092B-C50C-407E-A947-70E740481C1C}">
                <a14:useLocalDpi xmlns:a14="http://schemas.microsoft.com/office/drawing/2010/main"/>
              </a:ext>
            </a:extLst>
          </a:blip>
          <a:srcRect b="4749"/>
          <a:stretch/>
        </xdr:blipFill>
        <xdr:spPr bwMode="auto">
          <a:xfrm>
            <a:off x="5347609" y="104176286"/>
            <a:ext cx="2987056" cy="3977395"/>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25" name="Picture 24" descr="https://vsjcllp.vsjadon.com/upload/insp-239295-843.jpg"/>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a:ext>
            </a:extLst>
          </a:blip>
          <a:srcRect/>
          <a:stretch>
            <a:fillRect/>
          </a:stretch>
        </xdr:blipFill>
        <xdr:spPr bwMode="auto">
          <a:xfrm>
            <a:off x="326572" y="100241780"/>
            <a:ext cx="4868634" cy="3802062"/>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26" name="Picture 25" descr="https://vsjcllp.vsjadon.com/upload/insp-239295-849.jpg"/>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a:ext>
            </a:extLst>
          </a:blip>
          <a:srcRect/>
          <a:stretch>
            <a:fillRect/>
          </a:stretch>
        </xdr:blipFill>
        <xdr:spPr bwMode="auto">
          <a:xfrm>
            <a:off x="5336723" y="100244501"/>
            <a:ext cx="4868634" cy="3802062"/>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39" name="Picture 38" descr="https://vsjcllp.vsjadon.com/upload/insp-239295-851.jpg"/>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a:ext>
            </a:extLst>
          </a:blip>
          <a:srcRect/>
          <a:stretch>
            <a:fillRect/>
          </a:stretch>
        </xdr:blipFill>
        <xdr:spPr bwMode="auto">
          <a:xfrm>
            <a:off x="2220686" y="104179007"/>
            <a:ext cx="2987056" cy="3986893"/>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11</xdr:col>
      <xdr:colOff>380273</xdr:colOff>
      <xdr:row>73</xdr:row>
      <xdr:rowOff>14555</xdr:rowOff>
    </xdr:from>
    <xdr:to>
      <xdr:col>24</xdr:col>
      <xdr:colOff>2937</xdr:colOff>
      <xdr:row>84</xdr:row>
      <xdr:rowOff>91703</xdr:rowOff>
    </xdr:to>
    <xdr:pic>
      <xdr:nvPicPr>
        <xdr:cNvPr id="10" name="Picture 9"/>
        <xdr:cNvPicPr>
          <a:picLocks noChangeAspect="1"/>
        </xdr:cNvPicPr>
      </xdr:nvPicPr>
      <xdr:blipFill>
        <a:blip xmlns:r="http://schemas.openxmlformats.org/officeDocument/2006/relationships" r:embed="rId10"/>
        <a:stretch>
          <a:fillRect/>
        </a:stretch>
      </xdr:blipFill>
      <xdr:spPr>
        <a:xfrm>
          <a:off x="13647237" y="34903269"/>
          <a:ext cx="5745879" cy="3914362"/>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goo.gl/maps/imyUgwTQaAbmth918?coh=178572&amp;entry=tt" TargetMode="External"/><Relationship Id="rId4"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D446"/>
  <sheetViews>
    <sheetView tabSelected="1" view="pageBreakPreview" topLeftCell="A117" zoomScale="70" zoomScaleNormal="85" zoomScaleSheetLayoutView="70" zoomScalePageLayoutView="70" workbookViewId="0">
      <selection activeCell="C125" sqref="C125:D125"/>
    </sheetView>
  </sheetViews>
  <sheetFormatPr defaultColWidth="9.140625" defaultRowHeight="17.100000000000001" customHeight="1" x14ac:dyDescent="0.25"/>
  <cols>
    <col min="1" max="1" width="31.140625" style="1" customWidth="1"/>
    <col min="2" max="2" width="1.28515625" style="1" customWidth="1"/>
    <col min="3" max="3" width="17.42578125" style="1" customWidth="1"/>
    <col min="4" max="4" width="1.42578125" style="14" customWidth="1"/>
    <col min="5" max="6" width="27.140625" style="1" customWidth="1"/>
    <col min="7" max="7" width="1.42578125" style="1" customWidth="1"/>
    <col min="8" max="8" width="24.42578125" style="1" customWidth="1"/>
    <col min="9" max="9" width="24.42578125" style="14" customWidth="1"/>
    <col min="10" max="10" width="33.85546875" style="1" customWidth="1"/>
    <col min="11" max="20" width="9.140625" style="1"/>
    <col min="21" max="23" width="0" style="1" hidden="1" customWidth="1"/>
    <col min="24" max="26" width="9.140625" style="1"/>
    <col min="27" max="27" width="7.85546875" style="1" customWidth="1"/>
    <col min="28" max="16384" width="9.140625" style="1"/>
  </cols>
  <sheetData>
    <row r="1" spans="1:14" ht="20.25" x14ac:dyDescent="0.25">
      <c r="A1" s="115" t="s">
        <v>41</v>
      </c>
      <c r="B1" s="116"/>
      <c r="C1" s="116"/>
      <c r="D1" s="116"/>
      <c r="E1" s="116"/>
      <c r="F1" s="116"/>
      <c r="G1" s="116"/>
      <c r="H1" s="116"/>
      <c r="I1" s="117"/>
    </row>
    <row r="2" spans="1:14" ht="42" customHeight="1" x14ac:dyDescent="0.25">
      <c r="A2" s="125" t="s">
        <v>11</v>
      </c>
      <c r="B2" s="125"/>
      <c r="C2" s="125"/>
      <c r="D2" s="4" t="s">
        <v>4</v>
      </c>
      <c r="E2" s="126" t="s">
        <v>95</v>
      </c>
      <c r="F2" s="126"/>
      <c r="G2" s="76" t="s">
        <v>15</v>
      </c>
      <c r="H2" s="76"/>
      <c r="I2" s="49">
        <v>45840</v>
      </c>
      <c r="J2" s="64"/>
    </row>
    <row r="3" spans="1:14" ht="126.75" customHeight="1" x14ac:dyDescent="0.25">
      <c r="A3" s="89" t="s">
        <v>42</v>
      </c>
      <c r="B3" s="90"/>
      <c r="C3" s="91"/>
      <c r="D3" s="21" t="s">
        <v>4</v>
      </c>
      <c r="E3" s="92" t="s">
        <v>237</v>
      </c>
      <c r="F3" s="105"/>
      <c r="G3" s="76" t="s">
        <v>188</v>
      </c>
      <c r="H3" s="76"/>
      <c r="I3" s="49" t="s">
        <v>286</v>
      </c>
      <c r="J3" s="60" t="s">
        <v>277</v>
      </c>
    </row>
    <row r="4" spans="1:14" ht="43.5" customHeight="1" x14ac:dyDescent="0.25">
      <c r="A4" s="89" t="s">
        <v>39</v>
      </c>
      <c r="B4" s="90"/>
      <c r="C4" s="91"/>
      <c r="D4" s="27" t="s">
        <v>4</v>
      </c>
      <c r="E4" s="92" t="s">
        <v>189</v>
      </c>
      <c r="F4" s="93"/>
      <c r="G4" s="76" t="s">
        <v>36</v>
      </c>
      <c r="H4" s="76"/>
      <c r="I4" s="65">
        <v>45846</v>
      </c>
      <c r="J4" s="1" t="str">
        <f ca="1">TEXT(TODAY(),"DD/MM/YYYY")</f>
        <v>14/07/2025</v>
      </c>
    </row>
    <row r="5" spans="1:14" ht="20.25" x14ac:dyDescent="0.25">
      <c r="A5" s="68" t="s">
        <v>43</v>
      </c>
      <c r="B5" s="68"/>
      <c r="C5" s="68"/>
      <c r="D5" s="68"/>
      <c r="E5" s="68"/>
      <c r="F5" s="68"/>
      <c r="G5" s="68"/>
      <c r="H5" s="68"/>
      <c r="I5" s="130"/>
      <c r="N5" s="1" t="s">
        <v>269</v>
      </c>
    </row>
    <row r="6" spans="1:14" ht="43.5" customHeight="1" x14ac:dyDescent="0.25">
      <c r="A6" s="127" t="s">
        <v>32</v>
      </c>
      <c r="B6" s="127"/>
      <c r="C6" s="127"/>
      <c r="D6" s="2" t="s">
        <v>4</v>
      </c>
      <c r="E6" s="22" t="s">
        <v>108</v>
      </c>
      <c r="F6" s="21" t="s">
        <v>38</v>
      </c>
      <c r="G6" s="2" t="s">
        <v>4</v>
      </c>
      <c r="H6" s="78" t="s">
        <v>285</v>
      </c>
      <c r="I6" s="78"/>
    </row>
    <row r="7" spans="1:14" ht="23.25" customHeight="1" x14ac:dyDescent="0.25">
      <c r="A7" s="127" t="s">
        <v>45</v>
      </c>
      <c r="B7" s="127"/>
      <c r="C7" s="127"/>
      <c r="D7" s="2" t="s">
        <v>4</v>
      </c>
      <c r="E7" s="5" t="s">
        <v>191</v>
      </c>
      <c r="F7" s="21" t="s">
        <v>46</v>
      </c>
      <c r="G7" s="2" t="s">
        <v>4</v>
      </c>
      <c r="H7" s="92" t="s">
        <v>190</v>
      </c>
      <c r="I7" s="93"/>
    </row>
    <row r="8" spans="1:14" ht="46.5" customHeight="1" x14ac:dyDescent="0.25">
      <c r="A8" s="127" t="s">
        <v>47</v>
      </c>
      <c r="B8" s="127"/>
      <c r="C8" s="127"/>
      <c r="D8" s="2" t="s">
        <v>4</v>
      </c>
      <c r="E8" s="128" t="s">
        <v>215</v>
      </c>
      <c r="F8" s="128"/>
      <c r="G8" s="128"/>
      <c r="H8" s="128"/>
      <c r="I8" s="128"/>
    </row>
    <row r="9" spans="1:14" ht="66" customHeight="1" x14ac:dyDescent="0.25">
      <c r="A9" s="76" t="s">
        <v>177</v>
      </c>
      <c r="B9" s="21" t="s">
        <v>4</v>
      </c>
      <c r="C9" s="21" t="s">
        <v>44</v>
      </c>
      <c r="D9" s="2" t="s">
        <v>4</v>
      </c>
      <c r="E9" s="92" t="s">
        <v>260</v>
      </c>
      <c r="F9" s="105"/>
      <c r="G9" s="105"/>
      <c r="H9" s="105"/>
      <c r="I9" s="93"/>
    </row>
    <row r="10" spans="1:14" ht="87.75" customHeight="1" x14ac:dyDescent="0.25">
      <c r="A10" s="76"/>
      <c r="B10" s="21" t="s">
        <v>4</v>
      </c>
      <c r="C10" s="21" t="s">
        <v>14</v>
      </c>
      <c r="D10" s="2" t="s">
        <v>4</v>
      </c>
      <c r="E10" s="92" t="s">
        <v>261</v>
      </c>
      <c r="F10" s="105"/>
      <c r="G10" s="105"/>
      <c r="H10" s="105"/>
      <c r="I10" s="93"/>
    </row>
    <row r="11" spans="1:14" ht="44.25" customHeight="1" x14ac:dyDescent="0.25">
      <c r="A11" s="76"/>
      <c r="B11" s="21" t="s">
        <v>4</v>
      </c>
      <c r="C11" s="21" t="s">
        <v>5</v>
      </c>
      <c r="D11" s="2" t="s">
        <v>4</v>
      </c>
      <c r="E11" s="92" t="s">
        <v>262</v>
      </c>
      <c r="F11" s="105"/>
      <c r="G11" s="105"/>
      <c r="H11" s="105"/>
      <c r="I11" s="93"/>
    </row>
    <row r="12" spans="1:14" ht="20.25" x14ac:dyDescent="0.25">
      <c r="A12" s="76" t="s">
        <v>37</v>
      </c>
      <c r="B12" s="76"/>
      <c r="C12" s="76"/>
      <c r="D12" s="2" t="s">
        <v>4</v>
      </c>
      <c r="E12" s="78" t="s">
        <v>268</v>
      </c>
      <c r="F12" s="78"/>
      <c r="G12" s="78"/>
      <c r="H12" s="78"/>
      <c r="I12" s="78"/>
    </row>
    <row r="13" spans="1:14" ht="20.100000000000001" customHeight="1" x14ac:dyDescent="0.25">
      <c r="A13" s="68" t="s">
        <v>48</v>
      </c>
      <c r="B13" s="68"/>
      <c r="C13" s="68"/>
      <c r="D13" s="68"/>
      <c r="E13" s="68"/>
      <c r="F13" s="68"/>
      <c r="G13" s="68"/>
      <c r="H13" s="68"/>
      <c r="I13" s="68"/>
    </row>
    <row r="14" spans="1:14" ht="43.5" customHeight="1" x14ac:dyDescent="0.25">
      <c r="A14" s="21" t="s">
        <v>30</v>
      </c>
      <c r="B14" s="2" t="s">
        <v>4</v>
      </c>
      <c r="C14" s="143" t="s">
        <v>96</v>
      </c>
      <c r="D14" s="144"/>
      <c r="E14" s="145"/>
      <c r="F14" s="17" t="s">
        <v>49</v>
      </c>
      <c r="G14" s="2" t="s">
        <v>4</v>
      </c>
      <c r="H14" s="78" t="s">
        <v>192</v>
      </c>
      <c r="I14" s="78"/>
    </row>
    <row r="15" spans="1:14" ht="84.75" customHeight="1" x14ac:dyDescent="0.25">
      <c r="A15" s="21" t="s">
        <v>50</v>
      </c>
      <c r="B15" s="2" t="s">
        <v>4</v>
      </c>
      <c r="C15" s="143" t="s">
        <v>216</v>
      </c>
      <c r="D15" s="144"/>
      <c r="E15" s="145"/>
      <c r="F15" s="21" t="s">
        <v>51</v>
      </c>
      <c r="G15" s="2" t="s">
        <v>4</v>
      </c>
      <c r="H15" s="100">
        <v>46630</v>
      </c>
      <c r="I15" s="78"/>
    </row>
    <row r="16" spans="1:14" ht="40.5" x14ac:dyDescent="0.25">
      <c r="A16" s="46" t="s">
        <v>52</v>
      </c>
      <c r="B16" s="2" t="s">
        <v>4</v>
      </c>
      <c r="C16" s="146">
        <v>44979</v>
      </c>
      <c r="D16" s="144"/>
      <c r="E16" s="145"/>
      <c r="F16" s="21" t="s">
        <v>53</v>
      </c>
      <c r="G16" s="2" t="s">
        <v>4</v>
      </c>
      <c r="H16" s="99">
        <v>44979</v>
      </c>
      <c r="I16" s="93"/>
    </row>
    <row r="17" spans="1:9" ht="60.75" x14ac:dyDescent="0.25">
      <c r="A17" s="46" t="s">
        <v>54</v>
      </c>
      <c r="B17" s="2" t="s">
        <v>4</v>
      </c>
      <c r="C17" s="146">
        <v>46630</v>
      </c>
      <c r="D17" s="144"/>
      <c r="E17" s="145"/>
      <c r="F17" s="21" t="s">
        <v>55</v>
      </c>
      <c r="G17" s="2" t="s">
        <v>4</v>
      </c>
      <c r="H17" s="92" t="s">
        <v>193</v>
      </c>
      <c r="I17" s="93"/>
    </row>
    <row r="18" spans="1:9" ht="40.5" x14ac:dyDescent="0.25">
      <c r="A18" s="46" t="s">
        <v>56</v>
      </c>
      <c r="B18" s="2" t="s">
        <v>4</v>
      </c>
      <c r="C18" s="143" t="s">
        <v>218</v>
      </c>
      <c r="D18" s="144"/>
      <c r="E18" s="145"/>
      <c r="F18" s="21" t="s">
        <v>111</v>
      </c>
      <c r="G18" s="2" t="s">
        <v>4</v>
      </c>
      <c r="H18" s="78">
        <v>37046</v>
      </c>
      <c r="I18" s="78"/>
    </row>
    <row r="19" spans="1:9" ht="40.5" x14ac:dyDescent="0.25">
      <c r="A19" s="21" t="s">
        <v>57</v>
      </c>
      <c r="B19" s="2" t="s">
        <v>4</v>
      </c>
      <c r="C19" s="143">
        <v>1.1000000000000001</v>
      </c>
      <c r="D19" s="144"/>
      <c r="E19" s="145"/>
      <c r="F19" s="21" t="s">
        <v>110</v>
      </c>
      <c r="G19" s="2" t="s">
        <v>4</v>
      </c>
      <c r="H19" s="78">
        <v>151114.97</v>
      </c>
      <c r="I19" s="78"/>
    </row>
    <row r="20" spans="1:9" ht="40.5" x14ac:dyDescent="0.25">
      <c r="A20" s="21" t="s">
        <v>109</v>
      </c>
      <c r="B20" s="2" t="s">
        <v>4</v>
      </c>
      <c r="C20" s="143">
        <v>26950</v>
      </c>
      <c r="D20" s="144"/>
      <c r="E20" s="145"/>
      <c r="F20" s="6" t="s">
        <v>58</v>
      </c>
      <c r="G20" s="2" t="s">
        <v>4</v>
      </c>
      <c r="H20" s="92" t="s">
        <v>217</v>
      </c>
      <c r="I20" s="93"/>
    </row>
    <row r="21" spans="1:9" ht="40.5" x14ac:dyDescent="0.25">
      <c r="A21" s="21" t="s">
        <v>59</v>
      </c>
      <c r="B21" s="2" t="s">
        <v>4</v>
      </c>
      <c r="C21" s="143" t="s">
        <v>270</v>
      </c>
      <c r="D21" s="144"/>
      <c r="E21" s="145"/>
      <c r="F21" s="21" t="s">
        <v>60</v>
      </c>
      <c r="G21" s="2" t="s">
        <v>4</v>
      </c>
      <c r="H21" s="78" t="s">
        <v>112</v>
      </c>
      <c r="I21" s="78"/>
    </row>
    <row r="22" spans="1:9" ht="20.25" x14ac:dyDescent="0.25">
      <c r="A22" s="46" t="s">
        <v>219</v>
      </c>
      <c r="B22" s="2" t="s">
        <v>4</v>
      </c>
      <c r="C22" s="92" t="s">
        <v>220</v>
      </c>
      <c r="D22" s="105"/>
      <c r="E22" s="105"/>
      <c r="F22" s="105"/>
      <c r="G22" s="105"/>
      <c r="H22" s="105"/>
      <c r="I22" s="93"/>
    </row>
    <row r="23" spans="1:9" ht="20.25" x14ac:dyDescent="0.25">
      <c r="A23" s="46" t="s">
        <v>221</v>
      </c>
      <c r="B23" s="2" t="s">
        <v>4</v>
      </c>
      <c r="C23" s="147" t="s">
        <v>222</v>
      </c>
      <c r="D23" s="148"/>
      <c r="E23" s="148"/>
      <c r="F23" s="148"/>
      <c r="G23" s="148"/>
      <c r="H23" s="148"/>
      <c r="I23" s="149"/>
    </row>
    <row r="24" spans="1:9" ht="55.5" customHeight="1" x14ac:dyDescent="0.25">
      <c r="A24" s="46" t="s">
        <v>28</v>
      </c>
      <c r="B24" s="2" t="s">
        <v>4</v>
      </c>
      <c r="C24" s="78" t="s">
        <v>214</v>
      </c>
      <c r="D24" s="78"/>
      <c r="E24" s="78"/>
      <c r="F24" s="78"/>
      <c r="G24" s="78"/>
      <c r="H24" s="78"/>
      <c r="I24" s="78"/>
    </row>
    <row r="25" spans="1:9" ht="24" customHeight="1" x14ac:dyDescent="0.25">
      <c r="A25" s="115" t="s">
        <v>23</v>
      </c>
      <c r="B25" s="116"/>
      <c r="C25" s="116"/>
      <c r="D25" s="116"/>
      <c r="E25" s="116"/>
      <c r="F25" s="116"/>
      <c r="G25" s="116"/>
      <c r="H25" s="116"/>
      <c r="I25" s="117"/>
    </row>
    <row r="26" spans="1:9" ht="20.25" x14ac:dyDescent="0.25">
      <c r="A26" s="21" t="s">
        <v>29</v>
      </c>
      <c r="B26" s="2" t="s">
        <v>4</v>
      </c>
      <c r="C26" s="78" t="s">
        <v>97</v>
      </c>
      <c r="D26" s="78"/>
      <c r="E26" s="78"/>
      <c r="F26" s="21" t="s">
        <v>16</v>
      </c>
      <c r="G26" s="2" t="s">
        <v>4</v>
      </c>
      <c r="H26" s="78" t="s">
        <v>194</v>
      </c>
      <c r="I26" s="78"/>
    </row>
    <row r="27" spans="1:9" ht="20.25" x14ac:dyDescent="0.25">
      <c r="A27" s="21" t="s">
        <v>17</v>
      </c>
      <c r="B27" s="2" t="s">
        <v>4</v>
      </c>
      <c r="C27" s="78" t="s">
        <v>114</v>
      </c>
      <c r="D27" s="78"/>
      <c r="E27" s="78"/>
      <c r="F27" s="21" t="s">
        <v>178</v>
      </c>
      <c r="G27" s="2" t="s">
        <v>4</v>
      </c>
      <c r="H27" s="78" t="s">
        <v>176</v>
      </c>
      <c r="I27" s="78"/>
    </row>
    <row r="28" spans="1:9" ht="40.5" x14ac:dyDescent="0.25">
      <c r="A28" s="21" t="s">
        <v>26</v>
      </c>
      <c r="B28" s="2" t="s">
        <v>4</v>
      </c>
      <c r="C28" s="78" t="s">
        <v>113</v>
      </c>
      <c r="D28" s="78"/>
      <c r="E28" s="78"/>
      <c r="F28" s="21" t="s">
        <v>19</v>
      </c>
      <c r="G28" s="2" t="s">
        <v>4</v>
      </c>
      <c r="H28" s="78" t="s">
        <v>198</v>
      </c>
      <c r="I28" s="78"/>
    </row>
    <row r="29" spans="1:9" ht="40.5" x14ac:dyDescent="0.25">
      <c r="A29" s="46" t="s">
        <v>134</v>
      </c>
      <c r="B29" s="2" t="s">
        <v>4</v>
      </c>
      <c r="C29" s="78" t="s">
        <v>196</v>
      </c>
      <c r="D29" s="78"/>
      <c r="E29" s="78"/>
      <c r="F29" s="21" t="s">
        <v>135</v>
      </c>
      <c r="G29" s="2" t="s">
        <v>4</v>
      </c>
      <c r="H29" s="92" t="s">
        <v>197</v>
      </c>
      <c r="I29" s="93"/>
    </row>
    <row r="30" spans="1:9" ht="62.25" customHeight="1" x14ac:dyDescent="0.25">
      <c r="A30" s="21" t="s">
        <v>20</v>
      </c>
      <c r="B30" s="2" t="s">
        <v>4</v>
      </c>
      <c r="C30" s="78" t="s">
        <v>199</v>
      </c>
      <c r="D30" s="78"/>
      <c r="E30" s="78"/>
      <c r="F30" s="21" t="s">
        <v>18</v>
      </c>
      <c r="G30" s="2" t="s">
        <v>4</v>
      </c>
      <c r="H30" s="78" t="s">
        <v>195</v>
      </c>
      <c r="I30" s="78"/>
    </row>
    <row r="31" spans="1:9" ht="21.75" customHeight="1" x14ac:dyDescent="0.25">
      <c r="A31" s="46" t="s">
        <v>140</v>
      </c>
      <c r="B31" s="2" t="s">
        <v>4</v>
      </c>
      <c r="C31" s="78" t="s">
        <v>141</v>
      </c>
      <c r="D31" s="78"/>
      <c r="E31" s="78"/>
      <c r="F31" s="21" t="s">
        <v>142</v>
      </c>
      <c r="G31" s="2" t="s">
        <v>4</v>
      </c>
      <c r="H31" s="92" t="s">
        <v>141</v>
      </c>
      <c r="I31" s="93"/>
    </row>
    <row r="32" spans="1:9" ht="21.75" customHeight="1" x14ac:dyDescent="0.25">
      <c r="A32" s="46" t="s">
        <v>143</v>
      </c>
      <c r="B32" s="2" t="s">
        <v>4</v>
      </c>
      <c r="C32" s="92" t="s">
        <v>141</v>
      </c>
      <c r="D32" s="105"/>
      <c r="E32" s="105"/>
      <c r="F32" s="105"/>
      <c r="G32" s="105"/>
      <c r="H32" s="105"/>
      <c r="I32" s="93"/>
    </row>
    <row r="33" spans="1:9" ht="20.25" x14ac:dyDescent="0.25">
      <c r="A33" s="131" t="s">
        <v>40</v>
      </c>
      <c r="B33" s="132"/>
      <c r="C33" s="132"/>
      <c r="D33" s="132"/>
      <c r="E33" s="132"/>
      <c r="F33" s="132"/>
      <c r="G33" s="132"/>
      <c r="H33" s="132"/>
      <c r="I33" s="133"/>
    </row>
    <row r="34" spans="1:9" ht="40.5" x14ac:dyDescent="0.25">
      <c r="A34" s="89" t="s">
        <v>21</v>
      </c>
      <c r="B34" s="90"/>
      <c r="C34" s="91"/>
      <c r="D34" s="2" t="s">
        <v>4</v>
      </c>
      <c r="E34" s="22" t="s">
        <v>115</v>
      </c>
      <c r="F34" s="21" t="s">
        <v>22</v>
      </c>
      <c r="G34" s="7" t="s">
        <v>4</v>
      </c>
      <c r="H34" s="92" t="s">
        <v>116</v>
      </c>
      <c r="I34" s="93"/>
    </row>
    <row r="35" spans="1:9" ht="40.5" x14ac:dyDescent="0.25">
      <c r="A35" s="89" t="s">
        <v>25</v>
      </c>
      <c r="B35" s="90"/>
      <c r="C35" s="91"/>
      <c r="D35" s="2" t="s">
        <v>4</v>
      </c>
      <c r="E35" s="22" t="s">
        <v>116</v>
      </c>
      <c r="F35" s="8" t="s">
        <v>35</v>
      </c>
      <c r="G35" s="2" t="s">
        <v>4</v>
      </c>
      <c r="H35" s="92" t="s">
        <v>116</v>
      </c>
      <c r="I35" s="93"/>
    </row>
    <row r="36" spans="1:9" ht="40.5" x14ac:dyDescent="0.25">
      <c r="A36" s="89" t="s">
        <v>34</v>
      </c>
      <c r="B36" s="90"/>
      <c r="C36" s="91"/>
      <c r="D36" s="2" t="s">
        <v>4</v>
      </c>
      <c r="E36" s="5" t="s">
        <v>117</v>
      </c>
      <c r="F36" s="21" t="s">
        <v>24</v>
      </c>
      <c r="G36" s="24" t="s">
        <v>4</v>
      </c>
      <c r="H36" s="92" t="s">
        <v>118</v>
      </c>
      <c r="I36" s="93"/>
    </row>
    <row r="37" spans="1:9" ht="20.25" x14ac:dyDescent="0.25">
      <c r="A37" s="115" t="s">
        <v>0</v>
      </c>
      <c r="B37" s="116"/>
      <c r="C37" s="116"/>
      <c r="D37" s="116"/>
      <c r="E37" s="116"/>
      <c r="F37" s="116"/>
      <c r="G37" s="116"/>
      <c r="H37" s="116"/>
      <c r="I37" s="117"/>
    </row>
    <row r="38" spans="1:9" ht="20.25" x14ac:dyDescent="0.25">
      <c r="A38" s="96" t="s">
        <v>0</v>
      </c>
      <c r="B38" s="98"/>
      <c r="C38" s="97"/>
      <c r="D38" s="2" t="s">
        <v>4</v>
      </c>
      <c r="E38" s="9" t="s">
        <v>1</v>
      </c>
      <c r="F38" s="9" t="s">
        <v>6</v>
      </c>
      <c r="G38" s="96" t="s">
        <v>2</v>
      </c>
      <c r="H38" s="97"/>
      <c r="I38" s="9" t="s">
        <v>3</v>
      </c>
    </row>
    <row r="39" spans="1:9" ht="20.25" x14ac:dyDescent="0.25">
      <c r="A39" s="89" t="s">
        <v>7</v>
      </c>
      <c r="B39" s="90"/>
      <c r="C39" s="91"/>
      <c r="D39" s="2" t="s">
        <v>4</v>
      </c>
      <c r="E39" s="23" t="s">
        <v>201</v>
      </c>
      <c r="F39" s="23" t="s">
        <v>201</v>
      </c>
      <c r="G39" s="101" t="s">
        <v>202</v>
      </c>
      <c r="H39" s="102"/>
      <c r="I39" s="23" t="s">
        <v>203</v>
      </c>
    </row>
    <row r="40" spans="1:9" ht="40.5" customHeight="1" x14ac:dyDescent="0.25">
      <c r="A40" s="89" t="s">
        <v>8</v>
      </c>
      <c r="B40" s="90"/>
      <c r="C40" s="91"/>
      <c r="D40" s="2" t="s">
        <v>4</v>
      </c>
      <c r="E40" s="23" t="s">
        <v>201</v>
      </c>
      <c r="F40" s="23" t="s">
        <v>201</v>
      </c>
      <c r="G40" s="101" t="s">
        <v>200</v>
      </c>
      <c r="H40" s="102"/>
      <c r="I40" s="23" t="s">
        <v>201</v>
      </c>
    </row>
    <row r="41" spans="1:9" ht="20.25" customHeight="1" x14ac:dyDescent="0.25">
      <c r="A41" s="89" t="s">
        <v>12</v>
      </c>
      <c r="B41" s="90"/>
      <c r="C41" s="91"/>
      <c r="D41" s="2" t="s">
        <v>4</v>
      </c>
      <c r="E41" s="18" t="s">
        <v>113</v>
      </c>
      <c r="F41" s="21" t="s">
        <v>13</v>
      </c>
      <c r="G41" s="2" t="s">
        <v>4</v>
      </c>
      <c r="H41" s="92" t="s">
        <v>112</v>
      </c>
      <c r="I41" s="93"/>
    </row>
    <row r="42" spans="1:9" ht="20.25" x14ac:dyDescent="0.25">
      <c r="A42" s="115" t="s">
        <v>61</v>
      </c>
      <c r="B42" s="116"/>
      <c r="C42" s="116"/>
      <c r="D42" s="116"/>
      <c r="E42" s="116"/>
      <c r="F42" s="116"/>
      <c r="G42" s="116"/>
      <c r="H42" s="116"/>
      <c r="I42" s="117"/>
    </row>
    <row r="43" spans="1:9" ht="21" customHeight="1" x14ac:dyDescent="0.25">
      <c r="A43" s="129" t="s">
        <v>62</v>
      </c>
      <c r="B43" s="129"/>
      <c r="C43" s="129" t="s">
        <v>63</v>
      </c>
      <c r="D43" s="129"/>
      <c r="E43" s="129" t="s">
        <v>175</v>
      </c>
      <c r="F43" s="129"/>
      <c r="G43" s="129"/>
      <c r="H43" s="129" t="s">
        <v>64</v>
      </c>
      <c r="I43" s="129"/>
    </row>
    <row r="44" spans="1:9" ht="45.75" customHeight="1" x14ac:dyDescent="0.25">
      <c r="A44" s="76" t="s">
        <v>223</v>
      </c>
      <c r="B44" s="76"/>
      <c r="C44" s="77" t="s">
        <v>98</v>
      </c>
      <c r="D44" s="77"/>
      <c r="E44" s="78" t="s">
        <v>264</v>
      </c>
      <c r="F44" s="78"/>
      <c r="G44" s="78"/>
      <c r="H44" s="78" t="s">
        <v>267</v>
      </c>
      <c r="I44" s="78"/>
    </row>
    <row r="45" spans="1:9" ht="46.5" customHeight="1" x14ac:dyDescent="0.25">
      <c r="A45" s="76" t="s">
        <v>224</v>
      </c>
      <c r="B45" s="76"/>
      <c r="C45" s="77" t="s">
        <v>98</v>
      </c>
      <c r="D45" s="77"/>
      <c r="E45" s="78" t="s">
        <v>264</v>
      </c>
      <c r="F45" s="78"/>
      <c r="G45" s="78"/>
      <c r="H45" s="78" t="s">
        <v>267</v>
      </c>
      <c r="I45" s="78"/>
    </row>
    <row r="46" spans="1:9" ht="42.75" customHeight="1" x14ac:dyDescent="0.25">
      <c r="A46" s="76" t="s">
        <v>225</v>
      </c>
      <c r="B46" s="76"/>
      <c r="C46" s="77" t="s">
        <v>98</v>
      </c>
      <c r="D46" s="77"/>
      <c r="E46" s="78" t="s">
        <v>264</v>
      </c>
      <c r="F46" s="78"/>
      <c r="G46" s="78"/>
      <c r="H46" s="78" t="s">
        <v>266</v>
      </c>
      <c r="I46" s="78"/>
    </row>
    <row r="47" spans="1:9" ht="42.75" customHeight="1" x14ac:dyDescent="0.25">
      <c r="A47" s="76" t="s">
        <v>226</v>
      </c>
      <c r="B47" s="76"/>
      <c r="C47" s="77" t="s">
        <v>98</v>
      </c>
      <c r="D47" s="77"/>
      <c r="E47" s="78" t="s">
        <v>264</v>
      </c>
      <c r="F47" s="78"/>
      <c r="G47" s="78"/>
      <c r="H47" s="78" t="s">
        <v>266</v>
      </c>
      <c r="I47" s="78"/>
    </row>
    <row r="48" spans="1:9" ht="42.75" customHeight="1" x14ac:dyDescent="0.25">
      <c r="A48" s="76" t="s">
        <v>227</v>
      </c>
      <c r="B48" s="76"/>
      <c r="C48" s="77" t="s">
        <v>98</v>
      </c>
      <c r="D48" s="77"/>
      <c r="E48" s="78" t="s">
        <v>264</v>
      </c>
      <c r="F48" s="78"/>
      <c r="G48" s="78"/>
      <c r="H48" s="78" t="s">
        <v>265</v>
      </c>
      <c r="I48" s="78"/>
    </row>
    <row r="49" spans="1:12" ht="20.25" x14ac:dyDescent="0.25">
      <c r="A49" s="68" t="s">
        <v>65</v>
      </c>
      <c r="B49" s="68"/>
      <c r="C49" s="68"/>
      <c r="D49" s="68"/>
      <c r="E49" s="68"/>
      <c r="F49" s="68"/>
      <c r="G49" s="68"/>
      <c r="H49" s="68"/>
      <c r="I49" s="68"/>
    </row>
    <row r="50" spans="1:12" ht="66" customHeight="1" x14ac:dyDescent="0.25">
      <c r="A50" s="17" t="s">
        <v>66</v>
      </c>
      <c r="B50" s="17" t="s">
        <v>4</v>
      </c>
      <c r="C50" s="78" t="s">
        <v>113</v>
      </c>
      <c r="D50" s="78"/>
      <c r="E50" s="78"/>
      <c r="F50" s="17" t="s">
        <v>67</v>
      </c>
      <c r="G50" s="17" t="s">
        <v>4</v>
      </c>
      <c r="H50" s="78" t="s">
        <v>228</v>
      </c>
      <c r="I50" s="78"/>
    </row>
    <row r="51" spans="1:12" ht="249.75" customHeight="1" x14ac:dyDescent="0.25">
      <c r="A51" s="17" t="s">
        <v>99</v>
      </c>
      <c r="B51" s="17" t="s">
        <v>4</v>
      </c>
      <c r="C51" s="81" t="s">
        <v>259</v>
      </c>
      <c r="D51" s="81"/>
      <c r="E51" s="81"/>
      <c r="F51" s="17" t="s">
        <v>68</v>
      </c>
      <c r="G51" s="17" t="s">
        <v>4</v>
      </c>
      <c r="H51" s="78" t="str">
        <f>H50</f>
        <v xml:space="preserve">S05/0135/17/TMC/TD-DP/TPS/4392/23
Date: 08/05/2023
</v>
      </c>
      <c r="I51" s="78"/>
      <c r="J51" s="59" t="s">
        <v>276</v>
      </c>
    </row>
    <row r="52" spans="1:12" ht="46.5" hidden="1" customHeight="1" x14ac:dyDescent="0.25">
      <c r="A52" s="17" t="s">
        <v>69</v>
      </c>
      <c r="B52" s="17" t="s">
        <v>4</v>
      </c>
      <c r="C52" s="82" t="s">
        <v>204</v>
      </c>
      <c r="D52" s="82"/>
      <c r="E52" s="82"/>
      <c r="F52" s="17" t="s">
        <v>70</v>
      </c>
      <c r="G52" s="17" t="s">
        <v>4</v>
      </c>
      <c r="H52" s="78" t="s">
        <v>112</v>
      </c>
      <c r="I52" s="78"/>
    </row>
    <row r="53" spans="1:12" ht="45" hidden="1" customHeight="1" x14ac:dyDescent="0.25">
      <c r="A53" s="17" t="s">
        <v>71</v>
      </c>
      <c r="B53" s="17" t="s">
        <v>4</v>
      </c>
      <c r="C53" s="78" t="s">
        <v>112</v>
      </c>
      <c r="D53" s="78"/>
      <c r="E53" s="78"/>
      <c r="F53" s="17" t="s">
        <v>72</v>
      </c>
      <c r="G53" s="17" t="s">
        <v>4</v>
      </c>
      <c r="H53" s="78" t="s">
        <v>112</v>
      </c>
      <c r="I53" s="78"/>
    </row>
    <row r="54" spans="1:12" ht="21" thickBot="1" x14ac:dyDescent="0.3">
      <c r="A54" s="68" t="s">
        <v>73</v>
      </c>
      <c r="B54" s="68"/>
      <c r="C54" s="68"/>
      <c r="D54" s="68"/>
      <c r="E54" s="68"/>
      <c r="F54" s="68"/>
      <c r="G54" s="68"/>
      <c r="H54" s="68"/>
      <c r="I54" s="68"/>
    </row>
    <row r="55" spans="1:12" ht="20.25" x14ac:dyDescent="0.3">
      <c r="A55" s="69" t="s">
        <v>279</v>
      </c>
      <c r="B55" s="69"/>
      <c r="C55" s="69"/>
      <c r="D55" s="70" t="s">
        <v>4</v>
      </c>
      <c r="E55" s="53" t="s">
        <v>144</v>
      </c>
      <c r="F55" s="67" t="s">
        <v>131</v>
      </c>
      <c r="G55" s="67"/>
      <c r="H55" s="53" t="s">
        <v>145</v>
      </c>
      <c r="I55" s="53" t="s">
        <v>146</v>
      </c>
      <c r="J55" s="34" t="str">
        <f ca="1">(IF(F58&gt;99%,"All work completed. Please provide OC.",IF(F58&gt;89.8%,"Plinth, RCC, Brick, Plaster, Flooring, Wooden, Plumbing, Electrification, etc., work Completed. Finishing work is in process.",IF(F58&lt;94%,(IF(C58=0,"Work not yet Started.",IF(E58=25%,"Piling work in process",IF(E58=50%,"Excavation work in process",IF(E58=100%,"Excavation work Completed. ","0")))&amp;(IF(C59=0%,"",IF(C59=K60,"Footing work is process",IF(C59=K61,"Footing work Completed",IF(C59=K62,"1st Basement Completed",IF(C59=K63,"1st &amp; 2nd Basement Completed",IF(C59=K64,"1st to 3rd Basement Completed",IF(C59=K65,"1st to 4th Basement Completed",IF(C59=K66,"Plinth work is process",IF(C59=K67,"Plinth work completed","0")))))))))))&amp;(IF(C60=(F56+H56+I56),", RCC Slab",IF(C60&gt;0,", RCC upto "&amp;C60&amp;" Slab",""))&amp;(IF(C61=I56,", Brickwork",IF(C61&gt;0,", Brickwork upto "&amp;C61&amp;" Floor",""))&amp;(IF(C62=I56,", Internal Plaster",IF(C62&gt;0,", Internal Plaster upto "&amp;C62&amp;" Floor",""))&amp;(IF(C63=I56,", External Plaster",IF(C63&gt;0,", External Plaster upto "&amp;C63&amp;" Floor",""))&amp;(IF(C64=I56,", External Plumbing, Elevation and Waterproofing",IF(C64&gt;0,", External Plumbing, Elevation and Waterproofing upto "&amp;C64&amp;" Floor",""))&amp;(IF(C65=I56,", Flooring &amp; Fitting",IF(C65&gt;0,", Flooring &amp; Fitting upto "&amp;C65&amp;" Floor",""))&amp;(IF(C66=I56,", Wooden Work",IF(C66&gt;0,", Wooden Work upto "&amp;C66&amp;" Floor",""))&amp;(IF(C67=I56,", Electrical &amp; Sanitary fittings",IF(C67&gt;0,", Electrical &amp; Sanitary fittings upto "&amp;C67&amp;" Floor",""))&amp;(IF(C68&gt;0,", Finishing upto "&amp;C68&amp;" Floor","")&amp;(IF(C60&gt;0.5," Completed",""))))))))))))))))</f>
        <v>Excavation work Completed. Plinth work completed, RCC Slab, Brickwork, Internal Plaster upto 34 Floor, External Plaster upto 34 Floor, External Plumbing, Elevation and Waterproofing upto 15 Floor, Flooring &amp; Fitting upto 8 Floor, Wooden Work upto 8 Floor, Electrical &amp; Sanitary fittings upto 4 Floor Completed</v>
      </c>
      <c r="K55" s="36"/>
    </row>
    <row r="56" spans="1:12" ht="41.25" customHeight="1" x14ac:dyDescent="0.3">
      <c r="A56" s="69"/>
      <c r="B56" s="69"/>
      <c r="C56" s="69"/>
      <c r="D56" s="70"/>
      <c r="E56" s="53">
        <v>0</v>
      </c>
      <c r="F56" s="67">
        <v>1</v>
      </c>
      <c r="G56" s="67"/>
      <c r="H56" s="53">
        <v>4</v>
      </c>
      <c r="I56" s="53">
        <f ca="1">--TRIM(RIGHT(SUBSTITUTE(LEFT(A55,_xlfn.AGGREGATE(16,6,FIND({0,1,2,3,4,5,6,7,8,9},A55,ROW(INDIRECT("1:"&amp;LEN(A55)))),1))," ",REPT(" ",LEN(A55))),LEN(A55)))</f>
        <v>38</v>
      </c>
      <c r="J56" s="35" t="s">
        <v>150</v>
      </c>
      <c r="K56" s="36"/>
    </row>
    <row r="57" spans="1:12" ht="20.25" customHeight="1" x14ac:dyDescent="0.3">
      <c r="A57" s="71" t="s">
        <v>148</v>
      </c>
      <c r="B57" s="71"/>
      <c r="C57" s="71" t="s">
        <v>159</v>
      </c>
      <c r="D57" s="71"/>
      <c r="E57" s="55" t="s">
        <v>160</v>
      </c>
      <c r="F57" s="71" t="s">
        <v>149</v>
      </c>
      <c r="G57" s="71"/>
      <c r="H57" s="45" t="s">
        <v>147</v>
      </c>
      <c r="I57" s="45"/>
      <c r="J57" s="38" t="s">
        <v>161</v>
      </c>
      <c r="K57" s="37">
        <f ca="1">I56*25%</f>
        <v>9.5</v>
      </c>
    </row>
    <row r="58" spans="1:12" ht="20.25" customHeight="1" x14ac:dyDescent="0.3">
      <c r="A58" s="66" t="s">
        <v>162</v>
      </c>
      <c r="B58" s="66"/>
      <c r="C58" s="67">
        <f ca="1">K59</f>
        <v>38</v>
      </c>
      <c r="D58" s="67"/>
      <c r="E58" s="54">
        <f ca="1">((100/I56)*C58)/100</f>
        <v>1</v>
      </c>
      <c r="F58" s="66">
        <f ca="1">(((C58/I56*5)+(C59/I56*20)+(25/(F56+H56+I56)*C60)+(5/(I56)*C61)+(2.5/(I56)*C62)+(2.5/(I56)*C63)+(5/I56*C64)+(10/I56*C65)+(2.5/I56*C66)+(2.5/I56*C67)+(10/I56*C68)+(10/I56*C69))/100)</f>
        <v>0.64342105263157889</v>
      </c>
      <c r="G58" s="66"/>
      <c r="H58" s="66" t="str">
        <f ca="1">J55</f>
        <v>Excavation work Completed. Plinth work completed, RCC Slab, Brickwork, Internal Plaster upto 34 Floor, External Plaster upto 34 Floor, External Plumbing, Elevation and Waterproofing upto 15 Floor, Flooring &amp; Fitting upto 8 Floor, Wooden Work upto 8 Floor, Electrical &amp; Sanitary fittings upto 4 Floor Completed</v>
      </c>
      <c r="I58" s="66"/>
      <c r="J58" s="38" t="s">
        <v>151</v>
      </c>
      <c r="K58" s="41">
        <f ca="1">I56*50%</f>
        <v>19</v>
      </c>
      <c r="L58" s="1" t="s">
        <v>277</v>
      </c>
    </row>
    <row r="59" spans="1:12" ht="20.25" x14ac:dyDescent="0.3">
      <c r="A59" s="66" t="s">
        <v>132</v>
      </c>
      <c r="B59" s="66"/>
      <c r="C59" s="72">
        <f ca="1">K67</f>
        <v>38</v>
      </c>
      <c r="D59" s="67"/>
      <c r="E59" s="54">
        <f ca="1">((100/I56)*C59)/100</f>
        <v>1</v>
      </c>
      <c r="F59" s="66"/>
      <c r="G59" s="66"/>
      <c r="H59" s="66"/>
      <c r="I59" s="66"/>
      <c r="J59" s="38" t="s">
        <v>152</v>
      </c>
      <c r="K59" s="41">
        <f ca="1">I56</f>
        <v>38</v>
      </c>
    </row>
    <row r="60" spans="1:12" ht="21" customHeight="1" x14ac:dyDescent="0.35">
      <c r="A60" s="66" t="s">
        <v>163</v>
      </c>
      <c r="B60" s="66"/>
      <c r="C60" s="67">
        <v>43</v>
      </c>
      <c r="D60" s="67"/>
      <c r="E60" s="54">
        <f ca="1">((100/(F56+H56+I56))*C60)/100</f>
        <v>1</v>
      </c>
      <c r="F60" s="66"/>
      <c r="G60" s="66"/>
      <c r="H60" s="66"/>
      <c r="I60" s="66"/>
      <c r="J60" s="38" t="s">
        <v>153</v>
      </c>
      <c r="K60" s="42">
        <f ca="1">(IF(E56&gt;1,(I56/(E56+2)),I56/4))</f>
        <v>9.5</v>
      </c>
    </row>
    <row r="61" spans="1:12" ht="21" customHeight="1" x14ac:dyDescent="0.35">
      <c r="A61" s="66" t="s">
        <v>164</v>
      </c>
      <c r="B61" s="66"/>
      <c r="C61" s="67">
        <f>C60-H56-F56</f>
        <v>38</v>
      </c>
      <c r="D61" s="67"/>
      <c r="E61" s="54">
        <f ca="1">((100/I56)*C61)/100</f>
        <v>1</v>
      </c>
      <c r="F61" s="66"/>
      <c r="G61" s="66"/>
      <c r="H61" s="66"/>
      <c r="I61" s="66"/>
      <c r="J61" s="38" t="s">
        <v>154</v>
      </c>
      <c r="K61" s="42">
        <f ca="1">(IF(E56&gt;1,(I56/(E56+2)+K60),I56/4+K60))</f>
        <v>19</v>
      </c>
    </row>
    <row r="62" spans="1:12" ht="21" customHeight="1" x14ac:dyDescent="0.35">
      <c r="A62" s="73" t="s">
        <v>165</v>
      </c>
      <c r="B62" s="74"/>
      <c r="C62" s="72">
        <v>34</v>
      </c>
      <c r="D62" s="72"/>
      <c r="E62" s="54">
        <f ca="1">((100/I56)*C62)/100</f>
        <v>0.89473684210526327</v>
      </c>
      <c r="F62" s="66"/>
      <c r="G62" s="66"/>
      <c r="H62" s="66"/>
      <c r="I62" s="66"/>
      <c r="J62" s="38" t="s">
        <v>166</v>
      </c>
      <c r="K62" s="42">
        <f>(IF(E56&gt;1,(I56/(E56+2)+K61),0))</f>
        <v>0</v>
      </c>
    </row>
    <row r="63" spans="1:12" ht="21" customHeight="1" x14ac:dyDescent="0.35">
      <c r="A63" s="73" t="s">
        <v>272</v>
      </c>
      <c r="B63" s="74"/>
      <c r="C63" s="72">
        <v>34</v>
      </c>
      <c r="D63" s="72"/>
      <c r="E63" s="54">
        <f ca="1">((100/I56)*C63)/100</f>
        <v>0.89473684210526327</v>
      </c>
      <c r="F63" s="66"/>
      <c r="G63" s="66"/>
      <c r="H63" s="66"/>
      <c r="I63" s="66"/>
      <c r="J63" s="38" t="s">
        <v>167</v>
      </c>
      <c r="K63" s="42">
        <f>(IF(E56&gt;2,(I56/(E56+2)+K62),0))</f>
        <v>0</v>
      </c>
    </row>
    <row r="64" spans="1:12" ht="68.25" customHeight="1" x14ac:dyDescent="0.35">
      <c r="A64" s="73" t="s">
        <v>273</v>
      </c>
      <c r="B64" s="74"/>
      <c r="C64" s="67">
        <v>15</v>
      </c>
      <c r="D64" s="67"/>
      <c r="E64" s="54">
        <f ca="1">((100/(I56))*C64)/100</f>
        <v>0.39473684210526316</v>
      </c>
      <c r="F64" s="66"/>
      <c r="G64" s="66"/>
      <c r="H64" s="66"/>
      <c r="I64" s="66"/>
      <c r="J64" s="38" t="s">
        <v>169</v>
      </c>
      <c r="K64" s="43">
        <f>(IF(E56&gt;3,(I56/(E56+2)+K63),0))</f>
        <v>0</v>
      </c>
    </row>
    <row r="65" spans="1:13" ht="21" x14ac:dyDescent="0.35">
      <c r="A65" s="66" t="s">
        <v>168</v>
      </c>
      <c r="B65" s="66"/>
      <c r="C65" s="67">
        <v>8</v>
      </c>
      <c r="D65" s="67"/>
      <c r="E65" s="54">
        <f ca="1">((100/(I56))*C65)/100</f>
        <v>0.2105263157894737</v>
      </c>
      <c r="F65" s="66"/>
      <c r="G65" s="66"/>
      <c r="H65" s="66"/>
      <c r="I65" s="66"/>
      <c r="J65" s="38" t="s">
        <v>170</v>
      </c>
      <c r="K65" s="42">
        <f>(IF(E56&gt;4,(I56/(E56+2)+K64),0))</f>
        <v>0</v>
      </c>
    </row>
    <row r="66" spans="1:13" ht="21" customHeight="1" x14ac:dyDescent="0.35">
      <c r="A66" s="66" t="s">
        <v>274</v>
      </c>
      <c r="B66" s="66"/>
      <c r="C66" s="67">
        <v>8</v>
      </c>
      <c r="D66" s="67"/>
      <c r="E66" s="54">
        <f ca="1">((100/I56)*C66)/100</f>
        <v>0.2105263157894737</v>
      </c>
      <c r="F66" s="66"/>
      <c r="G66" s="66"/>
      <c r="H66" s="66"/>
      <c r="I66" s="66"/>
      <c r="J66" s="38" t="s">
        <v>155</v>
      </c>
      <c r="K66" s="42">
        <f ca="1">(IF(E56=1,(I56/(E56+3)+K61),IF(E56=0,(I56/4+K61),IF(E56&gt;1,0))))</f>
        <v>28.5</v>
      </c>
    </row>
    <row r="67" spans="1:13" ht="43.5" customHeight="1" thickBot="1" x14ac:dyDescent="0.4">
      <c r="A67" s="66" t="s">
        <v>275</v>
      </c>
      <c r="B67" s="66"/>
      <c r="C67" s="67">
        <v>4</v>
      </c>
      <c r="D67" s="67"/>
      <c r="E67" s="54">
        <f ca="1">((100/I56)*C67)/100</f>
        <v>0.10526315789473685</v>
      </c>
      <c r="F67" s="66"/>
      <c r="G67" s="66"/>
      <c r="H67" s="66"/>
      <c r="I67" s="66"/>
      <c r="J67" s="40" t="s">
        <v>156</v>
      </c>
      <c r="K67" s="44">
        <f ca="1">(IF(E56&gt;1.5,(I56/(E56+2)+K60+MAX(0,K61-K60)+MAX(0,K62-K61)+MAX(0,K63-K62)+MAX(0,K64-K63)+MAX(0,K65-K64)),IF(E56=1,(I56/(E56+3)+K66),IF(E56=0,I56/4+K66))))</f>
        <v>38</v>
      </c>
      <c r="M67" s="1" t="e">
        <f>(IF(D55&gt;1.5,(H55/(D55+2)+J60+MAX(0,J61-J60)+MAX(0,J62-J61)+MAX(0,J63-J62)+MAX(0,J64-J63)+MAX(0,J65-J64)),IF(D55=1,(H55/(D55+3)+J65),IF(D55=0,H55*0.3+J65))))</f>
        <v>#VALUE!</v>
      </c>
    </row>
    <row r="68" spans="1:13" ht="20.25" x14ac:dyDescent="0.25">
      <c r="A68" s="66" t="s">
        <v>171</v>
      </c>
      <c r="B68" s="66"/>
      <c r="C68" s="67">
        <v>0</v>
      </c>
      <c r="D68" s="67"/>
      <c r="E68" s="54">
        <f ca="1">((100/(I56))*C68)/100</f>
        <v>0</v>
      </c>
      <c r="F68" s="66"/>
      <c r="G68" s="66"/>
      <c r="H68" s="66"/>
      <c r="I68" s="66"/>
    </row>
    <row r="69" spans="1:13" ht="20.25" x14ac:dyDescent="0.25">
      <c r="A69" s="66" t="s">
        <v>172</v>
      </c>
      <c r="B69" s="66"/>
      <c r="C69" s="67">
        <v>0</v>
      </c>
      <c r="D69" s="67"/>
      <c r="E69" s="54">
        <f ca="1">((100/(I56))*C69)/100</f>
        <v>0</v>
      </c>
      <c r="F69" s="66"/>
      <c r="G69" s="66"/>
      <c r="H69" s="66"/>
      <c r="I69" s="66"/>
    </row>
    <row r="70" spans="1:13" ht="21" thickBot="1" x14ac:dyDescent="0.3">
      <c r="A70" s="68" t="s">
        <v>73</v>
      </c>
      <c r="B70" s="68"/>
      <c r="C70" s="68"/>
      <c r="D70" s="68"/>
      <c r="E70" s="68"/>
      <c r="F70" s="68"/>
      <c r="G70" s="68"/>
      <c r="H70" s="68"/>
      <c r="I70" s="68"/>
    </row>
    <row r="71" spans="1:13" ht="20.25" x14ac:dyDescent="0.3">
      <c r="A71" s="69" t="s">
        <v>278</v>
      </c>
      <c r="B71" s="69"/>
      <c r="C71" s="69"/>
      <c r="D71" s="70" t="s">
        <v>4</v>
      </c>
      <c r="E71" s="57" t="s">
        <v>144</v>
      </c>
      <c r="F71" s="67" t="s">
        <v>131</v>
      </c>
      <c r="G71" s="67"/>
      <c r="H71" s="57" t="s">
        <v>145</v>
      </c>
      <c r="I71" s="57" t="s">
        <v>146</v>
      </c>
      <c r="J71" s="34" t="str">
        <f ca="1">(IF(F74&gt;99%,"All work completed. Please provide OC.",IF(F74&gt;89.8%,"Plinth, RCC, Brick, Plaster, Flooring, Wooden, Plumbing, Electrification, etc., work Completed. Finishing work is in process.",IF(F74&lt;94%,(IF(C74=0,"Work not yet Started.",IF(E74=25%,"Piling work in process",IF(E74=50%,"Excavation work in process",IF(E74=100%,"Excavation work Completed. ","0")))&amp;(IF(C75=0%,"",IF(C75=K76,"Footing work is process",IF(C75=K77,"Footing work Completed",IF(C75=K78,"1st Basement Completed",IF(C75=K79,"1st &amp; 2nd Basement Completed",IF(C75=K80,"1st to 3rd Basement Completed",IF(C75=K81,"1st to 4th Basement Completed",IF(C75=K82,"Plinth work is process",IF(C75=K83,"Plinth work completed","0")))))))))))&amp;(IF(C76=(F72+H72+I72),", RCC Slab",IF(C76&gt;0,", RCC upto "&amp;C76&amp;" Slab",""))&amp;(IF(C77=I72,", Brickwork",IF(C77&gt;0,", Brickwork upto "&amp;C77&amp;" Floor",""))&amp;(IF(C78=I72,", Internal Plaster",IF(C78&gt;0,", Internal Plaster upto "&amp;C78&amp;" Floor",""))&amp;(IF(C79=I72,", External Plaster",IF(C79&gt;0,", External Plaster upto "&amp;C79&amp;" Floor",""))&amp;(IF(C80=I72,", External Plumbing, Elevation and Waterproofing",IF(C80&gt;0,", External Plumbing, Elevation and Waterproofing upto "&amp;C80&amp;" Floor",""))&amp;(IF(C81=I72,", Flooring &amp; Fitting",IF(C81&gt;0,", Flooring &amp; Fitting upto "&amp;C81&amp;" Floor",""))&amp;(IF(C82=I72,", Wooden Work",IF(C82&gt;0,", Wooden Work upto "&amp;C82&amp;" Floor",""))&amp;(IF(C83=I72,", Electrical &amp; Sanitary fittings",IF(C83&gt;0,", Electrical &amp; Sanitary fittings upto "&amp;C83&amp;" Floor",""))&amp;(IF(C84&gt;0,", Finishing upto "&amp;C84&amp;" Floor","")&amp;(IF(C76&gt;0.5," Completed",""))))))))))))))))</f>
        <v>Excavation work Completed. Plinth work completed, RCC upto 42 Slab, Brickwork upto 37 Floor, Internal Plaster upto 29.6 Floor, External Plaster upto 29.6 Floor, External Plumbing, Elevation and Waterproofing upto 10 Floor Completed</v>
      </c>
      <c r="K71" s="36"/>
    </row>
    <row r="72" spans="1:13" ht="41.25" customHeight="1" x14ac:dyDescent="0.3">
      <c r="A72" s="69"/>
      <c r="B72" s="69"/>
      <c r="C72" s="69"/>
      <c r="D72" s="70"/>
      <c r="E72" s="57">
        <v>0</v>
      </c>
      <c r="F72" s="67">
        <v>1</v>
      </c>
      <c r="G72" s="67"/>
      <c r="H72" s="57">
        <v>4</v>
      </c>
      <c r="I72" s="57">
        <f ca="1">--TRIM(RIGHT(SUBSTITUTE(LEFT(A71,_xlfn.AGGREGATE(16,6,FIND({0,1,2,3,4,5,6,7,8,9},A71,ROW(INDIRECT("1:"&amp;LEN(A71)))),1))," ",REPT(" ",LEN(A71))),LEN(A71)))</f>
        <v>38</v>
      </c>
      <c r="J72" s="35" t="s">
        <v>150</v>
      </c>
      <c r="K72" s="36"/>
    </row>
    <row r="73" spans="1:13" ht="20.25" customHeight="1" x14ac:dyDescent="0.3">
      <c r="A73" s="71" t="s">
        <v>148</v>
      </c>
      <c r="B73" s="71"/>
      <c r="C73" s="71" t="s">
        <v>159</v>
      </c>
      <c r="D73" s="71"/>
      <c r="E73" s="58" t="s">
        <v>160</v>
      </c>
      <c r="F73" s="71" t="s">
        <v>149</v>
      </c>
      <c r="G73" s="71"/>
      <c r="H73" s="45" t="s">
        <v>147</v>
      </c>
      <c r="I73" s="45"/>
      <c r="J73" s="38" t="s">
        <v>161</v>
      </c>
      <c r="K73" s="37">
        <f ca="1">I72*25%</f>
        <v>9.5</v>
      </c>
    </row>
    <row r="74" spans="1:13" ht="20.25" customHeight="1" x14ac:dyDescent="0.3">
      <c r="A74" s="66" t="s">
        <v>162</v>
      </c>
      <c r="B74" s="66"/>
      <c r="C74" s="67">
        <f ca="1">K75</f>
        <v>38</v>
      </c>
      <c r="D74" s="67"/>
      <c r="E74" s="56">
        <f ca="1">((100/I72)*C74)/100</f>
        <v>1</v>
      </c>
      <c r="F74" s="66">
        <f ca="1">(((C74/I72*5)+(C75/I72*20)+(25/(F72+H72+I72)*C76)+(5/(I72)*C77)+(2.5/(I72)*C78)+(2.5/(I72)*C79)+(5/I72*C80)+(10/I72*C81)+(2.5/I72*C82)+(2.5/I72*C83)+(10/I72*C84)+(10/I72*C85))/100)</f>
        <v>0.59497552019583844</v>
      </c>
      <c r="G74" s="66"/>
      <c r="H74" s="66" t="str">
        <f ca="1">J71</f>
        <v>Excavation work Completed. Plinth work completed, RCC upto 42 Slab, Brickwork upto 37 Floor, Internal Plaster upto 29.6 Floor, External Plaster upto 29.6 Floor, External Plumbing, Elevation and Waterproofing upto 10 Floor Completed</v>
      </c>
      <c r="I74" s="66"/>
      <c r="J74" s="38" t="s">
        <v>151</v>
      </c>
      <c r="K74" s="41">
        <f ca="1">I72*50%</f>
        <v>19</v>
      </c>
      <c r="L74" s="1" t="s">
        <v>277</v>
      </c>
    </row>
    <row r="75" spans="1:13" ht="20.25" x14ac:dyDescent="0.3">
      <c r="A75" s="66" t="s">
        <v>132</v>
      </c>
      <c r="B75" s="66"/>
      <c r="C75" s="72">
        <f ca="1">K83</f>
        <v>38</v>
      </c>
      <c r="D75" s="67"/>
      <c r="E75" s="56">
        <f ca="1">((100/I72)*C75)/100</f>
        <v>1</v>
      </c>
      <c r="F75" s="66"/>
      <c r="G75" s="66"/>
      <c r="H75" s="66"/>
      <c r="I75" s="66"/>
      <c r="J75" s="38" t="s">
        <v>152</v>
      </c>
      <c r="K75" s="41">
        <f ca="1">I72</f>
        <v>38</v>
      </c>
    </row>
    <row r="76" spans="1:13" ht="21" customHeight="1" x14ac:dyDescent="0.35">
      <c r="A76" s="66" t="s">
        <v>163</v>
      </c>
      <c r="B76" s="66"/>
      <c r="C76" s="67">
        <v>42</v>
      </c>
      <c r="D76" s="67"/>
      <c r="E76" s="56">
        <f ca="1">((100/(F72+H72+I72))*C76)/100</f>
        <v>0.9767441860465117</v>
      </c>
      <c r="F76" s="66"/>
      <c r="G76" s="66"/>
      <c r="H76" s="66"/>
      <c r="I76" s="66"/>
      <c r="J76" s="38" t="s">
        <v>153</v>
      </c>
      <c r="K76" s="42">
        <f ca="1">(IF(E72&gt;1,(I72/(E72+2)),I72/4))</f>
        <v>9.5</v>
      </c>
    </row>
    <row r="77" spans="1:13" ht="21" customHeight="1" x14ac:dyDescent="0.35">
      <c r="A77" s="66" t="s">
        <v>164</v>
      </c>
      <c r="B77" s="66"/>
      <c r="C77" s="67">
        <f>C76-H72-F72</f>
        <v>37</v>
      </c>
      <c r="D77" s="67"/>
      <c r="E77" s="56">
        <f ca="1">((100/I72)*C77)/100</f>
        <v>0.97368421052631593</v>
      </c>
      <c r="F77" s="66"/>
      <c r="G77" s="66"/>
      <c r="H77" s="66"/>
      <c r="I77" s="66"/>
      <c r="J77" s="38" t="s">
        <v>154</v>
      </c>
      <c r="K77" s="42">
        <f ca="1">(IF(E72&gt;1,(I72/(E72+2)+K76),I72/4+K76))</f>
        <v>19</v>
      </c>
    </row>
    <row r="78" spans="1:13" ht="21" customHeight="1" x14ac:dyDescent="0.35">
      <c r="A78" s="73" t="s">
        <v>165</v>
      </c>
      <c r="B78" s="74"/>
      <c r="C78" s="72">
        <f>C77*0.8</f>
        <v>29.6</v>
      </c>
      <c r="D78" s="72"/>
      <c r="E78" s="56">
        <f ca="1">((100/I72)*C78)/100</f>
        <v>0.77894736842105272</v>
      </c>
      <c r="F78" s="66"/>
      <c r="G78" s="66"/>
      <c r="H78" s="66"/>
      <c r="I78" s="66"/>
      <c r="J78" s="38" t="s">
        <v>166</v>
      </c>
      <c r="K78" s="42">
        <f>(IF(E72&gt;1,(I72/(E72+2)+K77),0))</f>
        <v>0</v>
      </c>
    </row>
    <row r="79" spans="1:13" ht="21" customHeight="1" x14ac:dyDescent="0.35">
      <c r="A79" s="73" t="s">
        <v>272</v>
      </c>
      <c r="B79" s="74"/>
      <c r="C79" s="72">
        <f>C77*0.8</f>
        <v>29.6</v>
      </c>
      <c r="D79" s="72"/>
      <c r="E79" s="56">
        <f ca="1">((100/I72)*C79)/100</f>
        <v>0.77894736842105272</v>
      </c>
      <c r="F79" s="66"/>
      <c r="G79" s="66"/>
      <c r="H79" s="66"/>
      <c r="I79" s="66"/>
      <c r="J79" s="38" t="s">
        <v>167</v>
      </c>
      <c r="K79" s="42">
        <f>(IF(E72&gt;2,(I72/(E72+2)+K78),0))</f>
        <v>0</v>
      </c>
    </row>
    <row r="80" spans="1:13" ht="68.25" customHeight="1" x14ac:dyDescent="0.35">
      <c r="A80" s="73" t="s">
        <v>273</v>
      </c>
      <c r="B80" s="74"/>
      <c r="C80" s="67">
        <v>10</v>
      </c>
      <c r="D80" s="67"/>
      <c r="E80" s="56">
        <f ca="1">((100/(I72))*C80)/100</f>
        <v>0.26315789473684215</v>
      </c>
      <c r="F80" s="66"/>
      <c r="G80" s="66"/>
      <c r="H80" s="66"/>
      <c r="I80" s="66"/>
      <c r="J80" s="38" t="s">
        <v>169</v>
      </c>
      <c r="K80" s="43">
        <f>(IF(E72&gt;3,(I72/(E72+2)+K79),0))</f>
        <v>0</v>
      </c>
    </row>
    <row r="81" spans="1:13" ht="21" x14ac:dyDescent="0.35">
      <c r="A81" s="66" t="s">
        <v>168</v>
      </c>
      <c r="B81" s="66"/>
      <c r="C81" s="67">
        <v>0</v>
      </c>
      <c r="D81" s="67"/>
      <c r="E81" s="56">
        <f ca="1">((100/(I72))*C81)/100</f>
        <v>0</v>
      </c>
      <c r="F81" s="66"/>
      <c r="G81" s="66"/>
      <c r="H81" s="66"/>
      <c r="I81" s="66"/>
      <c r="J81" s="38" t="s">
        <v>170</v>
      </c>
      <c r="K81" s="42">
        <f>(IF(E72&gt;4,(I72/(E72+2)+K80),0))</f>
        <v>0</v>
      </c>
    </row>
    <row r="82" spans="1:13" ht="21" customHeight="1" x14ac:dyDescent="0.35">
      <c r="A82" s="66" t="s">
        <v>274</v>
      </c>
      <c r="B82" s="66"/>
      <c r="C82" s="67">
        <v>0</v>
      </c>
      <c r="D82" s="67"/>
      <c r="E82" s="56">
        <f ca="1">((100/I72)*C82)/100</f>
        <v>0</v>
      </c>
      <c r="F82" s="66"/>
      <c r="G82" s="66"/>
      <c r="H82" s="66"/>
      <c r="I82" s="66"/>
      <c r="J82" s="38" t="s">
        <v>155</v>
      </c>
      <c r="K82" s="42">
        <f ca="1">(IF(E72=1,(I72/(E72+3)+K77),IF(E72=0,(I72/4+K77),IF(E72&gt;1,0))))</f>
        <v>28.5</v>
      </c>
    </row>
    <row r="83" spans="1:13" ht="43.5" customHeight="1" thickBot="1" x14ac:dyDescent="0.4">
      <c r="A83" s="66" t="s">
        <v>275</v>
      </c>
      <c r="B83" s="66"/>
      <c r="C83" s="67">
        <v>0</v>
      </c>
      <c r="D83" s="67"/>
      <c r="E83" s="56">
        <f ca="1">((100/I72)*C83)/100</f>
        <v>0</v>
      </c>
      <c r="F83" s="66"/>
      <c r="G83" s="66"/>
      <c r="H83" s="66"/>
      <c r="I83" s="66"/>
      <c r="J83" s="40" t="s">
        <v>156</v>
      </c>
      <c r="K83" s="44">
        <f ca="1">(IF(E72&gt;1.5,(I72/(E72+2)+K76+MAX(0,K77-K76)+MAX(0,K78-K77)+MAX(0,K79-K78)+MAX(0,K80-K79)+MAX(0,K81-K80)),IF(E72=1,(I72/(E72+3)+K82),IF(E72=0,I72/4+K82))))</f>
        <v>38</v>
      </c>
      <c r="M83" s="1" t="e">
        <f>(IF(D71&gt;1.5,(H71/(D71+2)+J76+MAX(0,J77-J76)+MAX(0,J78-J77)+MAX(0,J79-J78)+MAX(0,J80-J79)+MAX(0,J81-J80)),IF(D71=1,(H71/(D71+3)+J81),IF(D71=0,H71*0.3+J81))))</f>
        <v>#VALUE!</v>
      </c>
    </row>
    <row r="84" spans="1:13" ht="20.25" x14ac:dyDescent="0.25">
      <c r="A84" s="66" t="s">
        <v>171</v>
      </c>
      <c r="B84" s="66"/>
      <c r="C84" s="67">
        <v>0</v>
      </c>
      <c r="D84" s="67"/>
      <c r="E84" s="56">
        <f ca="1">((100/(I72))*C84)/100</f>
        <v>0</v>
      </c>
      <c r="F84" s="66"/>
      <c r="G84" s="66"/>
      <c r="H84" s="66"/>
      <c r="I84" s="66"/>
    </row>
    <row r="85" spans="1:13" ht="20.25" x14ac:dyDescent="0.25">
      <c r="A85" s="66" t="s">
        <v>172</v>
      </c>
      <c r="B85" s="66"/>
      <c r="C85" s="67">
        <v>0</v>
      </c>
      <c r="D85" s="67"/>
      <c r="E85" s="56">
        <f ca="1">((100/(I72))*C85)/100</f>
        <v>0</v>
      </c>
      <c r="F85" s="66"/>
      <c r="G85" s="66"/>
      <c r="H85" s="66"/>
      <c r="I85" s="66"/>
    </row>
    <row r="86" spans="1:13" ht="21" thickBot="1" x14ac:dyDescent="0.3">
      <c r="A86" s="68" t="s">
        <v>73</v>
      </c>
      <c r="B86" s="68"/>
      <c r="C86" s="68"/>
      <c r="D86" s="68"/>
      <c r="E86" s="68"/>
      <c r="F86" s="68"/>
      <c r="G86" s="68"/>
      <c r="H86" s="68"/>
      <c r="I86" s="68"/>
    </row>
    <row r="87" spans="1:13" ht="20.25" customHeight="1" x14ac:dyDescent="0.3">
      <c r="A87" s="69" t="s">
        <v>282</v>
      </c>
      <c r="B87" s="69"/>
      <c r="C87" s="69"/>
      <c r="D87" s="70" t="s">
        <v>4</v>
      </c>
      <c r="E87" s="53" t="s">
        <v>144</v>
      </c>
      <c r="F87" s="67" t="s">
        <v>131</v>
      </c>
      <c r="G87" s="67"/>
      <c r="H87" s="53" t="s">
        <v>145</v>
      </c>
      <c r="I87" s="53" t="s">
        <v>146</v>
      </c>
      <c r="J87" s="34" t="str">
        <f ca="1">(IF(F90&gt;99%,"All work completed. Please provide OC.",IF(F90&gt;89.8%,"Plinth, RCC, Brick, Plaster, Flooring, Wooden, Plumbing, Electrification, etc., work Completed. Finishing work is in process.",IF(F90&lt;94%,(IF(C90=0,"Work not yet Started.",IF(E90=25%,"Piling work in process",IF(E90=50%,"Excavation work in process",IF(E90=100%,"Excavation work Completed. ","0")))&amp;(IF(C91=0%,"",IF(C91=K92,"Footing work is process",IF(C91=K93,"Footing work Completed",IF(C91=K94,"1st Basement Completed",IF(C91=K95,"1st &amp; 2nd Basement Completed",IF(C91=K96,"1st to 3rd Basement Completed",IF(C91=K97,"1st to 4th Basement Completed",IF(C91=K98,"Plinth work is process",IF(C91=K99,"Plinth work completed","0")))))))))))&amp;(IF(C92=(F88+H88+I88),", RCC Slab",IF(C92&gt;0,", RCC upto "&amp;C92&amp;" Slab",""))&amp;(IF(C93=I88,", Brickwork",IF(C93&gt;0,", Brickwork upto "&amp;C93&amp;" Floor",""))&amp;(IF(C94=I88,", Internal Plaster",IF(C94&gt;0,", Internal Plaster upto "&amp;C94&amp;" Floor",""))&amp;(IF(C95=I88,", External Plaster",IF(C95&gt;0,", External Plaster upto "&amp;C95&amp;" Floor",""))&amp;(IF(C96=I88,", External Plumbing, Elevation and Waterproofing",IF(C96&gt;0,", External Plumbing, Elevation and Waterproofing upto "&amp;C96&amp;" Floor",""))&amp;(IF(C97=I88,", Flooring &amp; Fitting",IF(C97&gt;0,", Flooring &amp; Fitting upto "&amp;C97&amp;" Floor",""))&amp;(IF(C98=I88,", Wooden Work",IF(C98&gt;0,", Wooden Work upto "&amp;C98&amp;" Floor",""))&amp;(IF(C99=I88,", Electrical &amp; Sanitary fittings",IF(C99&gt;0,", Electrical &amp; Sanitary fittings upto "&amp;C99&amp;" Floor",""))&amp;(IF(C100&gt;0,", Finishing upto "&amp;C100&amp;" Floor","")&amp;(IF(C92&gt;0.5," Completed",""))))))))))))))))</f>
        <v>Excavation work Completed. Plinth work completed, RCC upto 20 Slab, Brickwork upto 15 Floor, Internal Plaster upto 12 Floor, External Plaster upto 12 Floor, External Plumbing, Elevation and Waterproofing upto 5 Floor Completed</v>
      </c>
      <c r="K87" s="36"/>
    </row>
    <row r="88" spans="1:13" ht="41.25" customHeight="1" x14ac:dyDescent="0.3">
      <c r="A88" s="69"/>
      <c r="B88" s="69"/>
      <c r="C88" s="69"/>
      <c r="D88" s="70"/>
      <c r="E88" s="53">
        <v>0</v>
      </c>
      <c r="F88" s="67">
        <v>1</v>
      </c>
      <c r="G88" s="67"/>
      <c r="H88" s="53">
        <v>4</v>
      </c>
      <c r="I88" s="53">
        <f ca="1">--TRIM(RIGHT(SUBSTITUTE(LEFT(A87,_xlfn.AGGREGATE(16,6,FIND({0,1,2,3,4,5,6,7,8,9},A87,ROW(INDIRECT("1:"&amp;LEN(A87)))),1))," ",REPT(" ",LEN(A87))),LEN(A87)))</f>
        <v>38</v>
      </c>
      <c r="J88" s="35" t="s">
        <v>150</v>
      </c>
      <c r="K88" s="36"/>
    </row>
    <row r="89" spans="1:13" ht="20.25" customHeight="1" x14ac:dyDescent="0.3">
      <c r="A89" s="71" t="s">
        <v>148</v>
      </c>
      <c r="B89" s="71"/>
      <c r="C89" s="71" t="s">
        <v>159</v>
      </c>
      <c r="D89" s="71"/>
      <c r="E89" s="55" t="s">
        <v>160</v>
      </c>
      <c r="F89" s="71" t="s">
        <v>149</v>
      </c>
      <c r="G89" s="71"/>
      <c r="H89" s="45" t="s">
        <v>147</v>
      </c>
      <c r="I89" s="45"/>
      <c r="J89" s="38" t="s">
        <v>161</v>
      </c>
      <c r="K89" s="37">
        <f ca="1">I88*25%</f>
        <v>9.5</v>
      </c>
    </row>
    <row r="90" spans="1:13" ht="20.25" customHeight="1" x14ac:dyDescent="0.3">
      <c r="A90" s="66" t="s">
        <v>162</v>
      </c>
      <c r="B90" s="66"/>
      <c r="C90" s="67">
        <f ca="1">K91</f>
        <v>38</v>
      </c>
      <c r="D90" s="67"/>
      <c r="E90" s="54">
        <f ca="1">((100/I88)*C90)/100</f>
        <v>1</v>
      </c>
      <c r="F90" s="66">
        <f ca="1">(((C90/I88*5)+(C91/I88*20)+(25/(F88+H88+I88)*C92)+(5/(I88)*C93)+(2.5/(I88)*C94)+(2.5/(I88)*C95)+(5/I88*C96)+(10/I88*C97)+(2.5/I88*C98)+(2.5/I88*C99)+(10/I88*C100)+(10/I88*C101))/100)</f>
        <v>0.4083843329253366</v>
      </c>
      <c r="G90" s="66"/>
      <c r="H90" s="66" t="str">
        <f ca="1">J87</f>
        <v>Excavation work Completed. Plinth work completed, RCC upto 20 Slab, Brickwork upto 15 Floor, Internal Plaster upto 12 Floor, External Plaster upto 12 Floor, External Plumbing, Elevation and Waterproofing upto 5 Floor Completed</v>
      </c>
      <c r="I90" s="66"/>
      <c r="J90" s="38" t="s">
        <v>151</v>
      </c>
      <c r="K90" s="41">
        <f ca="1">I88*50%</f>
        <v>19</v>
      </c>
    </row>
    <row r="91" spans="1:13" ht="20.25" x14ac:dyDescent="0.3">
      <c r="A91" s="66" t="s">
        <v>132</v>
      </c>
      <c r="B91" s="66"/>
      <c r="C91" s="72">
        <f ca="1">K99</f>
        <v>38</v>
      </c>
      <c r="D91" s="67"/>
      <c r="E91" s="54">
        <f ca="1">((100/I88)*C91)/100</f>
        <v>1</v>
      </c>
      <c r="F91" s="66"/>
      <c r="G91" s="66"/>
      <c r="H91" s="66"/>
      <c r="I91" s="66"/>
      <c r="J91" s="38" t="s">
        <v>152</v>
      </c>
      <c r="K91" s="41">
        <f ca="1">I88</f>
        <v>38</v>
      </c>
    </row>
    <row r="92" spans="1:13" ht="21" customHeight="1" x14ac:dyDescent="0.35">
      <c r="A92" s="66" t="s">
        <v>163</v>
      </c>
      <c r="B92" s="66"/>
      <c r="C92" s="67">
        <v>20</v>
      </c>
      <c r="D92" s="67"/>
      <c r="E92" s="54">
        <f ca="1">((100/(F88+H88+I88))*C92)/100</f>
        <v>0.46511627906976749</v>
      </c>
      <c r="F92" s="66"/>
      <c r="G92" s="66"/>
      <c r="H92" s="66"/>
      <c r="I92" s="66"/>
      <c r="J92" s="38" t="s">
        <v>153</v>
      </c>
      <c r="K92" s="42">
        <f ca="1">(IF(E88&gt;1,(I88/(E88+2)),I88/4))</f>
        <v>9.5</v>
      </c>
    </row>
    <row r="93" spans="1:13" ht="21" customHeight="1" x14ac:dyDescent="0.35">
      <c r="A93" s="66" t="s">
        <v>164</v>
      </c>
      <c r="B93" s="66"/>
      <c r="C93" s="67">
        <f>C92-F88-H88</f>
        <v>15</v>
      </c>
      <c r="D93" s="67"/>
      <c r="E93" s="54">
        <f ca="1">((100/I88)*C93)/100</f>
        <v>0.39473684210526316</v>
      </c>
      <c r="F93" s="66"/>
      <c r="G93" s="66"/>
      <c r="H93" s="66"/>
      <c r="I93" s="66"/>
      <c r="J93" s="38" t="s">
        <v>154</v>
      </c>
      <c r="K93" s="42">
        <f ca="1">(IF(E88&gt;1,(I88/(E88+2)+K92),I88/4+K92))</f>
        <v>19</v>
      </c>
    </row>
    <row r="94" spans="1:13" ht="21" customHeight="1" x14ac:dyDescent="0.35">
      <c r="A94" s="73" t="s">
        <v>165</v>
      </c>
      <c r="B94" s="74"/>
      <c r="C94" s="72">
        <f>C93*0.8</f>
        <v>12</v>
      </c>
      <c r="D94" s="72"/>
      <c r="E94" s="54">
        <f ca="1">((100/I88)*C94)/100</f>
        <v>0.31578947368421056</v>
      </c>
      <c r="F94" s="66"/>
      <c r="G94" s="66"/>
      <c r="H94" s="66"/>
      <c r="I94" s="66"/>
      <c r="J94" s="38" t="s">
        <v>166</v>
      </c>
      <c r="K94" s="42">
        <f>(IF(E88&gt;1,(I88/(E88+2)+K93),0))</f>
        <v>0</v>
      </c>
    </row>
    <row r="95" spans="1:13" ht="21" customHeight="1" x14ac:dyDescent="0.35">
      <c r="A95" s="73" t="s">
        <v>272</v>
      </c>
      <c r="B95" s="74"/>
      <c r="C95" s="72">
        <f>C93*0.8</f>
        <v>12</v>
      </c>
      <c r="D95" s="72"/>
      <c r="E95" s="54">
        <f ca="1">((100/I88)*C95)/100</f>
        <v>0.31578947368421056</v>
      </c>
      <c r="F95" s="66"/>
      <c r="G95" s="66"/>
      <c r="H95" s="66"/>
      <c r="I95" s="66"/>
      <c r="J95" s="38" t="s">
        <v>167</v>
      </c>
      <c r="K95" s="42">
        <f>(IF(E88&gt;2,(I88/(E88+2)+K94),0))</f>
        <v>0</v>
      </c>
    </row>
    <row r="96" spans="1:13" ht="57.75" customHeight="1" x14ac:dyDescent="0.35">
      <c r="A96" s="73" t="s">
        <v>273</v>
      </c>
      <c r="B96" s="74"/>
      <c r="C96" s="67">
        <v>5</v>
      </c>
      <c r="D96" s="67"/>
      <c r="E96" s="54">
        <f ca="1">((100/(I88))*C96)/100</f>
        <v>0.13157894736842107</v>
      </c>
      <c r="F96" s="66"/>
      <c r="G96" s="66"/>
      <c r="H96" s="66"/>
      <c r="I96" s="66"/>
      <c r="J96" s="38" t="s">
        <v>169</v>
      </c>
      <c r="K96" s="43">
        <f>(IF(E88&gt;3,(I88/(E88+2)+K95),0))</f>
        <v>0</v>
      </c>
    </row>
    <row r="97" spans="1:13" ht="21" x14ac:dyDescent="0.35">
      <c r="A97" s="66" t="s">
        <v>168</v>
      </c>
      <c r="B97" s="66"/>
      <c r="C97" s="67">
        <v>0</v>
      </c>
      <c r="D97" s="67"/>
      <c r="E97" s="54">
        <f ca="1">((100/(I88))*C97)/100</f>
        <v>0</v>
      </c>
      <c r="F97" s="66"/>
      <c r="G97" s="66"/>
      <c r="H97" s="66"/>
      <c r="I97" s="66"/>
      <c r="J97" s="38" t="s">
        <v>170</v>
      </c>
      <c r="K97" s="42">
        <f>(IF(E88&gt;4,(I88/(E88+2)+K96),0))</f>
        <v>0</v>
      </c>
    </row>
    <row r="98" spans="1:13" ht="21" customHeight="1" x14ac:dyDescent="0.35">
      <c r="A98" s="66" t="s">
        <v>274</v>
      </c>
      <c r="B98" s="66"/>
      <c r="C98" s="67">
        <v>0</v>
      </c>
      <c r="D98" s="67"/>
      <c r="E98" s="54">
        <f ca="1">((100/I88)*C98)/100</f>
        <v>0</v>
      </c>
      <c r="F98" s="66"/>
      <c r="G98" s="66"/>
      <c r="H98" s="66"/>
      <c r="I98" s="66"/>
      <c r="J98" s="38" t="s">
        <v>155</v>
      </c>
      <c r="K98" s="42">
        <f ca="1">(IF(E88=1,(I88/(E88+3)+K93),IF(E88=0,(I88/4+K93),IF(E88&gt;1,0))))</f>
        <v>28.5</v>
      </c>
    </row>
    <row r="99" spans="1:13" ht="21.75" thickBot="1" x14ac:dyDescent="0.4">
      <c r="A99" s="66" t="s">
        <v>275</v>
      </c>
      <c r="B99" s="66"/>
      <c r="C99" s="67">
        <v>0</v>
      </c>
      <c r="D99" s="67"/>
      <c r="E99" s="54">
        <f ca="1">((100/I88)*C99)/100</f>
        <v>0</v>
      </c>
      <c r="F99" s="66"/>
      <c r="G99" s="66"/>
      <c r="H99" s="66"/>
      <c r="I99" s="66"/>
      <c r="J99" s="40" t="s">
        <v>156</v>
      </c>
      <c r="K99" s="44">
        <f ca="1">(IF(E88&gt;1.5,(I88/(E88+2)+K92+MAX(0,K93-K92)+MAX(0,K94-K93)+MAX(0,K95-K94)+MAX(0,K96-K95)+MAX(0,K97-K96)),IF(E88=1,(I88/(E88+3)+K98),IF(E88=0,I88/4+K98))))</f>
        <v>38</v>
      </c>
      <c r="M99" s="1" t="e">
        <f>(IF(D87&gt;1.5,(H87/(D87+2)+J92+MAX(0,J93-J92)+MAX(0,J94-J93)+MAX(0,J95-J94)+MAX(0,J96-J95)+MAX(0,J97-J96)),IF(D87=1,(H87/(D87+3)+J97),IF(D87=0,H87*0.3+J97))))</f>
        <v>#VALUE!</v>
      </c>
    </row>
    <row r="100" spans="1:13" ht="20.25" x14ac:dyDescent="0.25">
      <c r="A100" s="66" t="s">
        <v>171</v>
      </c>
      <c r="B100" s="66"/>
      <c r="C100" s="67">
        <v>0</v>
      </c>
      <c r="D100" s="67"/>
      <c r="E100" s="54">
        <f ca="1">((100/(I88))*C100)/100</f>
        <v>0</v>
      </c>
      <c r="F100" s="66"/>
      <c r="G100" s="66"/>
      <c r="H100" s="66"/>
      <c r="I100" s="66"/>
    </row>
    <row r="101" spans="1:13" ht="20.25" x14ac:dyDescent="0.25">
      <c r="A101" s="66" t="s">
        <v>172</v>
      </c>
      <c r="B101" s="66"/>
      <c r="C101" s="67">
        <v>0</v>
      </c>
      <c r="D101" s="67"/>
      <c r="E101" s="54">
        <f ca="1">((100/(I88))*C101)/100</f>
        <v>0</v>
      </c>
      <c r="F101" s="66"/>
      <c r="G101" s="66"/>
      <c r="H101" s="66"/>
      <c r="I101" s="66"/>
    </row>
    <row r="102" spans="1:13" ht="21" thickBot="1" x14ac:dyDescent="0.3">
      <c r="A102" s="68" t="s">
        <v>73</v>
      </c>
      <c r="B102" s="68"/>
      <c r="C102" s="68"/>
      <c r="D102" s="68"/>
      <c r="E102" s="68"/>
      <c r="F102" s="68"/>
      <c r="G102" s="68"/>
      <c r="H102" s="68"/>
      <c r="I102" s="68"/>
    </row>
    <row r="103" spans="1:13" ht="20.25" customHeight="1" x14ac:dyDescent="0.3">
      <c r="A103" s="69" t="s">
        <v>283</v>
      </c>
      <c r="B103" s="69"/>
      <c r="C103" s="69"/>
      <c r="D103" s="70" t="s">
        <v>4</v>
      </c>
      <c r="E103" s="62" t="s">
        <v>144</v>
      </c>
      <c r="F103" s="67" t="s">
        <v>131</v>
      </c>
      <c r="G103" s="67"/>
      <c r="H103" s="62" t="s">
        <v>145</v>
      </c>
      <c r="I103" s="62" t="s">
        <v>146</v>
      </c>
      <c r="J103" s="34" t="str">
        <f ca="1">(IF(F106&gt;99%,"All work completed. Please provide OC.",IF(F106&gt;89.8%,"Plinth, RCC, Brick, Plaster, Flooring, Wooden, Plumbing, Electrification, etc., work Completed. Finishing work is in process.",IF(F106&lt;94%,(IF(C106=0,"Work not yet Started.",IF(E106=25%,"Piling work in process",IF(E106=50%,"Excavation work in process",IF(E106=100%,"Excavation work Completed. ","0")))&amp;(IF(C107=0%,"",IF(C107=K108,"Footing work is process",IF(C107=K109,"Footing work Completed",IF(C107=K110,"1st Basement Completed",IF(C107=K111,"1st &amp; 2nd Basement Completed",IF(C107=K112,"1st to 3rd Basement Completed",IF(C107=K113,"1st to 4th Basement Completed",IF(C107=K114,"Plinth work is process",IF(C107=K115,"Plinth work completed","0")))))))))))&amp;(IF(C108=(F104+H104+I104),", RCC Slab",IF(C108&gt;0,", RCC upto "&amp;C108&amp;" Slab",""))&amp;(IF(C109=I104,", Brickwork",IF(C109&gt;0,", Brickwork upto "&amp;C109&amp;" Floor",""))&amp;(IF(C110=I104,", Internal Plaster",IF(C110&gt;0,", Internal Plaster upto "&amp;C110&amp;" Floor",""))&amp;(IF(C111=I104,", External Plaster",IF(C111&gt;0,", External Plaster upto "&amp;C111&amp;" Floor",""))&amp;(IF(C112=I104,", External Plumbing, Elevation and Waterproofing",IF(C112&gt;0,", External Plumbing, Elevation and Waterproofing upto "&amp;C112&amp;" Floor",""))&amp;(IF(C113=I104,", Flooring &amp; Fitting",IF(C113&gt;0,", Flooring &amp; Fitting upto "&amp;C113&amp;" Floor",""))&amp;(IF(C114=I104,", Wooden Work",IF(C114&gt;0,", Wooden Work upto "&amp;C114&amp;" Floor",""))&amp;(IF(C115=I104,", Electrical &amp; Sanitary fittings",IF(C115&gt;0,", Electrical &amp; Sanitary fittings upto "&amp;C115&amp;" Floor",""))&amp;(IF(C116&gt;0,", Finishing upto "&amp;C116&amp;" Floor","")&amp;(IF(C108&gt;0.5," Completed",""))))))))))))))))</f>
        <v>Excavation work Completed. Plinth work completed, RCC upto 20 Slab, Brickwork upto 15 Floor, Internal Plaster upto 12 Floor, External Plaster upto 12 Floor Completed</v>
      </c>
      <c r="K103" s="36"/>
    </row>
    <row r="104" spans="1:13" ht="41.25" customHeight="1" x14ac:dyDescent="0.3">
      <c r="A104" s="69"/>
      <c r="B104" s="69"/>
      <c r="C104" s="69"/>
      <c r="D104" s="70"/>
      <c r="E104" s="62">
        <v>0</v>
      </c>
      <c r="F104" s="67">
        <v>1</v>
      </c>
      <c r="G104" s="67"/>
      <c r="H104" s="62">
        <v>4</v>
      </c>
      <c r="I104" s="62">
        <f ca="1">--TRIM(RIGHT(SUBSTITUTE(LEFT(A103,_xlfn.AGGREGATE(16,6,FIND({0,1,2,3,4,5,6,7,8,9},A103,ROW(INDIRECT("1:"&amp;LEN(A103)))),1))," ",REPT(" ",LEN(A103))),LEN(A103)))</f>
        <v>38</v>
      </c>
      <c r="J104" s="35" t="s">
        <v>150</v>
      </c>
      <c r="K104" s="36"/>
    </row>
    <row r="105" spans="1:13" ht="20.25" customHeight="1" x14ac:dyDescent="0.3">
      <c r="A105" s="71" t="s">
        <v>148</v>
      </c>
      <c r="B105" s="71"/>
      <c r="C105" s="71" t="s">
        <v>159</v>
      </c>
      <c r="D105" s="71"/>
      <c r="E105" s="63" t="s">
        <v>160</v>
      </c>
      <c r="F105" s="71" t="s">
        <v>149</v>
      </c>
      <c r="G105" s="71"/>
      <c r="H105" s="45" t="s">
        <v>147</v>
      </c>
      <c r="I105" s="45"/>
      <c r="J105" s="38" t="s">
        <v>161</v>
      </c>
      <c r="K105" s="37">
        <f ca="1">I104*25%</f>
        <v>9.5</v>
      </c>
    </row>
    <row r="106" spans="1:13" ht="20.25" customHeight="1" x14ac:dyDescent="0.3">
      <c r="A106" s="66" t="s">
        <v>162</v>
      </c>
      <c r="B106" s="66"/>
      <c r="C106" s="67">
        <f ca="1">K107</f>
        <v>38</v>
      </c>
      <c r="D106" s="67"/>
      <c r="E106" s="61">
        <f ca="1">((100/I104)*C106)/100</f>
        <v>1</v>
      </c>
      <c r="F106" s="66">
        <f ca="1">(((C106/I104*5)+(C107/I104*20)+(25/(F104+H104+I104)*C108)+(5/(I104)*C109)+(2.5/(I104)*C110)+(2.5/(I104)*C111)+(5/I104*C112)+(10/I104*C113)+(2.5/I104*C114)+(2.5/I104*C115)+(10/I104*C116)+(10/I104*C117))/100)</f>
        <v>0.40180538555691553</v>
      </c>
      <c r="G106" s="66"/>
      <c r="H106" s="66" t="str">
        <f ca="1">J103</f>
        <v>Excavation work Completed. Plinth work completed, RCC upto 20 Slab, Brickwork upto 15 Floor, Internal Plaster upto 12 Floor, External Plaster upto 12 Floor Completed</v>
      </c>
      <c r="I106" s="66"/>
      <c r="J106" s="38" t="s">
        <v>151</v>
      </c>
      <c r="K106" s="41">
        <f ca="1">I104*50%</f>
        <v>19</v>
      </c>
    </row>
    <row r="107" spans="1:13" ht="20.25" x14ac:dyDescent="0.3">
      <c r="A107" s="66" t="s">
        <v>132</v>
      </c>
      <c r="B107" s="66"/>
      <c r="C107" s="72">
        <f ca="1">K115</f>
        <v>38</v>
      </c>
      <c r="D107" s="67"/>
      <c r="E107" s="61">
        <f ca="1">((100/I104)*C107)/100</f>
        <v>1</v>
      </c>
      <c r="F107" s="66"/>
      <c r="G107" s="66"/>
      <c r="H107" s="66"/>
      <c r="I107" s="66"/>
      <c r="J107" s="38" t="s">
        <v>152</v>
      </c>
      <c r="K107" s="41">
        <f ca="1">I104</f>
        <v>38</v>
      </c>
    </row>
    <row r="108" spans="1:13" ht="21" customHeight="1" x14ac:dyDescent="0.35">
      <c r="A108" s="66" t="s">
        <v>163</v>
      </c>
      <c r="B108" s="66"/>
      <c r="C108" s="67">
        <v>20</v>
      </c>
      <c r="D108" s="67"/>
      <c r="E108" s="61">
        <f ca="1">((100/(F104+H104+I104))*C108)/100</f>
        <v>0.46511627906976749</v>
      </c>
      <c r="F108" s="66"/>
      <c r="G108" s="66"/>
      <c r="H108" s="66"/>
      <c r="I108" s="66"/>
      <c r="J108" s="38" t="s">
        <v>153</v>
      </c>
      <c r="K108" s="42">
        <f ca="1">(IF(E104&gt;1,(I104/(E104+2)),I104/4))</f>
        <v>9.5</v>
      </c>
    </row>
    <row r="109" spans="1:13" ht="21" customHeight="1" x14ac:dyDescent="0.35">
      <c r="A109" s="66" t="s">
        <v>164</v>
      </c>
      <c r="B109" s="66"/>
      <c r="C109" s="67">
        <f>C108-F104-H104</f>
        <v>15</v>
      </c>
      <c r="D109" s="67"/>
      <c r="E109" s="61">
        <f ca="1">((100/I104)*C109)/100</f>
        <v>0.39473684210526316</v>
      </c>
      <c r="F109" s="66"/>
      <c r="G109" s="66"/>
      <c r="H109" s="66"/>
      <c r="I109" s="66"/>
      <c r="J109" s="38" t="s">
        <v>154</v>
      </c>
      <c r="K109" s="42">
        <f ca="1">(IF(E104&gt;1,(I104/(E104+2)+K108),I104/4+K108))</f>
        <v>19</v>
      </c>
    </row>
    <row r="110" spans="1:13" ht="21" customHeight="1" x14ac:dyDescent="0.35">
      <c r="A110" s="73" t="s">
        <v>165</v>
      </c>
      <c r="B110" s="74"/>
      <c r="C110" s="72">
        <f>C109*0.8</f>
        <v>12</v>
      </c>
      <c r="D110" s="72"/>
      <c r="E110" s="61">
        <f ca="1">((100/I104)*C110)/100</f>
        <v>0.31578947368421056</v>
      </c>
      <c r="F110" s="66"/>
      <c r="G110" s="66"/>
      <c r="H110" s="66"/>
      <c r="I110" s="66"/>
      <c r="J110" s="38" t="s">
        <v>166</v>
      </c>
      <c r="K110" s="42">
        <f>(IF(E104&gt;1,(I104/(E104+2)+K109),0))</f>
        <v>0</v>
      </c>
    </row>
    <row r="111" spans="1:13" ht="21" customHeight="1" x14ac:dyDescent="0.35">
      <c r="A111" s="73" t="s">
        <v>272</v>
      </c>
      <c r="B111" s="74"/>
      <c r="C111" s="72">
        <f>C109*0.8</f>
        <v>12</v>
      </c>
      <c r="D111" s="72"/>
      <c r="E111" s="61">
        <f ca="1">((100/I104)*C111)/100</f>
        <v>0.31578947368421056</v>
      </c>
      <c r="F111" s="66"/>
      <c r="G111" s="66"/>
      <c r="H111" s="66"/>
      <c r="I111" s="66"/>
      <c r="J111" s="38" t="s">
        <v>167</v>
      </c>
      <c r="K111" s="42">
        <f>(IF(E104&gt;2,(I104/(E104+2)+K110),0))</f>
        <v>0</v>
      </c>
    </row>
    <row r="112" spans="1:13" ht="57.75" customHeight="1" x14ac:dyDescent="0.35">
      <c r="A112" s="73" t="s">
        <v>273</v>
      </c>
      <c r="B112" s="74"/>
      <c r="C112" s="67">
        <v>0</v>
      </c>
      <c r="D112" s="67"/>
      <c r="E112" s="61">
        <f ca="1">((100/(I104))*C112)/100</f>
        <v>0</v>
      </c>
      <c r="F112" s="66"/>
      <c r="G112" s="66"/>
      <c r="H112" s="66"/>
      <c r="I112" s="66"/>
      <c r="J112" s="38" t="s">
        <v>169</v>
      </c>
      <c r="K112" s="43">
        <f>(IF(E104&gt;3,(I104/(E104+2)+K111),0))</f>
        <v>0</v>
      </c>
    </row>
    <row r="113" spans="1:13" ht="21" x14ac:dyDescent="0.35">
      <c r="A113" s="66" t="s">
        <v>168</v>
      </c>
      <c r="B113" s="66"/>
      <c r="C113" s="67">
        <v>0</v>
      </c>
      <c r="D113" s="67"/>
      <c r="E113" s="61">
        <f ca="1">((100/(I104))*C113)/100</f>
        <v>0</v>
      </c>
      <c r="F113" s="66"/>
      <c r="G113" s="66"/>
      <c r="H113" s="66"/>
      <c r="I113" s="66"/>
      <c r="J113" s="38" t="s">
        <v>170</v>
      </c>
      <c r="K113" s="42">
        <f>(IF(E104&gt;4,(I104/(E104+2)+K112),0))</f>
        <v>0</v>
      </c>
    </row>
    <row r="114" spans="1:13" ht="21" customHeight="1" x14ac:dyDescent="0.35">
      <c r="A114" s="66" t="s">
        <v>274</v>
      </c>
      <c r="B114" s="66"/>
      <c r="C114" s="67">
        <v>0</v>
      </c>
      <c r="D114" s="67"/>
      <c r="E114" s="61">
        <f ca="1">((100/I104)*C114)/100</f>
        <v>0</v>
      </c>
      <c r="F114" s="66"/>
      <c r="G114" s="66"/>
      <c r="H114" s="66"/>
      <c r="I114" s="66"/>
      <c r="J114" s="38" t="s">
        <v>155</v>
      </c>
      <c r="K114" s="42">
        <f ca="1">(IF(E104=1,(I104/(E104+3)+K109),IF(E104=0,(I104/4+K109),IF(E104&gt;1,0))))</f>
        <v>28.5</v>
      </c>
    </row>
    <row r="115" spans="1:13" ht="21.75" thickBot="1" x14ac:dyDescent="0.4">
      <c r="A115" s="66" t="s">
        <v>275</v>
      </c>
      <c r="B115" s="66"/>
      <c r="C115" s="67">
        <v>0</v>
      </c>
      <c r="D115" s="67"/>
      <c r="E115" s="61">
        <f ca="1">((100/I104)*C115)/100</f>
        <v>0</v>
      </c>
      <c r="F115" s="66"/>
      <c r="G115" s="66"/>
      <c r="H115" s="66"/>
      <c r="I115" s="66"/>
      <c r="J115" s="40" t="s">
        <v>156</v>
      </c>
      <c r="K115" s="44">
        <f ca="1">(IF(E104&gt;1.5,(I104/(E104+2)+K108+MAX(0,K109-K108)+MAX(0,K110-K109)+MAX(0,K111-K110)+MAX(0,K112-K111)+MAX(0,K113-K112)),IF(E104=1,(I104/(E104+3)+K114),IF(E104=0,I104/4+K114))))</f>
        <v>38</v>
      </c>
      <c r="M115" s="1" t="e">
        <f>(IF(D103&gt;1.5,(H103/(D103+2)+J108+MAX(0,J109-J108)+MAX(0,J110-J109)+MAX(0,J111-J110)+MAX(0,J112-J111)+MAX(0,J113-J112)),IF(D103=1,(H103/(D103+3)+J113),IF(D103=0,H103*0.3+J113))))</f>
        <v>#VALUE!</v>
      </c>
    </row>
    <row r="116" spans="1:13" ht="20.25" x14ac:dyDescent="0.25">
      <c r="A116" s="66" t="s">
        <v>171</v>
      </c>
      <c r="B116" s="66"/>
      <c r="C116" s="67">
        <v>0</v>
      </c>
      <c r="D116" s="67"/>
      <c r="E116" s="61">
        <f ca="1">((100/(I104))*C116)/100</f>
        <v>0</v>
      </c>
      <c r="F116" s="66"/>
      <c r="G116" s="66"/>
      <c r="H116" s="66"/>
      <c r="I116" s="66"/>
    </row>
    <row r="117" spans="1:13" ht="20.25" x14ac:dyDescent="0.25">
      <c r="A117" s="66" t="s">
        <v>172</v>
      </c>
      <c r="B117" s="66"/>
      <c r="C117" s="67">
        <v>0</v>
      </c>
      <c r="D117" s="67"/>
      <c r="E117" s="61">
        <f ca="1">((100/(I104))*C117)/100</f>
        <v>0</v>
      </c>
      <c r="F117" s="66"/>
      <c r="G117" s="66"/>
      <c r="H117" s="66"/>
      <c r="I117" s="66"/>
    </row>
    <row r="118" spans="1:13" ht="21" thickBot="1" x14ac:dyDescent="0.3">
      <c r="A118" s="68" t="s">
        <v>73</v>
      </c>
      <c r="B118" s="68"/>
      <c r="C118" s="68"/>
      <c r="D118" s="68"/>
      <c r="E118" s="68"/>
      <c r="F118" s="68"/>
      <c r="G118" s="68"/>
      <c r="H118" s="68"/>
      <c r="I118" s="68"/>
    </row>
    <row r="119" spans="1:13" ht="20.25" customHeight="1" x14ac:dyDescent="0.3">
      <c r="A119" s="69" t="s">
        <v>284</v>
      </c>
      <c r="B119" s="69"/>
      <c r="C119" s="69"/>
      <c r="D119" s="70" t="s">
        <v>4</v>
      </c>
      <c r="E119" s="62" t="s">
        <v>144</v>
      </c>
      <c r="F119" s="67" t="s">
        <v>131</v>
      </c>
      <c r="G119" s="67"/>
      <c r="H119" s="62" t="s">
        <v>145</v>
      </c>
      <c r="I119" s="62" t="s">
        <v>146</v>
      </c>
      <c r="J119" s="34" t="str">
        <f ca="1">(IF(F122&gt;99%,"All work completed. Please provide OC.",IF(F122&gt;89.8%,"Plinth, RCC, Brick, Plaster, Flooring, Wooden, Plumbing, Electrification, etc., work Completed. Finishing work is in process.",IF(F122&lt;94%,(IF(C122=0,"Work not yet Started.",IF(E122=25%,"Piling work in process",IF(E122=50%,"Excavation work in process",IF(E122=100%,"Excavation work Completed. ","0")))&amp;(IF(C123=0%,"",IF(C123=K124,"Footing work is process",IF(C123=K125,"Footing work Completed",IF(C123=K126,"1st Basement Completed",IF(C123=K127,"1st &amp; 2nd Basement Completed",IF(C123=K128,"1st to 3rd Basement Completed",IF(C123=K129,"1st to 4th Basement Completed",IF(C123=K130,"Plinth work is process",IF(C123=K131,"Plinth work completed","0")))))))))))&amp;(IF(C124=(F120+H120+I120),", RCC Slab",IF(C124&gt;0,", RCC upto "&amp;C124&amp;" Slab",""))&amp;(IF(C125=I120,", Brickwork",IF(C125&gt;0,", Brickwork upto "&amp;C125&amp;" Floor",""))&amp;(IF(C126=I120,", Internal Plaster",IF(C126&gt;0,", Internal Plaster upto "&amp;C126&amp;" Floor",""))&amp;(IF(C127=I120,", External Plaster",IF(C127&gt;0,", External Plaster upto "&amp;C127&amp;" Floor",""))&amp;(IF(C128=I120,", External Plumbing, Elevation and Waterproofing",IF(C128&gt;0,", External Plumbing, Elevation and Waterproofing upto "&amp;C128&amp;" Floor",""))&amp;(IF(C129=I120,", Flooring &amp; Fitting",IF(C129&gt;0,", Flooring &amp; Fitting upto "&amp;C129&amp;" Floor",""))&amp;(IF(C130=I120,", Wooden Work",IF(C130&gt;0,", Wooden Work upto "&amp;C130&amp;" Floor",""))&amp;(IF(C131=I120,", Electrical &amp; Sanitary fittings",IF(C131&gt;0,", Electrical &amp; Sanitary fittings upto "&amp;C131&amp;" Floor",""))&amp;(IF(C132&gt;0,", Finishing upto "&amp;C132&amp;" Floor","")&amp;(IF(C124&gt;0.5," Completed",""))))))))))))))))</f>
        <v>Excavation work Completed. Plinth work completed, RCC upto 14 Slab, Brickwork upto 9 Floor, Internal Plaster upto 7.2 Floor, External Plaster upto 7.2 Floor Completed</v>
      </c>
      <c r="K119" s="36"/>
    </row>
    <row r="120" spans="1:13" ht="41.25" customHeight="1" x14ac:dyDescent="0.3">
      <c r="A120" s="69"/>
      <c r="B120" s="69"/>
      <c r="C120" s="69"/>
      <c r="D120" s="70"/>
      <c r="E120" s="62">
        <v>0</v>
      </c>
      <c r="F120" s="67">
        <v>1</v>
      </c>
      <c r="G120" s="67"/>
      <c r="H120" s="62">
        <v>4</v>
      </c>
      <c r="I120" s="62">
        <f ca="1">--TRIM(RIGHT(SUBSTITUTE(LEFT(A119,_xlfn.AGGREGATE(16,6,FIND({0,1,2,3,4,5,6,7,8,9},A119,ROW(INDIRECT("1:"&amp;LEN(A119)))),1))," ",REPT(" ",LEN(A119))),LEN(A119)))</f>
        <v>38</v>
      </c>
      <c r="J120" s="35" t="s">
        <v>150</v>
      </c>
      <c r="K120" s="36"/>
    </row>
    <row r="121" spans="1:13" ht="20.25" customHeight="1" x14ac:dyDescent="0.3">
      <c r="A121" s="71" t="s">
        <v>148</v>
      </c>
      <c r="B121" s="71"/>
      <c r="C121" s="71" t="s">
        <v>159</v>
      </c>
      <c r="D121" s="71"/>
      <c r="E121" s="63" t="s">
        <v>160</v>
      </c>
      <c r="F121" s="71" t="s">
        <v>149</v>
      </c>
      <c r="G121" s="71"/>
      <c r="H121" s="45" t="s">
        <v>147</v>
      </c>
      <c r="I121" s="45"/>
      <c r="J121" s="38" t="s">
        <v>161</v>
      </c>
      <c r="K121" s="37">
        <f ca="1">I120*25%</f>
        <v>9.5</v>
      </c>
    </row>
    <row r="122" spans="1:13" ht="20.25" customHeight="1" x14ac:dyDescent="0.3">
      <c r="A122" s="66" t="s">
        <v>162</v>
      </c>
      <c r="B122" s="66"/>
      <c r="C122" s="67">
        <f ca="1">K123</f>
        <v>38</v>
      </c>
      <c r="D122" s="67"/>
      <c r="E122" s="61">
        <f ca="1">((100/I120)*C122)/100</f>
        <v>1</v>
      </c>
      <c r="F122" s="66">
        <f ca="1">(((C122/I120*5)+(C123/I120*20)+(25/(F120+H120+I120)*C124)+(5/(I120)*C125)+(2.5/(I120)*C126)+(2.5/(I120)*C127)+(5/I120*C128)+(10/I120*C129)+(2.5/I120*C130)+(2.5/I120*C131)+(10/I120*C132)+(10/I120*C133))/100)</f>
        <v>0.35271113831089346</v>
      </c>
      <c r="G122" s="66"/>
      <c r="H122" s="66" t="str">
        <f ca="1">J119</f>
        <v>Excavation work Completed. Plinth work completed, RCC upto 14 Slab, Brickwork upto 9 Floor, Internal Plaster upto 7.2 Floor, External Plaster upto 7.2 Floor Completed</v>
      </c>
      <c r="I122" s="66"/>
      <c r="J122" s="38" t="s">
        <v>151</v>
      </c>
      <c r="K122" s="41">
        <f ca="1">I120*50%</f>
        <v>19</v>
      </c>
    </row>
    <row r="123" spans="1:13" ht="20.25" x14ac:dyDescent="0.3">
      <c r="A123" s="66" t="s">
        <v>132</v>
      </c>
      <c r="B123" s="66"/>
      <c r="C123" s="72">
        <f ca="1">K131</f>
        <v>38</v>
      </c>
      <c r="D123" s="67"/>
      <c r="E123" s="61">
        <f ca="1">((100/I120)*C123)/100</f>
        <v>1</v>
      </c>
      <c r="F123" s="66"/>
      <c r="G123" s="66"/>
      <c r="H123" s="66"/>
      <c r="I123" s="66"/>
      <c r="J123" s="38" t="s">
        <v>152</v>
      </c>
      <c r="K123" s="41">
        <f ca="1">I120</f>
        <v>38</v>
      </c>
    </row>
    <row r="124" spans="1:13" ht="21" customHeight="1" x14ac:dyDescent="0.35">
      <c r="A124" s="66" t="s">
        <v>163</v>
      </c>
      <c r="B124" s="66"/>
      <c r="C124" s="67">
        <v>14</v>
      </c>
      <c r="D124" s="67"/>
      <c r="E124" s="61">
        <f ca="1">((100/(F120+H120+I120))*C124)/100</f>
        <v>0.32558139534883723</v>
      </c>
      <c r="F124" s="66"/>
      <c r="G124" s="66"/>
      <c r="H124" s="66"/>
      <c r="I124" s="66"/>
      <c r="J124" s="38" t="s">
        <v>153</v>
      </c>
      <c r="K124" s="42">
        <f ca="1">(IF(E120&gt;1,(I120/(E120+2)),I120/4))</f>
        <v>9.5</v>
      </c>
    </row>
    <row r="125" spans="1:13" ht="21" customHeight="1" x14ac:dyDescent="0.35">
      <c r="A125" s="66" t="s">
        <v>164</v>
      </c>
      <c r="B125" s="66"/>
      <c r="C125" s="67">
        <f>C124-F120-H120</f>
        <v>9</v>
      </c>
      <c r="D125" s="67"/>
      <c r="E125" s="61">
        <f ca="1">((100/I120)*C125)/100</f>
        <v>0.23684210526315791</v>
      </c>
      <c r="F125" s="66"/>
      <c r="G125" s="66"/>
      <c r="H125" s="66"/>
      <c r="I125" s="66"/>
      <c r="J125" s="38" t="s">
        <v>154</v>
      </c>
      <c r="K125" s="42">
        <f ca="1">(IF(E120&gt;1,(I120/(E120+2)+K124),I120/4+K124))</f>
        <v>19</v>
      </c>
    </row>
    <row r="126" spans="1:13" ht="21" customHeight="1" x14ac:dyDescent="0.35">
      <c r="A126" s="73" t="s">
        <v>165</v>
      </c>
      <c r="B126" s="74"/>
      <c r="C126" s="72">
        <f>C125*0.8</f>
        <v>7.2</v>
      </c>
      <c r="D126" s="72"/>
      <c r="E126" s="61">
        <f ca="1">((100/I120)*C126)/100</f>
        <v>0.18947368421052635</v>
      </c>
      <c r="F126" s="66"/>
      <c r="G126" s="66"/>
      <c r="H126" s="66"/>
      <c r="I126" s="66"/>
      <c r="J126" s="38" t="s">
        <v>166</v>
      </c>
      <c r="K126" s="42">
        <f>(IF(E120&gt;1,(I120/(E120+2)+K125),0))</f>
        <v>0</v>
      </c>
    </row>
    <row r="127" spans="1:13" ht="21" customHeight="1" x14ac:dyDescent="0.35">
      <c r="A127" s="73" t="s">
        <v>272</v>
      </c>
      <c r="B127" s="74"/>
      <c r="C127" s="72">
        <f>C126</f>
        <v>7.2</v>
      </c>
      <c r="D127" s="72"/>
      <c r="E127" s="61">
        <f ca="1">((100/I120)*C127)/100</f>
        <v>0.18947368421052635</v>
      </c>
      <c r="F127" s="66"/>
      <c r="G127" s="66"/>
      <c r="H127" s="66"/>
      <c r="I127" s="66"/>
      <c r="J127" s="38" t="s">
        <v>167</v>
      </c>
      <c r="K127" s="42">
        <f>(IF(E120&gt;2,(I120/(E120+2)+K126),0))</f>
        <v>0</v>
      </c>
    </row>
    <row r="128" spans="1:13" ht="57.75" customHeight="1" x14ac:dyDescent="0.35">
      <c r="A128" s="73" t="s">
        <v>273</v>
      </c>
      <c r="B128" s="74"/>
      <c r="C128" s="67">
        <v>0</v>
      </c>
      <c r="D128" s="67"/>
      <c r="E128" s="61">
        <f ca="1">((100/(I120))*C128)/100</f>
        <v>0</v>
      </c>
      <c r="F128" s="66"/>
      <c r="G128" s="66"/>
      <c r="H128" s="66"/>
      <c r="I128" s="66"/>
      <c r="J128" s="38" t="s">
        <v>169</v>
      </c>
      <c r="K128" s="43">
        <f>(IF(E120&gt;3,(I120/(E120+2)+K127),0))</f>
        <v>0</v>
      </c>
    </row>
    <row r="129" spans="1:13" ht="21" x14ac:dyDescent="0.35">
      <c r="A129" s="66" t="s">
        <v>168</v>
      </c>
      <c r="B129" s="66"/>
      <c r="C129" s="67">
        <v>0</v>
      </c>
      <c r="D129" s="67"/>
      <c r="E129" s="61">
        <f ca="1">((100/(I120))*C129)/100</f>
        <v>0</v>
      </c>
      <c r="F129" s="66"/>
      <c r="G129" s="66"/>
      <c r="H129" s="66"/>
      <c r="I129" s="66"/>
      <c r="J129" s="38" t="s">
        <v>170</v>
      </c>
      <c r="K129" s="42">
        <f>(IF(E120&gt;4,(I120/(E120+2)+K128),0))</f>
        <v>0</v>
      </c>
    </row>
    <row r="130" spans="1:13" ht="21" customHeight="1" x14ac:dyDescent="0.35">
      <c r="A130" s="66" t="s">
        <v>274</v>
      </c>
      <c r="B130" s="66"/>
      <c r="C130" s="67">
        <v>0</v>
      </c>
      <c r="D130" s="67"/>
      <c r="E130" s="61">
        <f ca="1">((100/I120)*C130)/100</f>
        <v>0</v>
      </c>
      <c r="F130" s="66"/>
      <c r="G130" s="66"/>
      <c r="H130" s="66"/>
      <c r="I130" s="66"/>
      <c r="J130" s="38" t="s">
        <v>155</v>
      </c>
      <c r="K130" s="42">
        <f ca="1">(IF(E120=1,(I120/(E120+3)+K125),IF(E120=0,(I120/4+K125),IF(E120&gt;1,0))))</f>
        <v>28.5</v>
      </c>
    </row>
    <row r="131" spans="1:13" ht="21.75" thickBot="1" x14ac:dyDescent="0.4">
      <c r="A131" s="66" t="s">
        <v>275</v>
      </c>
      <c r="B131" s="66"/>
      <c r="C131" s="67">
        <v>0</v>
      </c>
      <c r="D131" s="67"/>
      <c r="E131" s="61">
        <f ca="1">((100/I120)*C131)/100</f>
        <v>0</v>
      </c>
      <c r="F131" s="66"/>
      <c r="G131" s="66"/>
      <c r="H131" s="66"/>
      <c r="I131" s="66"/>
      <c r="J131" s="40" t="s">
        <v>156</v>
      </c>
      <c r="K131" s="44">
        <f ca="1">(IF(E120&gt;1.5,(I120/(E120+2)+K124+MAX(0,K125-K124)+MAX(0,K126-K125)+MAX(0,K127-K126)+MAX(0,K128-K127)+MAX(0,K129-K128)),IF(E120=1,(I120/(E120+3)+K130),IF(E120=0,I120/4+K130))))</f>
        <v>38</v>
      </c>
      <c r="M131" s="1" t="e">
        <f>(IF(D119&gt;1.5,(H119/(D119+2)+J124+MAX(0,J125-J124)+MAX(0,J126-J125)+MAX(0,J127-J126)+MAX(0,J128-J127)+MAX(0,J129-J128)),IF(D119=1,(H119/(D119+3)+J129),IF(D119=0,H119*0.3+J129))))</f>
        <v>#VALUE!</v>
      </c>
    </row>
    <row r="132" spans="1:13" ht="20.25" x14ac:dyDescent="0.25">
      <c r="A132" s="66" t="s">
        <v>171</v>
      </c>
      <c r="B132" s="66"/>
      <c r="C132" s="67">
        <v>0</v>
      </c>
      <c r="D132" s="67"/>
      <c r="E132" s="61">
        <f ca="1">((100/(I120))*C132)/100</f>
        <v>0</v>
      </c>
      <c r="F132" s="66"/>
      <c r="G132" s="66"/>
      <c r="H132" s="66"/>
      <c r="I132" s="66"/>
    </row>
    <row r="133" spans="1:13" ht="20.25" x14ac:dyDescent="0.25">
      <c r="A133" s="66" t="s">
        <v>172</v>
      </c>
      <c r="B133" s="66"/>
      <c r="C133" s="67">
        <v>0</v>
      </c>
      <c r="D133" s="67"/>
      <c r="E133" s="61">
        <f ca="1">((100/(I120))*C133)/100</f>
        <v>0</v>
      </c>
      <c r="F133" s="66"/>
      <c r="G133" s="66"/>
      <c r="H133" s="66"/>
      <c r="I133" s="66"/>
    </row>
    <row r="134" spans="1:13" ht="36.75" customHeight="1" x14ac:dyDescent="0.3">
      <c r="A134" s="139" t="s">
        <v>157</v>
      </c>
      <c r="B134" s="140"/>
      <c r="C134" s="140"/>
      <c r="D134" s="140"/>
      <c r="E134" s="140"/>
      <c r="F134" s="140"/>
      <c r="G134" s="140"/>
      <c r="H134" s="141">
        <f ca="1">AVERAGE(F58,F74,F90,F106,F122)</f>
        <v>0.48025948592411261</v>
      </c>
      <c r="I134" s="142"/>
      <c r="J134" s="38"/>
      <c r="K134" s="39"/>
      <c r="L134" s="39"/>
    </row>
    <row r="135" spans="1:13" ht="20.25" x14ac:dyDescent="0.25">
      <c r="A135" s="115" t="s">
        <v>77</v>
      </c>
      <c r="B135" s="116"/>
      <c r="C135" s="116"/>
      <c r="D135" s="116"/>
      <c r="E135" s="116"/>
      <c r="F135" s="116"/>
      <c r="G135" s="116"/>
      <c r="H135" s="116"/>
      <c r="I135" s="117"/>
    </row>
    <row r="136" spans="1:13" ht="60.75" x14ac:dyDescent="0.25">
      <c r="A136" s="76" t="s">
        <v>78</v>
      </c>
      <c r="B136" s="76"/>
      <c r="C136" s="76"/>
      <c r="D136" s="3" t="s">
        <v>4</v>
      </c>
      <c r="E136" s="15" t="s">
        <v>136</v>
      </c>
      <c r="F136" s="21" t="s">
        <v>173</v>
      </c>
      <c r="G136" s="3" t="s">
        <v>4</v>
      </c>
      <c r="H136" s="150" t="s">
        <v>212</v>
      </c>
      <c r="I136" s="150"/>
    </row>
    <row r="137" spans="1:13" ht="46.5" customHeight="1" x14ac:dyDescent="0.25">
      <c r="A137" s="76" t="s">
        <v>238</v>
      </c>
      <c r="B137" s="76"/>
      <c r="C137" s="76"/>
      <c r="D137" s="2" t="s">
        <v>205</v>
      </c>
      <c r="E137" s="18" t="s">
        <v>281</v>
      </c>
      <c r="F137" s="21" t="s">
        <v>187</v>
      </c>
      <c r="G137" s="2" t="s">
        <v>4</v>
      </c>
      <c r="H137" s="78" t="s">
        <v>174</v>
      </c>
      <c r="I137" s="78"/>
    </row>
    <row r="138" spans="1:13" ht="26.25" customHeight="1" x14ac:dyDescent="0.25">
      <c r="A138" s="138" t="s">
        <v>81</v>
      </c>
      <c r="B138" s="138"/>
      <c r="C138" s="138"/>
      <c r="D138" s="3" t="s">
        <v>4</v>
      </c>
      <c r="E138" s="18">
        <v>700000</v>
      </c>
      <c r="F138" s="3" t="s">
        <v>130</v>
      </c>
      <c r="G138" s="3" t="s">
        <v>4</v>
      </c>
      <c r="H138" s="151" t="s">
        <v>137</v>
      </c>
      <c r="I138" s="152"/>
    </row>
    <row r="139" spans="1:13" ht="20.25" hidden="1" x14ac:dyDescent="0.25">
      <c r="A139" s="76" t="s">
        <v>120</v>
      </c>
      <c r="B139" s="76"/>
      <c r="C139" s="76"/>
      <c r="D139" s="2" t="s">
        <v>4</v>
      </c>
      <c r="E139" s="18" t="s">
        <v>121</v>
      </c>
      <c r="F139" s="21" t="s">
        <v>122</v>
      </c>
      <c r="G139" s="2" t="s">
        <v>4</v>
      </c>
      <c r="H139" s="78" t="s">
        <v>100</v>
      </c>
      <c r="I139" s="78"/>
    </row>
    <row r="140" spans="1:13" ht="60.75" hidden="1" x14ac:dyDescent="0.25">
      <c r="A140" s="76" t="s">
        <v>123</v>
      </c>
      <c r="B140" s="76"/>
      <c r="C140" s="76"/>
      <c r="D140" s="2" t="s">
        <v>4</v>
      </c>
      <c r="E140" s="18" t="s">
        <v>124</v>
      </c>
      <c r="F140" s="21" t="s">
        <v>125</v>
      </c>
      <c r="G140" s="2" t="s">
        <v>4</v>
      </c>
      <c r="H140" s="78" t="s">
        <v>126</v>
      </c>
      <c r="I140" s="78"/>
    </row>
    <row r="141" spans="1:13" ht="20.25" hidden="1" x14ac:dyDescent="0.25">
      <c r="A141" s="76" t="s">
        <v>80</v>
      </c>
      <c r="B141" s="76"/>
      <c r="C141" s="76"/>
      <c r="D141" s="2" t="s">
        <v>4</v>
      </c>
      <c r="E141" s="18" t="s">
        <v>102</v>
      </c>
      <c r="F141" s="21" t="s">
        <v>79</v>
      </c>
      <c r="G141" s="2" t="s">
        <v>4</v>
      </c>
      <c r="H141" s="92" t="s">
        <v>102</v>
      </c>
      <c r="I141" s="93"/>
    </row>
    <row r="142" spans="1:13" ht="20.25" hidden="1" x14ac:dyDescent="0.25">
      <c r="A142" s="76" t="s">
        <v>127</v>
      </c>
      <c r="B142" s="76"/>
      <c r="C142" s="76"/>
      <c r="D142" s="2" t="s">
        <v>4</v>
      </c>
      <c r="E142" s="18" t="s">
        <v>101</v>
      </c>
      <c r="F142" s="21" t="s">
        <v>81</v>
      </c>
      <c r="G142" s="2" t="s">
        <v>4</v>
      </c>
      <c r="H142" s="78" t="s">
        <v>119</v>
      </c>
      <c r="I142" s="78"/>
    </row>
    <row r="143" spans="1:13" ht="20.25" hidden="1" x14ac:dyDescent="0.25">
      <c r="A143" s="76" t="s">
        <v>128</v>
      </c>
      <c r="B143" s="76"/>
      <c r="C143" s="76"/>
      <c r="D143" s="2" t="s">
        <v>4</v>
      </c>
      <c r="E143" s="19" t="s">
        <v>112</v>
      </c>
      <c r="F143" s="21" t="s">
        <v>129</v>
      </c>
      <c r="G143" s="2" t="s">
        <v>4</v>
      </c>
      <c r="H143" s="153" t="s">
        <v>112</v>
      </c>
      <c r="I143" s="153"/>
    </row>
    <row r="144" spans="1:13" ht="18" hidden="1" customHeight="1" x14ac:dyDescent="0.25">
      <c r="A144" s="138" t="s">
        <v>130</v>
      </c>
      <c r="B144" s="138"/>
      <c r="C144" s="138"/>
      <c r="D144" s="3" t="s">
        <v>4</v>
      </c>
      <c r="E144" s="10"/>
      <c r="F144" s="3" t="s">
        <v>130</v>
      </c>
      <c r="G144" s="3" t="s">
        <v>4</v>
      </c>
      <c r="H144" s="154" t="s">
        <v>112</v>
      </c>
      <c r="I144" s="155"/>
    </row>
    <row r="145" spans="1:151 16227:16384" ht="20.25" x14ac:dyDescent="0.25">
      <c r="A145" s="115" t="s">
        <v>76</v>
      </c>
      <c r="B145" s="116"/>
      <c r="C145" s="116"/>
      <c r="D145" s="116"/>
      <c r="E145" s="116"/>
      <c r="F145" s="116"/>
      <c r="G145" s="116"/>
      <c r="H145" s="116"/>
      <c r="I145" s="117"/>
    </row>
    <row r="146" spans="1:151 16227:16384" ht="20.25" x14ac:dyDescent="0.25">
      <c r="A146" s="89" t="s">
        <v>9</v>
      </c>
      <c r="B146" s="90"/>
      <c r="C146" s="90"/>
      <c r="D146" s="90"/>
      <c r="E146" s="90"/>
      <c r="F146" s="91"/>
      <c r="G146" s="2" t="s">
        <v>4</v>
      </c>
      <c r="H146" s="94">
        <f>28300/10.764</f>
        <v>2629.1341508732817</v>
      </c>
      <c r="I146" s="95"/>
    </row>
    <row r="147" spans="1:151 16227:16384" ht="20.25" x14ac:dyDescent="0.25">
      <c r="A147" s="89" t="s">
        <v>31</v>
      </c>
      <c r="B147" s="90"/>
      <c r="C147" s="90"/>
      <c r="D147" s="90"/>
      <c r="E147" s="90"/>
      <c r="F147" s="91"/>
      <c r="G147" s="2" t="s">
        <v>4</v>
      </c>
      <c r="H147" s="85">
        <f>83000/10.764</f>
        <v>7710.888145670755</v>
      </c>
      <c r="I147" s="85"/>
    </row>
    <row r="148" spans="1:151 16227:16384" ht="20.25" x14ac:dyDescent="0.25">
      <c r="A148" s="89" t="s">
        <v>138</v>
      </c>
      <c r="B148" s="90"/>
      <c r="C148" s="90"/>
      <c r="D148" s="90"/>
      <c r="E148" s="90"/>
      <c r="F148" s="91"/>
      <c r="G148" s="2" t="s">
        <v>4</v>
      </c>
      <c r="H148" s="85">
        <f>H146*0.8</f>
        <v>2103.3073206986255</v>
      </c>
      <c r="I148" s="85"/>
    </row>
    <row r="149" spans="1:151 16227:16384" ht="20.25" x14ac:dyDescent="0.25">
      <c r="A149" s="122" t="s">
        <v>85</v>
      </c>
      <c r="B149" s="123"/>
      <c r="C149" s="123"/>
      <c r="D149" s="123"/>
      <c r="E149" s="123"/>
      <c r="F149" s="123"/>
      <c r="G149" s="123"/>
      <c r="H149" s="123"/>
      <c r="I149" s="124"/>
    </row>
    <row r="150" spans="1:151 16227:16384" s="11" customFormat="1" ht="40.5" hidden="1" x14ac:dyDescent="0.25">
      <c r="A150" s="83" t="s">
        <v>183</v>
      </c>
      <c r="B150" s="84"/>
      <c r="C150" s="83" t="s">
        <v>184</v>
      </c>
      <c r="D150" s="84"/>
      <c r="E150" s="47" t="s">
        <v>185</v>
      </c>
      <c r="F150" s="83" t="s">
        <v>182</v>
      </c>
      <c r="G150" s="84"/>
      <c r="H150" s="47" t="s">
        <v>181</v>
      </c>
      <c r="I150" s="47" t="s">
        <v>180</v>
      </c>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WZC150" s="1"/>
      <c r="WZD150" s="1"/>
      <c r="WZE150" s="1"/>
      <c r="WZF150" s="1"/>
      <c r="WZG150" s="1"/>
      <c r="WZH150" s="1"/>
      <c r="WZI150" s="1"/>
      <c r="WZJ150" s="1"/>
      <c r="WZK150" s="1"/>
      <c r="WZL150" s="1"/>
      <c r="WZM150" s="1"/>
      <c r="WZN150" s="1"/>
      <c r="WZO150" s="1"/>
      <c r="WZP150" s="1"/>
      <c r="WZQ150" s="1"/>
      <c r="WZR150" s="1"/>
      <c r="WZS150" s="1"/>
      <c r="WZT150" s="1"/>
      <c r="WZU150" s="1"/>
      <c r="WZV150" s="1"/>
      <c r="WZW150" s="1"/>
      <c r="WZX150" s="1"/>
      <c r="WZY150" s="1"/>
      <c r="WZZ150" s="1"/>
      <c r="XAA150" s="1"/>
      <c r="XAB150" s="1"/>
      <c r="XAC150" s="1"/>
      <c r="XAD150" s="1"/>
      <c r="XAE150" s="1"/>
      <c r="XAF150" s="1"/>
      <c r="XAG150" s="1"/>
      <c r="XAH150" s="1"/>
      <c r="XAI150" s="1"/>
      <c r="XAJ150" s="1"/>
      <c r="XAK150" s="1"/>
      <c r="XAL150" s="1"/>
      <c r="XAM150" s="1"/>
      <c r="XAN150" s="1"/>
      <c r="XAO150" s="1"/>
      <c r="XAP150" s="1"/>
      <c r="XAQ150" s="1"/>
      <c r="XAR150" s="1"/>
      <c r="XAS150" s="1"/>
      <c r="XAT150" s="1"/>
      <c r="XAU150" s="1"/>
      <c r="XAV150" s="1"/>
      <c r="XAW150" s="1"/>
      <c r="XAX150" s="1"/>
      <c r="XAY150" s="1"/>
      <c r="XAZ150" s="1"/>
      <c r="XBA150" s="1"/>
      <c r="XBB150" s="1"/>
      <c r="XBC150" s="1"/>
      <c r="XBD150" s="1"/>
      <c r="XBE150" s="1"/>
      <c r="XBF150" s="1"/>
      <c r="XBG150" s="1"/>
      <c r="XBH150" s="1"/>
      <c r="XBI150" s="1"/>
      <c r="XBJ150" s="1"/>
      <c r="XBK150" s="1"/>
      <c r="XBL150" s="1"/>
      <c r="XBM150" s="1"/>
      <c r="XBN150" s="1"/>
      <c r="XBO150" s="1"/>
      <c r="XBP150" s="1"/>
      <c r="XBQ150" s="1"/>
      <c r="XBR150" s="1"/>
      <c r="XBS150" s="1"/>
      <c r="XBT150" s="1"/>
      <c r="XBU150" s="1"/>
      <c r="XBV150" s="1"/>
      <c r="XBW150" s="1"/>
      <c r="XBX150" s="1"/>
      <c r="XBY150" s="1"/>
      <c r="XBZ150" s="1"/>
      <c r="XCA150" s="1"/>
      <c r="XCB150" s="1"/>
      <c r="XCC150" s="1"/>
      <c r="XCD150" s="1"/>
      <c r="XCE150" s="1"/>
      <c r="XCF150" s="1"/>
      <c r="XCG150" s="1"/>
      <c r="XCH150" s="1"/>
      <c r="XCI150" s="1"/>
      <c r="XCJ150" s="1"/>
      <c r="XCK150" s="1"/>
      <c r="XCL150" s="1"/>
      <c r="XCM150" s="1"/>
      <c r="XCN150" s="1"/>
      <c r="XCO150" s="1"/>
      <c r="XCP150" s="1"/>
      <c r="XCQ150" s="1"/>
      <c r="XCR150" s="1"/>
      <c r="XCS150" s="1"/>
      <c r="XCT150" s="1"/>
      <c r="XCU150" s="1"/>
      <c r="XCV150" s="1"/>
      <c r="XCW150" s="1"/>
      <c r="XCX150" s="1"/>
      <c r="XCY150" s="1"/>
      <c r="XCZ150" s="1"/>
      <c r="XDA150" s="1"/>
      <c r="XDB150" s="1"/>
      <c r="XDC150" s="1"/>
      <c r="XDD150" s="1"/>
      <c r="XDE150" s="1"/>
      <c r="XDF150" s="1"/>
      <c r="XDG150" s="1"/>
      <c r="XDH150" s="1"/>
      <c r="XDI150" s="1"/>
      <c r="XDJ150" s="1"/>
      <c r="XDK150" s="1"/>
      <c r="XDL150" s="1"/>
      <c r="XDM150" s="1"/>
      <c r="XDN150" s="1"/>
      <c r="XDO150" s="1"/>
      <c r="XDP150" s="1"/>
      <c r="XDQ150" s="1"/>
      <c r="XDR150" s="1"/>
      <c r="XDS150" s="1"/>
      <c r="XDT150" s="1"/>
      <c r="XDU150" s="1"/>
      <c r="XDV150" s="1"/>
      <c r="XDW150" s="1"/>
      <c r="XDX150" s="1"/>
      <c r="XDY150" s="1"/>
      <c r="XDZ150" s="1"/>
      <c r="XEA150" s="1"/>
      <c r="XEB150" s="1"/>
      <c r="XEC150" s="1"/>
      <c r="XED150" s="1"/>
      <c r="XEE150" s="1"/>
      <c r="XEF150" s="1"/>
      <c r="XEG150" s="1"/>
      <c r="XEH150" s="1"/>
      <c r="XEI150" s="1"/>
      <c r="XEJ150" s="1"/>
      <c r="XEK150" s="1"/>
      <c r="XEL150" s="1"/>
      <c r="XEM150" s="1"/>
      <c r="XEN150" s="1"/>
      <c r="XEO150" s="1"/>
      <c r="XEP150" s="1"/>
      <c r="XEQ150" s="1"/>
      <c r="XER150" s="1"/>
      <c r="XES150" s="1"/>
      <c r="XET150" s="1"/>
      <c r="XEU150" s="1"/>
      <c r="XEV150" s="1"/>
      <c r="XEW150" s="1"/>
      <c r="XEX150" s="1"/>
      <c r="XEY150" s="1"/>
      <c r="XEZ150" s="1"/>
      <c r="XFA150" s="1"/>
      <c r="XFB150" s="1"/>
      <c r="XFC150" s="1"/>
      <c r="XFD150" s="1"/>
    </row>
    <row r="151" spans="1:151 16227:16384" s="11" customFormat="1" ht="20.25" hidden="1" x14ac:dyDescent="0.25">
      <c r="A151" s="79" t="s">
        <v>206</v>
      </c>
      <c r="B151" s="80"/>
      <c r="C151" s="79" t="s">
        <v>98</v>
      </c>
      <c r="D151" s="80"/>
      <c r="E151" s="48" t="s">
        <v>210</v>
      </c>
      <c r="F151" s="79">
        <f>COUNT(#REF!)</f>
        <v>0</v>
      </c>
      <c r="G151" s="80"/>
      <c r="H151" s="48" t="e">
        <f>SUM(#REF!)</f>
        <v>#REF!</v>
      </c>
      <c r="I151" s="48" t="e">
        <f>SUM(#REF!)</f>
        <v>#REF!</v>
      </c>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WZC151" s="1"/>
      <c r="WZD151" s="1"/>
      <c r="WZE151" s="1"/>
      <c r="WZF151" s="1"/>
      <c r="WZG151" s="1"/>
      <c r="WZH151" s="1"/>
      <c r="WZI151" s="1"/>
      <c r="WZJ151" s="1"/>
      <c r="WZK151" s="1"/>
      <c r="WZL151" s="1"/>
      <c r="WZM151" s="1"/>
      <c r="WZN151" s="1"/>
      <c r="WZO151" s="1"/>
      <c r="WZP151" s="1"/>
      <c r="WZQ151" s="1"/>
      <c r="WZR151" s="1"/>
      <c r="WZS151" s="1"/>
      <c r="WZT151" s="1"/>
      <c r="WZU151" s="1"/>
      <c r="WZV151" s="1"/>
      <c r="WZW151" s="1"/>
      <c r="WZX151" s="1"/>
      <c r="WZY151" s="1"/>
      <c r="WZZ151" s="1"/>
      <c r="XAA151" s="1"/>
      <c r="XAB151" s="1"/>
      <c r="XAC151" s="1"/>
      <c r="XAD151" s="1"/>
      <c r="XAE151" s="1"/>
      <c r="XAF151" s="1"/>
      <c r="XAG151" s="1"/>
      <c r="XAH151" s="1"/>
      <c r="XAI151" s="1"/>
      <c r="XAJ151" s="1"/>
      <c r="XAK151" s="1"/>
      <c r="XAL151" s="1"/>
      <c r="XAM151" s="1"/>
      <c r="XAN151" s="1"/>
      <c r="XAO151" s="1"/>
      <c r="XAP151" s="1"/>
      <c r="XAQ151" s="1"/>
      <c r="XAR151" s="1"/>
      <c r="XAS151" s="1"/>
      <c r="XAT151" s="1"/>
      <c r="XAU151" s="1"/>
      <c r="XAV151" s="1"/>
      <c r="XAW151" s="1"/>
      <c r="XAX151" s="1"/>
      <c r="XAY151" s="1"/>
      <c r="XAZ151" s="1"/>
      <c r="XBA151" s="1"/>
      <c r="XBB151" s="1"/>
      <c r="XBC151" s="1"/>
      <c r="XBD151" s="1"/>
      <c r="XBE151" s="1"/>
      <c r="XBF151" s="1"/>
      <c r="XBG151" s="1"/>
      <c r="XBH151" s="1"/>
      <c r="XBI151" s="1"/>
      <c r="XBJ151" s="1"/>
      <c r="XBK151" s="1"/>
      <c r="XBL151" s="1"/>
      <c r="XBM151" s="1"/>
      <c r="XBN151" s="1"/>
      <c r="XBO151" s="1"/>
      <c r="XBP151" s="1"/>
      <c r="XBQ151" s="1"/>
      <c r="XBR151" s="1"/>
      <c r="XBS151" s="1"/>
      <c r="XBT151" s="1"/>
      <c r="XBU151" s="1"/>
      <c r="XBV151" s="1"/>
      <c r="XBW151" s="1"/>
      <c r="XBX151" s="1"/>
      <c r="XBY151" s="1"/>
      <c r="XBZ151" s="1"/>
      <c r="XCA151" s="1"/>
      <c r="XCB151" s="1"/>
      <c r="XCC151" s="1"/>
      <c r="XCD151" s="1"/>
      <c r="XCE151" s="1"/>
      <c r="XCF151" s="1"/>
      <c r="XCG151" s="1"/>
      <c r="XCH151" s="1"/>
      <c r="XCI151" s="1"/>
      <c r="XCJ151" s="1"/>
      <c r="XCK151" s="1"/>
      <c r="XCL151" s="1"/>
      <c r="XCM151" s="1"/>
      <c r="XCN151" s="1"/>
      <c r="XCO151" s="1"/>
      <c r="XCP151" s="1"/>
      <c r="XCQ151" s="1"/>
      <c r="XCR151" s="1"/>
      <c r="XCS151" s="1"/>
      <c r="XCT151" s="1"/>
      <c r="XCU151" s="1"/>
      <c r="XCV151" s="1"/>
      <c r="XCW151" s="1"/>
      <c r="XCX151" s="1"/>
      <c r="XCY151" s="1"/>
      <c r="XCZ151" s="1"/>
      <c r="XDA151" s="1"/>
      <c r="XDB151" s="1"/>
      <c r="XDC151" s="1"/>
      <c r="XDD151" s="1"/>
      <c r="XDE151" s="1"/>
      <c r="XDF151" s="1"/>
      <c r="XDG151" s="1"/>
      <c r="XDH151" s="1"/>
      <c r="XDI151" s="1"/>
      <c r="XDJ151" s="1"/>
      <c r="XDK151" s="1"/>
      <c r="XDL151" s="1"/>
      <c r="XDM151" s="1"/>
      <c r="XDN151" s="1"/>
      <c r="XDO151" s="1"/>
      <c r="XDP151" s="1"/>
      <c r="XDQ151" s="1"/>
      <c r="XDR151" s="1"/>
      <c r="XDS151" s="1"/>
      <c r="XDT151" s="1"/>
      <c r="XDU151" s="1"/>
      <c r="XDV151" s="1"/>
      <c r="XDW151" s="1"/>
      <c r="XDX151" s="1"/>
      <c r="XDY151" s="1"/>
      <c r="XDZ151" s="1"/>
      <c r="XEA151" s="1"/>
      <c r="XEB151" s="1"/>
      <c r="XEC151" s="1"/>
      <c r="XED151" s="1"/>
      <c r="XEE151" s="1"/>
      <c r="XEF151" s="1"/>
      <c r="XEG151" s="1"/>
      <c r="XEH151" s="1"/>
      <c r="XEI151" s="1"/>
      <c r="XEJ151" s="1"/>
      <c r="XEK151" s="1"/>
      <c r="XEL151" s="1"/>
      <c r="XEM151" s="1"/>
      <c r="XEN151" s="1"/>
      <c r="XEO151" s="1"/>
      <c r="XEP151" s="1"/>
      <c r="XEQ151" s="1"/>
      <c r="XER151" s="1"/>
      <c r="XES151" s="1"/>
      <c r="XET151" s="1"/>
      <c r="XEU151" s="1"/>
      <c r="XEV151" s="1"/>
      <c r="XEW151" s="1"/>
      <c r="XEX151" s="1"/>
      <c r="XEY151" s="1"/>
      <c r="XEZ151" s="1"/>
      <c r="XFA151" s="1"/>
      <c r="XFB151" s="1"/>
      <c r="XFC151" s="1"/>
      <c r="XFD151" s="1"/>
    </row>
    <row r="152" spans="1:151 16227:16384" s="11" customFormat="1" ht="20.25" hidden="1" x14ac:dyDescent="0.25">
      <c r="A152" s="79" t="s">
        <v>211</v>
      </c>
      <c r="B152" s="80"/>
      <c r="C152" s="79" t="s">
        <v>98</v>
      </c>
      <c r="D152" s="80"/>
      <c r="E152" s="48" t="s">
        <v>210</v>
      </c>
      <c r="F152" s="79">
        <f>COUNT(#REF!)</f>
        <v>0</v>
      </c>
      <c r="G152" s="80"/>
      <c r="H152" s="48" t="e">
        <f>SUM(#REF!)</f>
        <v>#REF!</v>
      </c>
      <c r="I152" s="48" t="e">
        <f>SUM(#REF!)</f>
        <v>#REF!</v>
      </c>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WZC152" s="1"/>
      <c r="WZD152" s="1"/>
      <c r="WZE152" s="1"/>
      <c r="WZF152" s="1"/>
      <c r="WZG152" s="1"/>
      <c r="WZH152" s="1"/>
      <c r="WZI152" s="1"/>
      <c r="WZJ152" s="1"/>
      <c r="WZK152" s="1"/>
      <c r="WZL152" s="1"/>
      <c r="WZM152" s="1"/>
      <c r="WZN152" s="1"/>
      <c r="WZO152" s="1"/>
      <c r="WZP152" s="1"/>
      <c r="WZQ152" s="1"/>
      <c r="WZR152" s="1"/>
      <c r="WZS152" s="1"/>
      <c r="WZT152" s="1"/>
      <c r="WZU152" s="1"/>
      <c r="WZV152" s="1"/>
      <c r="WZW152" s="1"/>
      <c r="WZX152" s="1"/>
      <c r="WZY152" s="1"/>
      <c r="WZZ152" s="1"/>
      <c r="XAA152" s="1"/>
      <c r="XAB152" s="1"/>
      <c r="XAC152" s="1"/>
      <c r="XAD152" s="1"/>
      <c r="XAE152" s="1"/>
      <c r="XAF152" s="1"/>
      <c r="XAG152" s="1"/>
      <c r="XAH152" s="1"/>
      <c r="XAI152" s="1"/>
      <c r="XAJ152" s="1"/>
      <c r="XAK152" s="1"/>
      <c r="XAL152" s="1"/>
      <c r="XAM152" s="1"/>
      <c r="XAN152" s="1"/>
      <c r="XAO152" s="1"/>
      <c r="XAP152" s="1"/>
      <c r="XAQ152" s="1"/>
      <c r="XAR152" s="1"/>
      <c r="XAS152" s="1"/>
      <c r="XAT152" s="1"/>
      <c r="XAU152" s="1"/>
      <c r="XAV152" s="1"/>
      <c r="XAW152" s="1"/>
      <c r="XAX152" s="1"/>
      <c r="XAY152" s="1"/>
      <c r="XAZ152" s="1"/>
      <c r="XBA152" s="1"/>
      <c r="XBB152" s="1"/>
      <c r="XBC152" s="1"/>
      <c r="XBD152" s="1"/>
      <c r="XBE152" s="1"/>
      <c r="XBF152" s="1"/>
      <c r="XBG152" s="1"/>
      <c r="XBH152" s="1"/>
      <c r="XBI152" s="1"/>
      <c r="XBJ152" s="1"/>
      <c r="XBK152" s="1"/>
      <c r="XBL152" s="1"/>
      <c r="XBM152" s="1"/>
      <c r="XBN152" s="1"/>
      <c r="XBO152" s="1"/>
      <c r="XBP152" s="1"/>
      <c r="XBQ152" s="1"/>
      <c r="XBR152" s="1"/>
      <c r="XBS152" s="1"/>
      <c r="XBT152" s="1"/>
      <c r="XBU152" s="1"/>
      <c r="XBV152" s="1"/>
      <c r="XBW152" s="1"/>
      <c r="XBX152" s="1"/>
      <c r="XBY152" s="1"/>
      <c r="XBZ152" s="1"/>
      <c r="XCA152" s="1"/>
      <c r="XCB152" s="1"/>
      <c r="XCC152" s="1"/>
      <c r="XCD152" s="1"/>
      <c r="XCE152" s="1"/>
      <c r="XCF152" s="1"/>
      <c r="XCG152" s="1"/>
      <c r="XCH152" s="1"/>
      <c r="XCI152" s="1"/>
      <c r="XCJ152" s="1"/>
      <c r="XCK152" s="1"/>
      <c r="XCL152" s="1"/>
      <c r="XCM152" s="1"/>
      <c r="XCN152" s="1"/>
      <c r="XCO152" s="1"/>
      <c r="XCP152" s="1"/>
      <c r="XCQ152" s="1"/>
      <c r="XCR152" s="1"/>
      <c r="XCS152" s="1"/>
      <c r="XCT152" s="1"/>
      <c r="XCU152" s="1"/>
      <c r="XCV152" s="1"/>
      <c r="XCW152" s="1"/>
      <c r="XCX152" s="1"/>
      <c r="XCY152" s="1"/>
      <c r="XCZ152" s="1"/>
      <c r="XDA152" s="1"/>
      <c r="XDB152" s="1"/>
      <c r="XDC152" s="1"/>
      <c r="XDD152" s="1"/>
      <c r="XDE152" s="1"/>
      <c r="XDF152" s="1"/>
      <c r="XDG152" s="1"/>
      <c r="XDH152" s="1"/>
      <c r="XDI152" s="1"/>
      <c r="XDJ152" s="1"/>
      <c r="XDK152" s="1"/>
      <c r="XDL152" s="1"/>
      <c r="XDM152" s="1"/>
      <c r="XDN152" s="1"/>
      <c r="XDO152" s="1"/>
      <c r="XDP152" s="1"/>
      <c r="XDQ152" s="1"/>
      <c r="XDR152" s="1"/>
      <c r="XDS152" s="1"/>
      <c r="XDT152" s="1"/>
      <c r="XDU152" s="1"/>
      <c r="XDV152" s="1"/>
      <c r="XDW152" s="1"/>
      <c r="XDX152" s="1"/>
      <c r="XDY152" s="1"/>
      <c r="XDZ152" s="1"/>
      <c r="XEA152" s="1"/>
      <c r="XEB152" s="1"/>
      <c r="XEC152" s="1"/>
      <c r="XED152" s="1"/>
      <c r="XEE152" s="1"/>
      <c r="XEF152" s="1"/>
      <c r="XEG152" s="1"/>
      <c r="XEH152" s="1"/>
      <c r="XEI152" s="1"/>
      <c r="XEJ152" s="1"/>
      <c r="XEK152" s="1"/>
      <c r="XEL152" s="1"/>
      <c r="XEM152" s="1"/>
      <c r="XEN152" s="1"/>
      <c r="XEO152" s="1"/>
      <c r="XEP152" s="1"/>
      <c r="XEQ152" s="1"/>
      <c r="XER152" s="1"/>
      <c r="XES152" s="1"/>
      <c r="XET152" s="1"/>
      <c r="XEU152" s="1"/>
      <c r="XEV152" s="1"/>
      <c r="XEW152" s="1"/>
      <c r="XEX152" s="1"/>
      <c r="XEY152" s="1"/>
      <c r="XEZ152" s="1"/>
      <c r="XFA152" s="1"/>
      <c r="XFB152" s="1"/>
      <c r="XFC152" s="1"/>
      <c r="XFD152" s="1"/>
    </row>
    <row r="153" spans="1:151 16227:16384" s="11" customFormat="1" ht="20.25" hidden="1" x14ac:dyDescent="0.25">
      <c r="A153" s="83" t="s">
        <v>186</v>
      </c>
      <c r="B153" s="84"/>
      <c r="C153" s="83"/>
      <c r="D153" s="84"/>
      <c r="E153" s="47"/>
      <c r="F153" s="83">
        <f>SUM(F151:G152)</f>
        <v>0</v>
      </c>
      <c r="G153" s="84"/>
      <c r="H153" s="47" t="e">
        <f>SUM(H151:H152)</f>
        <v>#REF!</v>
      </c>
      <c r="I153" s="47" t="e">
        <f>SUM(I151:I152)</f>
        <v>#REF!</v>
      </c>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WZC153" s="1"/>
      <c r="WZD153" s="1"/>
      <c r="WZE153" s="1"/>
      <c r="WZF153" s="1"/>
      <c r="WZG153" s="1"/>
      <c r="WZH153" s="1"/>
      <c r="WZI153" s="1"/>
      <c r="WZJ153" s="1"/>
      <c r="WZK153" s="1"/>
      <c r="WZL153" s="1"/>
      <c r="WZM153" s="1"/>
      <c r="WZN153" s="1"/>
      <c r="WZO153" s="1"/>
      <c r="WZP153" s="1"/>
      <c r="WZQ153" s="1"/>
      <c r="WZR153" s="1"/>
      <c r="WZS153" s="1"/>
      <c r="WZT153" s="1"/>
      <c r="WZU153" s="1"/>
      <c r="WZV153" s="1"/>
      <c r="WZW153" s="1"/>
      <c r="WZX153" s="1"/>
      <c r="WZY153" s="1"/>
      <c r="WZZ153" s="1"/>
      <c r="XAA153" s="1"/>
      <c r="XAB153" s="1"/>
      <c r="XAC153" s="1"/>
      <c r="XAD153" s="1"/>
      <c r="XAE153" s="1"/>
      <c r="XAF153" s="1"/>
      <c r="XAG153" s="1"/>
      <c r="XAH153" s="1"/>
      <c r="XAI153" s="1"/>
      <c r="XAJ153" s="1"/>
      <c r="XAK153" s="1"/>
      <c r="XAL153" s="1"/>
      <c r="XAM153" s="1"/>
      <c r="XAN153" s="1"/>
      <c r="XAO153" s="1"/>
      <c r="XAP153" s="1"/>
      <c r="XAQ153" s="1"/>
      <c r="XAR153" s="1"/>
      <c r="XAS153" s="1"/>
      <c r="XAT153" s="1"/>
      <c r="XAU153" s="1"/>
      <c r="XAV153" s="1"/>
      <c r="XAW153" s="1"/>
      <c r="XAX153" s="1"/>
      <c r="XAY153" s="1"/>
      <c r="XAZ153" s="1"/>
      <c r="XBA153" s="1"/>
      <c r="XBB153" s="1"/>
      <c r="XBC153" s="1"/>
      <c r="XBD153" s="1"/>
      <c r="XBE153" s="1"/>
      <c r="XBF153" s="1"/>
      <c r="XBG153" s="1"/>
      <c r="XBH153" s="1"/>
      <c r="XBI153" s="1"/>
      <c r="XBJ153" s="1"/>
      <c r="XBK153" s="1"/>
      <c r="XBL153" s="1"/>
      <c r="XBM153" s="1"/>
      <c r="XBN153" s="1"/>
      <c r="XBO153" s="1"/>
      <c r="XBP153" s="1"/>
      <c r="XBQ153" s="1"/>
      <c r="XBR153" s="1"/>
      <c r="XBS153" s="1"/>
      <c r="XBT153" s="1"/>
      <c r="XBU153" s="1"/>
      <c r="XBV153" s="1"/>
      <c r="XBW153" s="1"/>
      <c r="XBX153" s="1"/>
      <c r="XBY153" s="1"/>
      <c r="XBZ153" s="1"/>
      <c r="XCA153" s="1"/>
      <c r="XCB153" s="1"/>
      <c r="XCC153" s="1"/>
      <c r="XCD153" s="1"/>
      <c r="XCE153" s="1"/>
      <c r="XCF153" s="1"/>
      <c r="XCG153" s="1"/>
      <c r="XCH153" s="1"/>
      <c r="XCI153" s="1"/>
      <c r="XCJ153" s="1"/>
      <c r="XCK153" s="1"/>
      <c r="XCL153" s="1"/>
      <c r="XCM153" s="1"/>
      <c r="XCN153" s="1"/>
      <c r="XCO153" s="1"/>
      <c r="XCP153" s="1"/>
      <c r="XCQ153" s="1"/>
      <c r="XCR153" s="1"/>
      <c r="XCS153" s="1"/>
      <c r="XCT153" s="1"/>
      <c r="XCU153" s="1"/>
      <c r="XCV153" s="1"/>
      <c r="XCW153" s="1"/>
      <c r="XCX153" s="1"/>
      <c r="XCY153" s="1"/>
      <c r="XCZ153" s="1"/>
      <c r="XDA153" s="1"/>
      <c r="XDB153" s="1"/>
      <c r="XDC153" s="1"/>
      <c r="XDD153" s="1"/>
      <c r="XDE153" s="1"/>
      <c r="XDF153" s="1"/>
      <c r="XDG153" s="1"/>
      <c r="XDH153" s="1"/>
      <c r="XDI153" s="1"/>
      <c r="XDJ153" s="1"/>
      <c r="XDK153" s="1"/>
      <c r="XDL153" s="1"/>
      <c r="XDM153" s="1"/>
      <c r="XDN153" s="1"/>
      <c r="XDO153" s="1"/>
      <c r="XDP153" s="1"/>
      <c r="XDQ153" s="1"/>
      <c r="XDR153" s="1"/>
      <c r="XDS153" s="1"/>
      <c r="XDT153" s="1"/>
      <c r="XDU153" s="1"/>
      <c r="XDV153" s="1"/>
      <c r="XDW153" s="1"/>
      <c r="XDX153" s="1"/>
      <c r="XDY153" s="1"/>
      <c r="XDZ153" s="1"/>
      <c r="XEA153" s="1"/>
      <c r="XEB153" s="1"/>
      <c r="XEC153" s="1"/>
      <c r="XED153" s="1"/>
      <c r="XEE153" s="1"/>
      <c r="XEF153" s="1"/>
      <c r="XEG153" s="1"/>
      <c r="XEH153" s="1"/>
      <c r="XEI153" s="1"/>
      <c r="XEJ153" s="1"/>
      <c r="XEK153" s="1"/>
      <c r="XEL153" s="1"/>
      <c r="XEM153" s="1"/>
      <c r="XEN153" s="1"/>
      <c r="XEO153" s="1"/>
      <c r="XEP153" s="1"/>
      <c r="XEQ153" s="1"/>
      <c r="XER153" s="1"/>
      <c r="XES153" s="1"/>
      <c r="XET153" s="1"/>
      <c r="XEU153" s="1"/>
      <c r="XEV153" s="1"/>
      <c r="XEW153" s="1"/>
      <c r="XEX153" s="1"/>
      <c r="XEY153" s="1"/>
      <c r="XEZ153" s="1"/>
      <c r="XFA153" s="1"/>
      <c r="XFB153" s="1"/>
      <c r="XFC153" s="1"/>
      <c r="XFD153" s="1"/>
    </row>
    <row r="154" spans="1:151 16227:16384" s="11" customFormat="1" ht="40.5" x14ac:dyDescent="0.25">
      <c r="A154" s="83" t="s">
        <v>183</v>
      </c>
      <c r="B154" s="84"/>
      <c r="C154" s="83" t="s">
        <v>184</v>
      </c>
      <c r="D154" s="84"/>
      <c r="E154" s="47" t="s">
        <v>185</v>
      </c>
      <c r="F154" s="83" t="s">
        <v>182</v>
      </c>
      <c r="G154" s="84"/>
      <c r="H154" s="47" t="s">
        <v>181</v>
      </c>
      <c r="I154" s="47" t="s">
        <v>180</v>
      </c>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WZC154" s="1"/>
      <c r="WZD154" s="1"/>
      <c r="WZE154" s="1"/>
      <c r="WZF154" s="1"/>
      <c r="WZG154" s="1"/>
      <c r="WZH154" s="1"/>
      <c r="WZI154" s="1"/>
      <c r="WZJ154" s="1"/>
      <c r="WZK154" s="1"/>
      <c r="WZL154" s="1"/>
      <c r="WZM154" s="1"/>
      <c r="WZN154" s="1"/>
      <c r="WZO154" s="1"/>
      <c r="WZP154" s="1"/>
      <c r="WZQ154" s="1"/>
      <c r="WZR154" s="1"/>
      <c r="WZS154" s="1"/>
      <c r="WZT154" s="1"/>
      <c r="WZU154" s="1"/>
      <c r="WZV154" s="1"/>
      <c r="WZW154" s="1"/>
      <c r="WZX154" s="1"/>
      <c r="WZY154" s="1"/>
      <c r="WZZ154" s="1"/>
      <c r="XAA154" s="1"/>
      <c r="XAB154" s="1"/>
      <c r="XAC154" s="1"/>
      <c r="XAD154" s="1"/>
      <c r="XAE154" s="1"/>
      <c r="XAF154" s="1"/>
      <c r="XAG154" s="1"/>
      <c r="XAH154" s="1"/>
      <c r="XAI154" s="1"/>
      <c r="XAJ154" s="1"/>
      <c r="XAK154" s="1"/>
      <c r="XAL154" s="1"/>
      <c r="XAM154" s="1"/>
      <c r="XAN154" s="1"/>
      <c r="XAO154" s="1"/>
      <c r="XAP154" s="1"/>
      <c r="XAQ154" s="1"/>
      <c r="XAR154" s="1"/>
      <c r="XAS154" s="1"/>
      <c r="XAT154" s="1"/>
      <c r="XAU154" s="1"/>
      <c r="XAV154" s="1"/>
      <c r="XAW154" s="1"/>
      <c r="XAX154" s="1"/>
      <c r="XAY154" s="1"/>
      <c r="XAZ154" s="1"/>
      <c r="XBA154" s="1"/>
      <c r="XBB154" s="1"/>
      <c r="XBC154" s="1"/>
      <c r="XBD154" s="1"/>
      <c r="XBE154" s="1"/>
      <c r="XBF154" s="1"/>
      <c r="XBG154" s="1"/>
      <c r="XBH154" s="1"/>
      <c r="XBI154" s="1"/>
      <c r="XBJ154" s="1"/>
      <c r="XBK154" s="1"/>
      <c r="XBL154" s="1"/>
      <c r="XBM154" s="1"/>
      <c r="XBN154" s="1"/>
      <c r="XBO154" s="1"/>
      <c r="XBP154" s="1"/>
      <c r="XBQ154" s="1"/>
      <c r="XBR154" s="1"/>
      <c r="XBS154" s="1"/>
      <c r="XBT154" s="1"/>
      <c r="XBU154" s="1"/>
      <c r="XBV154" s="1"/>
      <c r="XBW154" s="1"/>
      <c r="XBX154" s="1"/>
      <c r="XBY154" s="1"/>
      <c r="XBZ154" s="1"/>
      <c r="XCA154" s="1"/>
      <c r="XCB154" s="1"/>
      <c r="XCC154" s="1"/>
      <c r="XCD154" s="1"/>
      <c r="XCE154" s="1"/>
      <c r="XCF154" s="1"/>
      <c r="XCG154" s="1"/>
      <c r="XCH154" s="1"/>
      <c r="XCI154" s="1"/>
      <c r="XCJ154" s="1"/>
      <c r="XCK154" s="1"/>
      <c r="XCL154" s="1"/>
      <c r="XCM154" s="1"/>
      <c r="XCN154" s="1"/>
      <c r="XCO154" s="1"/>
      <c r="XCP154" s="1"/>
      <c r="XCQ154" s="1"/>
      <c r="XCR154" s="1"/>
      <c r="XCS154" s="1"/>
      <c r="XCT154" s="1"/>
      <c r="XCU154" s="1"/>
      <c r="XCV154" s="1"/>
      <c r="XCW154" s="1"/>
      <c r="XCX154" s="1"/>
      <c r="XCY154" s="1"/>
      <c r="XCZ154" s="1"/>
      <c r="XDA154" s="1"/>
      <c r="XDB154" s="1"/>
      <c r="XDC154" s="1"/>
      <c r="XDD154" s="1"/>
      <c r="XDE154" s="1"/>
      <c r="XDF154" s="1"/>
      <c r="XDG154" s="1"/>
      <c r="XDH154" s="1"/>
      <c r="XDI154" s="1"/>
      <c r="XDJ154" s="1"/>
      <c r="XDK154" s="1"/>
      <c r="XDL154" s="1"/>
      <c r="XDM154" s="1"/>
      <c r="XDN154" s="1"/>
      <c r="XDO154" s="1"/>
      <c r="XDP154" s="1"/>
      <c r="XDQ154" s="1"/>
      <c r="XDR154" s="1"/>
      <c r="XDS154" s="1"/>
      <c r="XDT154" s="1"/>
      <c r="XDU154" s="1"/>
      <c r="XDV154" s="1"/>
      <c r="XDW154" s="1"/>
      <c r="XDX154" s="1"/>
      <c r="XDY154" s="1"/>
      <c r="XDZ154" s="1"/>
      <c r="XEA154" s="1"/>
      <c r="XEB154" s="1"/>
      <c r="XEC154" s="1"/>
      <c r="XED154" s="1"/>
      <c r="XEE154" s="1"/>
      <c r="XEF154" s="1"/>
      <c r="XEG154" s="1"/>
      <c r="XEH154" s="1"/>
      <c r="XEI154" s="1"/>
      <c r="XEJ154" s="1"/>
      <c r="XEK154" s="1"/>
      <c r="XEL154" s="1"/>
      <c r="XEM154" s="1"/>
      <c r="XEN154" s="1"/>
      <c r="XEO154" s="1"/>
      <c r="XEP154" s="1"/>
      <c r="XEQ154" s="1"/>
      <c r="XER154" s="1"/>
      <c r="XES154" s="1"/>
      <c r="XET154" s="1"/>
      <c r="XEU154" s="1"/>
      <c r="XEV154" s="1"/>
      <c r="XEW154" s="1"/>
      <c r="XEX154" s="1"/>
      <c r="XEY154" s="1"/>
      <c r="XEZ154" s="1"/>
      <c r="XFA154" s="1"/>
      <c r="XFB154" s="1"/>
      <c r="XFC154" s="1"/>
      <c r="XFD154" s="1"/>
    </row>
    <row r="155" spans="1:151 16227:16384" s="11" customFormat="1" ht="20.25" x14ac:dyDescent="0.25">
      <c r="A155" s="79" t="s">
        <v>229</v>
      </c>
      <c r="B155" s="80"/>
      <c r="C155" s="79" t="s">
        <v>98</v>
      </c>
      <c r="D155" s="80"/>
      <c r="E155" s="48" t="s">
        <v>209</v>
      </c>
      <c r="F155" s="79">
        <f>COUNT(F173:G184)*22+COUNT(F186:G190,F192:G197)*5</f>
        <v>319</v>
      </c>
      <c r="G155" s="80"/>
      <c r="H155" s="48">
        <f>SUM(F173:G184)*22+SUM(F186:G190,F192:G197)*5</f>
        <v>102702.44555999996</v>
      </c>
      <c r="I155" s="48">
        <f>SUM(I173:I184)*22+SUM(I186:I190,I192:I197)*5</f>
        <v>164323.91289600005</v>
      </c>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WZC155" s="1"/>
      <c r="WZD155" s="1"/>
      <c r="WZE155" s="1"/>
      <c r="WZF155" s="1"/>
      <c r="WZG155" s="1"/>
      <c r="WZH155" s="1"/>
      <c r="WZI155" s="1"/>
      <c r="WZJ155" s="1"/>
      <c r="WZK155" s="1"/>
      <c r="WZL155" s="1"/>
      <c r="WZM155" s="1"/>
      <c r="WZN155" s="1"/>
      <c r="WZO155" s="1"/>
      <c r="WZP155" s="1"/>
      <c r="WZQ155" s="1"/>
      <c r="WZR155" s="1"/>
      <c r="WZS155" s="1"/>
      <c r="WZT155" s="1"/>
      <c r="WZU155" s="1"/>
      <c r="WZV155" s="1"/>
      <c r="WZW155" s="1"/>
      <c r="WZX155" s="1"/>
      <c r="WZY155" s="1"/>
      <c r="WZZ155" s="1"/>
      <c r="XAA155" s="1"/>
      <c r="XAB155" s="1"/>
      <c r="XAC155" s="1"/>
      <c r="XAD155" s="1"/>
      <c r="XAE155" s="1"/>
      <c r="XAF155" s="1"/>
      <c r="XAG155" s="1"/>
      <c r="XAH155" s="1"/>
      <c r="XAI155" s="1"/>
      <c r="XAJ155" s="1"/>
      <c r="XAK155" s="1"/>
      <c r="XAL155" s="1"/>
      <c r="XAM155" s="1"/>
      <c r="XAN155" s="1"/>
      <c r="XAO155" s="1"/>
      <c r="XAP155" s="1"/>
      <c r="XAQ155" s="1"/>
      <c r="XAR155" s="1"/>
      <c r="XAS155" s="1"/>
      <c r="XAT155" s="1"/>
      <c r="XAU155" s="1"/>
      <c r="XAV155" s="1"/>
      <c r="XAW155" s="1"/>
      <c r="XAX155" s="1"/>
      <c r="XAY155" s="1"/>
      <c r="XAZ155" s="1"/>
      <c r="XBA155" s="1"/>
      <c r="XBB155" s="1"/>
      <c r="XBC155" s="1"/>
      <c r="XBD155" s="1"/>
      <c r="XBE155" s="1"/>
      <c r="XBF155" s="1"/>
      <c r="XBG155" s="1"/>
      <c r="XBH155" s="1"/>
      <c r="XBI155" s="1"/>
      <c r="XBJ155" s="1"/>
      <c r="XBK155" s="1"/>
      <c r="XBL155" s="1"/>
      <c r="XBM155" s="1"/>
      <c r="XBN155" s="1"/>
      <c r="XBO155" s="1"/>
      <c r="XBP155" s="1"/>
      <c r="XBQ155" s="1"/>
      <c r="XBR155" s="1"/>
      <c r="XBS155" s="1"/>
      <c r="XBT155" s="1"/>
      <c r="XBU155" s="1"/>
      <c r="XBV155" s="1"/>
      <c r="XBW155" s="1"/>
      <c r="XBX155" s="1"/>
      <c r="XBY155" s="1"/>
      <c r="XBZ155" s="1"/>
      <c r="XCA155" s="1"/>
      <c r="XCB155" s="1"/>
      <c r="XCC155" s="1"/>
      <c r="XCD155" s="1"/>
      <c r="XCE155" s="1"/>
      <c r="XCF155" s="1"/>
      <c r="XCG155" s="1"/>
      <c r="XCH155" s="1"/>
      <c r="XCI155" s="1"/>
      <c r="XCJ155" s="1"/>
      <c r="XCK155" s="1"/>
      <c r="XCL155" s="1"/>
      <c r="XCM155" s="1"/>
      <c r="XCN155" s="1"/>
      <c r="XCO155" s="1"/>
      <c r="XCP155" s="1"/>
      <c r="XCQ155" s="1"/>
      <c r="XCR155" s="1"/>
      <c r="XCS155" s="1"/>
      <c r="XCT155" s="1"/>
      <c r="XCU155" s="1"/>
      <c r="XCV155" s="1"/>
      <c r="XCW155" s="1"/>
      <c r="XCX155" s="1"/>
      <c r="XCY155" s="1"/>
      <c r="XCZ155" s="1"/>
      <c r="XDA155" s="1"/>
      <c r="XDB155" s="1"/>
      <c r="XDC155" s="1"/>
      <c r="XDD155" s="1"/>
      <c r="XDE155" s="1"/>
      <c r="XDF155" s="1"/>
      <c r="XDG155" s="1"/>
      <c r="XDH155" s="1"/>
      <c r="XDI155" s="1"/>
      <c r="XDJ155" s="1"/>
      <c r="XDK155" s="1"/>
      <c r="XDL155" s="1"/>
      <c r="XDM155" s="1"/>
      <c r="XDN155" s="1"/>
      <c r="XDO155" s="1"/>
      <c r="XDP155" s="1"/>
      <c r="XDQ155" s="1"/>
      <c r="XDR155" s="1"/>
      <c r="XDS155" s="1"/>
      <c r="XDT155" s="1"/>
      <c r="XDU155" s="1"/>
      <c r="XDV155" s="1"/>
      <c r="XDW155" s="1"/>
      <c r="XDX155" s="1"/>
      <c r="XDY155" s="1"/>
      <c r="XDZ155" s="1"/>
      <c r="XEA155" s="1"/>
      <c r="XEB155" s="1"/>
      <c r="XEC155" s="1"/>
      <c r="XED155" s="1"/>
      <c r="XEE155" s="1"/>
      <c r="XEF155" s="1"/>
      <c r="XEG155" s="1"/>
      <c r="XEH155" s="1"/>
      <c r="XEI155" s="1"/>
      <c r="XEJ155" s="1"/>
      <c r="XEK155" s="1"/>
      <c r="XEL155" s="1"/>
      <c r="XEM155" s="1"/>
      <c r="XEN155" s="1"/>
      <c r="XEO155" s="1"/>
      <c r="XEP155" s="1"/>
      <c r="XEQ155" s="1"/>
      <c r="XER155" s="1"/>
      <c r="XES155" s="1"/>
      <c r="XET155" s="1"/>
      <c r="XEU155" s="1"/>
      <c r="XEV155" s="1"/>
      <c r="XEW155" s="1"/>
      <c r="XEX155" s="1"/>
      <c r="XEY155" s="1"/>
      <c r="XEZ155" s="1"/>
      <c r="XFA155" s="1"/>
      <c r="XFB155" s="1"/>
      <c r="XFC155" s="1"/>
      <c r="XFD155" s="1"/>
    </row>
    <row r="156" spans="1:151 16227:16384" s="11" customFormat="1" ht="20.25" x14ac:dyDescent="0.25">
      <c r="A156" s="79" t="s">
        <v>230</v>
      </c>
      <c r="B156" s="80"/>
      <c r="C156" s="79" t="s">
        <v>98</v>
      </c>
      <c r="D156" s="80"/>
      <c r="E156" s="48" t="s">
        <v>209</v>
      </c>
      <c r="F156" s="79">
        <f>COUNT(F203:G216)*22+COUNT(F218:G223,F225:G231)*5</f>
        <v>373</v>
      </c>
      <c r="G156" s="80"/>
      <c r="H156" s="48">
        <f>SUM(F203:G216)*22+SUM(F218:G223,F225:G231)*5</f>
        <v>120087.81251999998</v>
      </c>
      <c r="I156" s="48">
        <f>SUM(I203:I216)*22+SUM(I218:I223,I225:I231)*5</f>
        <v>192140.50003200007</v>
      </c>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WZC156" s="1"/>
      <c r="WZD156" s="1"/>
      <c r="WZE156" s="1"/>
      <c r="WZF156" s="1"/>
      <c r="WZG156" s="1"/>
      <c r="WZH156" s="1"/>
      <c r="WZI156" s="1"/>
      <c r="WZJ156" s="1"/>
      <c r="WZK156" s="1"/>
      <c r="WZL156" s="1"/>
      <c r="WZM156" s="1"/>
      <c r="WZN156" s="1"/>
      <c r="WZO156" s="1"/>
      <c r="WZP156" s="1"/>
      <c r="WZQ156" s="1"/>
      <c r="WZR156" s="1"/>
      <c r="WZS156" s="1"/>
      <c r="WZT156" s="1"/>
      <c r="WZU156" s="1"/>
      <c r="WZV156" s="1"/>
      <c r="WZW156" s="1"/>
      <c r="WZX156" s="1"/>
      <c r="WZY156" s="1"/>
      <c r="WZZ156" s="1"/>
      <c r="XAA156" s="1"/>
      <c r="XAB156" s="1"/>
      <c r="XAC156" s="1"/>
      <c r="XAD156" s="1"/>
      <c r="XAE156" s="1"/>
      <c r="XAF156" s="1"/>
      <c r="XAG156" s="1"/>
      <c r="XAH156" s="1"/>
      <c r="XAI156" s="1"/>
      <c r="XAJ156" s="1"/>
      <c r="XAK156" s="1"/>
      <c r="XAL156" s="1"/>
      <c r="XAM156" s="1"/>
      <c r="XAN156" s="1"/>
      <c r="XAO156" s="1"/>
      <c r="XAP156" s="1"/>
      <c r="XAQ156" s="1"/>
      <c r="XAR156" s="1"/>
      <c r="XAS156" s="1"/>
      <c r="XAT156" s="1"/>
      <c r="XAU156" s="1"/>
      <c r="XAV156" s="1"/>
      <c r="XAW156" s="1"/>
      <c r="XAX156" s="1"/>
      <c r="XAY156" s="1"/>
      <c r="XAZ156" s="1"/>
      <c r="XBA156" s="1"/>
      <c r="XBB156" s="1"/>
      <c r="XBC156" s="1"/>
      <c r="XBD156" s="1"/>
      <c r="XBE156" s="1"/>
      <c r="XBF156" s="1"/>
      <c r="XBG156" s="1"/>
      <c r="XBH156" s="1"/>
      <c r="XBI156" s="1"/>
      <c r="XBJ156" s="1"/>
      <c r="XBK156" s="1"/>
      <c r="XBL156" s="1"/>
      <c r="XBM156" s="1"/>
      <c r="XBN156" s="1"/>
      <c r="XBO156" s="1"/>
      <c r="XBP156" s="1"/>
      <c r="XBQ156" s="1"/>
      <c r="XBR156" s="1"/>
      <c r="XBS156" s="1"/>
      <c r="XBT156" s="1"/>
      <c r="XBU156" s="1"/>
      <c r="XBV156" s="1"/>
      <c r="XBW156" s="1"/>
      <c r="XBX156" s="1"/>
      <c r="XBY156" s="1"/>
      <c r="XBZ156" s="1"/>
      <c r="XCA156" s="1"/>
      <c r="XCB156" s="1"/>
      <c r="XCC156" s="1"/>
      <c r="XCD156" s="1"/>
      <c r="XCE156" s="1"/>
      <c r="XCF156" s="1"/>
      <c r="XCG156" s="1"/>
      <c r="XCH156" s="1"/>
      <c r="XCI156" s="1"/>
      <c r="XCJ156" s="1"/>
      <c r="XCK156" s="1"/>
      <c r="XCL156" s="1"/>
      <c r="XCM156" s="1"/>
      <c r="XCN156" s="1"/>
      <c r="XCO156" s="1"/>
      <c r="XCP156" s="1"/>
      <c r="XCQ156" s="1"/>
      <c r="XCR156" s="1"/>
      <c r="XCS156" s="1"/>
      <c r="XCT156" s="1"/>
      <c r="XCU156" s="1"/>
      <c r="XCV156" s="1"/>
      <c r="XCW156" s="1"/>
      <c r="XCX156" s="1"/>
      <c r="XCY156" s="1"/>
      <c r="XCZ156" s="1"/>
      <c r="XDA156" s="1"/>
      <c r="XDB156" s="1"/>
      <c r="XDC156" s="1"/>
      <c r="XDD156" s="1"/>
      <c r="XDE156" s="1"/>
      <c r="XDF156" s="1"/>
      <c r="XDG156" s="1"/>
      <c r="XDH156" s="1"/>
      <c r="XDI156" s="1"/>
      <c r="XDJ156" s="1"/>
      <c r="XDK156" s="1"/>
      <c r="XDL156" s="1"/>
      <c r="XDM156" s="1"/>
      <c r="XDN156" s="1"/>
      <c r="XDO156" s="1"/>
      <c r="XDP156" s="1"/>
      <c r="XDQ156" s="1"/>
      <c r="XDR156" s="1"/>
      <c r="XDS156" s="1"/>
      <c r="XDT156" s="1"/>
      <c r="XDU156" s="1"/>
      <c r="XDV156" s="1"/>
      <c r="XDW156" s="1"/>
      <c r="XDX156" s="1"/>
      <c r="XDY156" s="1"/>
      <c r="XDZ156" s="1"/>
      <c r="XEA156" s="1"/>
      <c r="XEB156" s="1"/>
      <c r="XEC156" s="1"/>
      <c r="XED156" s="1"/>
      <c r="XEE156" s="1"/>
      <c r="XEF156" s="1"/>
      <c r="XEG156" s="1"/>
      <c r="XEH156" s="1"/>
      <c r="XEI156" s="1"/>
      <c r="XEJ156" s="1"/>
      <c r="XEK156" s="1"/>
      <c r="XEL156" s="1"/>
      <c r="XEM156" s="1"/>
      <c r="XEN156" s="1"/>
      <c r="XEO156" s="1"/>
      <c r="XEP156" s="1"/>
      <c r="XEQ156" s="1"/>
      <c r="XER156" s="1"/>
      <c r="XES156" s="1"/>
      <c r="XET156" s="1"/>
      <c r="XEU156" s="1"/>
      <c r="XEV156" s="1"/>
      <c r="XEW156" s="1"/>
      <c r="XEX156" s="1"/>
      <c r="XEY156" s="1"/>
      <c r="XEZ156" s="1"/>
      <c r="XFA156" s="1"/>
      <c r="XFB156" s="1"/>
      <c r="XFC156" s="1"/>
      <c r="XFD156" s="1"/>
    </row>
    <row r="157" spans="1:151 16227:16384" s="11" customFormat="1" ht="20.25" x14ac:dyDescent="0.25">
      <c r="A157" s="79" t="s">
        <v>232</v>
      </c>
      <c r="B157" s="80"/>
      <c r="C157" s="79" t="s">
        <v>98</v>
      </c>
      <c r="D157" s="80"/>
      <c r="E157" s="48" t="s">
        <v>209</v>
      </c>
      <c r="F157" s="79">
        <f>COUNT(F240:G245)*26+COUNT(F247,F249:G252)*7</f>
        <v>191</v>
      </c>
      <c r="G157" s="80"/>
      <c r="H157" s="48">
        <f>SUM(F240:G245)*26+SUM(F247,F249:G252)*7</f>
        <v>115167.58812</v>
      </c>
      <c r="I157" s="48">
        <f>SUM(I240:I245)*26+SUM(I247,I249:I252)*7</f>
        <v>184268.140992</v>
      </c>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WZC157" s="1"/>
      <c r="WZD157" s="1"/>
      <c r="WZE157" s="1"/>
      <c r="WZF157" s="1"/>
      <c r="WZG157" s="1"/>
      <c r="WZH157" s="1"/>
      <c r="WZI157" s="1"/>
      <c r="WZJ157" s="1"/>
      <c r="WZK157" s="1"/>
      <c r="WZL157" s="1"/>
      <c r="WZM157" s="1"/>
      <c r="WZN157" s="1"/>
      <c r="WZO157" s="1"/>
      <c r="WZP157" s="1"/>
      <c r="WZQ157" s="1"/>
      <c r="WZR157" s="1"/>
      <c r="WZS157" s="1"/>
      <c r="WZT157" s="1"/>
      <c r="WZU157" s="1"/>
      <c r="WZV157" s="1"/>
      <c r="WZW157" s="1"/>
      <c r="WZX157" s="1"/>
      <c r="WZY157" s="1"/>
      <c r="WZZ157" s="1"/>
      <c r="XAA157" s="1"/>
      <c r="XAB157" s="1"/>
      <c r="XAC157" s="1"/>
      <c r="XAD157" s="1"/>
      <c r="XAE157" s="1"/>
      <c r="XAF157" s="1"/>
      <c r="XAG157" s="1"/>
      <c r="XAH157" s="1"/>
      <c r="XAI157" s="1"/>
      <c r="XAJ157" s="1"/>
      <c r="XAK157" s="1"/>
      <c r="XAL157" s="1"/>
      <c r="XAM157" s="1"/>
      <c r="XAN157" s="1"/>
      <c r="XAO157" s="1"/>
      <c r="XAP157" s="1"/>
      <c r="XAQ157" s="1"/>
      <c r="XAR157" s="1"/>
      <c r="XAS157" s="1"/>
      <c r="XAT157" s="1"/>
      <c r="XAU157" s="1"/>
      <c r="XAV157" s="1"/>
      <c r="XAW157" s="1"/>
      <c r="XAX157" s="1"/>
      <c r="XAY157" s="1"/>
      <c r="XAZ157" s="1"/>
      <c r="XBA157" s="1"/>
      <c r="XBB157" s="1"/>
      <c r="XBC157" s="1"/>
      <c r="XBD157" s="1"/>
      <c r="XBE157" s="1"/>
      <c r="XBF157" s="1"/>
      <c r="XBG157" s="1"/>
      <c r="XBH157" s="1"/>
      <c r="XBI157" s="1"/>
      <c r="XBJ157" s="1"/>
      <c r="XBK157" s="1"/>
      <c r="XBL157" s="1"/>
      <c r="XBM157" s="1"/>
      <c r="XBN157" s="1"/>
      <c r="XBO157" s="1"/>
      <c r="XBP157" s="1"/>
      <c r="XBQ157" s="1"/>
      <c r="XBR157" s="1"/>
      <c r="XBS157" s="1"/>
      <c r="XBT157" s="1"/>
      <c r="XBU157" s="1"/>
      <c r="XBV157" s="1"/>
      <c r="XBW157" s="1"/>
      <c r="XBX157" s="1"/>
      <c r="XBY157" s="1"/>
      <c r="XBZ157" s="1"/>
      <c r="XCA157" s="1"/>
      <c r="XCB157" s="1"/>
      <c r="XCC157" s="1"/>
      <c r="XCD157" s="1"/>
      <c r="XCE157" s="1"/>
      <c r="XCF157" s="1"/>
      <c r="XCG157" s="1"/>
      <c r="XCH157" s="1"/>
      <c r="XCI157" s="1"/>
      <c r="XCJ157" s="1"/>
      <c r="XCK157" s="1"/>
      <c r="XCL157" s="1"/>
      <c r="XCM157" s="1"/>
      <c r="XCN157" s="1"/>
      <c r="XCO157" s="1"/>
      <c r="XCP157" s="1"/>
      <c r="XCQ157" s="1"/>
      <c r="XCR157" s="1"/>
      <c r="XCS157" s="1"/>
      <c r="XCT157" s="1"/>
      <c r="XCU157" s="1"/>
      <c r="XCV157" s="1"/>
      <c r="XCW157" s="1"/>
      <c r="XCX157" s="1"/>
      <c r="XCY157" s="1"/>
      <c r="XCZ157" s="1"/>
      <c r="XDA157" s="1"/>
      <c r="XDB157" s="1"/>
      <c r="XDC157" s="1"/>
      <c r="XDD157" s="1"/>
      <c r="XDE157" s="1"/>
      <c r="XDF157" s="1"/>
      <c r="XDG157" s="1"/>
      <c r="XDH157" s="1"/>
      <c r="XDI157" s="1"/>
      <c r="XDJ157" s="1"/>
      <c r="XDK157" s="1"/>
      <c r="XDL157" s="1"/>
      <c r="XDM157" s="1"/>
      <c r="XDN157" s="1"/>
      <c r="XDO157" s="1"/>
      <c r="XDP157" s="1"/>
      <c r="XDQ157" s="1"/>
      <c r="XDR157" s="1"/>
      <c r="XDS157" s="1"/>
      <c r="XDT157" s="1"/>
      <c r="XDU157" s="1"/>
      <c r="XDV157" s="1"/>
      <c r="XDW157" s="1"/>
      <c r="XDX157" s="1"/>
      <c r="XDY157" s="1"/>
      <c r="XDZ157" s="1"/>
      <c r="XEA157" s="1"/>
      <c r="XEB157" s="1"/>
      <c r="XEC157" s="1"/>
      <c r="XED157" s="1"/>
      <c r="XEE157" s="1"/>
      <c r="XEF157" s="1"/>
      <c r="XEG157" s="1"/>
      <c r="XEH157" s="1"/>
      <c r="XEI157" s="1"/>
      <c r="XEJ157" s="1"/>
      <c r="XEK157" s="1"/>
      <c r="XEL157" s="1"/>
      <c r="XEM157" s="1"/>
      <c r="XEN157" s="1"/>
      <c r="XEO157" s="1"/>
      <c r="XEP157" s="1"/>
      <c r="XEQ157" s="1"/>
      <c r="XER157" s="1"/>
      <c r="XES157" s="1"/>
      <c r="XET157" s="1"/>
      <c r="XEU157" s="1"/>
      <c r="XEV157" s="1"/>
      <c r="XEW157" s="1"/>
      <c r="XEX157" s="1"/>
      <c r="XEY157" s="1"/>
      <c r="XEZ157" s="1"/>
      <c r="XFA157" s="1"/>
      <c r="XFB157" s="1"/>
      <c r="XFC157" s="1"/>
      <c r="XFD157" s="1"/>
    </row>
    <row r="158" spans="1:151 16227:16384" s="11" customFormat="1" ht="20.25" x14ac:dyDescent="0.25">
      <c r="A158" s="79" t="s">
        <v>233</v>
      </c>
      <c r="B158" s="80"/>
      <c r="C158" s="79" t="s">
        <v>98</v>
      </c>
      <c r="D158" s="80"/>
      <c r="E158" s="48" t="s">
        <v>209</v>
      </c>
      <c r="F158" s="79">
        <f>COUNT(F259:G266)*26+COUNT(F268:G269,F271:G275)*7</f>
        <v>257</v>
      </c>
      <c r="G158" s="80"/>
      <c r="H158" s="48">
        <f>SUM(F259:G266)*26+SUM(F268:G269,F271:G275)*7</f>
        <v>144698.62212000001</v>
      </c>
      <c r="I158" s="48">
        <f>SUM(I259:I266)*26+SUM(I268:I269,I271:I275)*7</f>
        <v>231517.795392</v>
      </c>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WZC158" s="1"/>
      <c r="WZD158" s="1"/>
      <c r="WZE158" s="1"/>
      <c r="WZF158" s="1"/>
      <c r="WZG158" s="1"/>
      <c r="WZH158" s="1"/>
      <c r="WZI158" s="1"/>
      <c r="WZJ158" s="1"/>
      <c r="WZK158" s="1"/>
      <c r="WZL158" s="1"/>
      <c r="WZM158" s="1"/>
      <c r="WZN158" s="1"/>
      <c r="WZO158" s="1"/>
      <c r="WZP158" s="1"/>
      <c r="WZQ158" s="1"/>
      <c r="WZR158" s="1"/>
      <c r="WZS158" s="1"/>
      <c r="WZT158" s="1"/>
      <c r="WZU158" s="1"/>
      <c r="WZV158" s="1"/>
      <c r="WZW158" s="1"/>
      <c r="WZX158" s="1"/>
      <c r="WZY158" s="1"/>
      <c r="WZZ158" s="1"/>
      <c r="XAA158" s="1"/>
      <c r="XAB158" s="1"/>
      <c r="XAC158" s="1"/>
      <c r="XAD158" s="1"/>
      <c r="XAE158" s="1"/>
      <c r="XAF158" s="1"/>
      <c r="XAG158" s="1"/>
      <c r="XAH158" s="1"/>
      <c r="XAI158" s="1"/>
      <c r="XAJ158" s="1"/>
      <c r="XAK158" s="1"/>
      <c r="XAL158" s="1"/>
      <c r="XAM158" s="1"/>
      <c r="XAN158" s="1"/>
      <c r="XAO158" s="1"/>
      <c r="XAP158" s="1"/>
      <c r="XAQ158" s="1"/>
      <c r="XAR158" s="1"/>
      <c r="XAS158" s="1"/>
      <c r="XAT158" s="1"/>
      <c r="XAU158" s="1"/>
      <c r="XAV158" s="1"/>
      <c r="XAW158" s="1"/>
      <c r="XAX158" s="1"/>
      <c r="XAY158" s="1"/>
      <c r="XAZ158" s="1"/>
      <c r="XBA158" s="1"/>
      <c r="XBB158" s="1"/>
      <c r="XBC158" s="1"/>
      <c r="XBD158" s="1"/>
      <c r="XBE158" s="1"/>
      <c r="XBF158" s="1"/>
      <c r="XBG158" s="1"/>
      <c r="XBH158" s="1"/>
      <c r="XBI158" s="1"/>
      <c r="XBJ158" s="1"/>
      <c r="XBK158" s="1"/>
      <c r="XBL158" s="1"/>
      <c r="XBM158" s="1"/>
      <c r="XBN158" s="1"/>
      <c r="XBO158" s="1"/>
      <c r="XBP158" s="1"/>
      <c r="XBQ158" s="1"/>
      <c r="XBR158" s="1"/>
      <c r="XBS158" s="1"/>
      <c r="XBT158" s="1"/>
      <c r="XBU158" s="1"/>
      <c r="XBV158" s="1"/>
      <c r="XBW158" s="1"/>
      <c r="XBX158" s="1"/>
      <c r="XBY158" s="1"/>
      <c r="XBZ158" s="1"/>
      <c r="XCA158" s="1"/>
      <c r="XCB158" s="1"/>
      <c r="XCC158" s="1"/>
      <c r="XCD158" s="1"/>
      <c r="XCE158" s="1"/>
      <c r="XCF158" s="1"/>
      <c r="XCG158" s="1"/>
      <c r="XCH158" s="1"/>
      <c r="XCI158" s="1"/>
      <c r="XCJ158" s="1"/>
      <c r="XCK158" s="1"/>
      <c r="XCL158" s="1"/>
      <c r="XCM158" s="1"/>
      <c r="XCN158" s="1"/>
      <c r="XCO158" s="1"/>
      <c r="XCP158" s="1"/>
      <c r="XCQ158" s="1"/>
      <c r="XCR158" s="1"/>
      <c r="XCS158" s="1"/>
      <c r="XCT158" s="1"/>
      <c r="XCU158" s="1"/>
      <c r="XCV158" s="1"/>
      <c r="XCW158" s="1"/>
      <c r="XCX158" s="1"/>
      <c r="XCY158" s="1"/>
      <c r="XCZ158" s="1"/>
      <c r="XDA158" s="1"/>
      <c r="XDB158" s="1"/>
      <c r="XDC158" s="1"/>
      <c r="XDD158" s="1"/>
      <c r="XDE158" s="1"/>
      <c r="XDF158" s="1"/>
      <c r="XDG158" s="1"/>
      <c r="XDH158" s="1"/>
      <c r="XDI158" s="1"/>
      <c r="XDJ158" s="1"/>
      <c r="XDK158" s="1"/>
      <c r="XDL158" s="1"/>
      <c r="XDM158" s="1"/>
      <c r="XDN158" s="1"/>
      <c r="XDO158" s="1"/>
      <c r="XDP158" s="1"/>
      <c r="XDQ158" s="1"/>
      <c r="XDR158" s="1"/>
      <c r="XDS158" s="1"/>
      <c r="XDT158" s="1"/>
      <c r="XDU158" s="1"/>
      <c r="XDV158" s="1"/>
      <c r="XDW158" s="1"/>
      <c r="XDX158" s="1"/>
      <c r="XDY158" s="1"/>
      <c r="XDZ158" s="1"/>
      <c r="XEA158" s="1"/>
      <c r="XEB158" s="1"/>
      <c r="XEC158" s="1"/>
      <c r="XED158" s="1"/>
      <c r="XEE158" s="1"/>
      <c r="XEF158" s="1"/>
      <c r="XEG158" s="1"/>
      <c r="XEH158" s="1"/>
      <c r="XEI158" s="1"/>
      <c r="XEJ158" s="1"/>
      <c r="XEK158" s="1"/>
      <c r="XEL158" s="1"/>
      <c r="XEM158" s="1"/>
      <c r="XEN158" s="1"/>
      <c r="XEO158" s="1"/>
      <c r="XEP158" s="1"/>
      <c r="XEQ158" s="1"/>
      <c r="XER158" s="1"/>
      <c r="XES158" s="1"/>
      <c r="XET158" s="1"/>
      <c r="XEU158" s="1"/>
      <c r="XEV158" s="1"/>
      <c r="XEW158" s="1"/>
      <c r="XEX158" s="1"/>
      <c r="XEY158" s="1"/>
      <c r="XEZ158" s="1"/>
      <c r="XFA158" s="1"/>
      <c r="XFB158" s="1"/>
      <c r="XFC158" s="1"/>
      <c r="XFD158" s="1"/>
    </row>
    <row r="159" spans="1:151 16227:16384" s="11" customFormat="1" ht="20.25" x14ac:dyDescent="0.25">
      <c r="A159" s="79" t="s">
        <v>231</v>
      </c>
      <c r="B159" s="80"/>
      <c r="C159" s="79" t="s">
        <v>98</v>
      </c>
      <c r="D159" s="80"/>
      <c r="E159" s="48" t="s">
        <v>209</v>
      </c>
      <c r="F159" s="79">
        <f>COUNT(F282:G287)*26+COUNT(F289,F291:G294)*7</f>
        <v>191</v>
      </c>
      <c r="G159" s="80"/>
      <c r="H159" s="48">
        <f>SUM(F282:G287)*26+SUM(F289,F291:G294)*7</f>
        <v>115160.48388</v>
      </c>
      <c r="I159" s="48">
        <f>SUM(I282:I287)*26+SUM(I289,I291:I294)*7</f>
        <v>184256.77420799999</v>
      </c>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WZC159" s="1"/>
      <c r="WZD159" s="1"/>
      <c r="WZE159" s="1"/>
      <c r="WZF159" s="1"/>
      <c r="WZG159" s="1"/>
      <c r="WZH159" s="1"/>
      <c r="WZI159" s="1"/>
      <c r="WZJ159" s="1"/>
      <c r="WZK159" s="1"/>
      <c r="WZL159" s="1"/>
      <c r="WZM159" s="1"/>
      <c r="WZN159" s="1"/>
      <c r="WZO159" s="1"/>
      <c r="WZP159" s="1"/>
      <c r="WZQ159" s="1"/>
      <c r="WZR159" s="1"/>
      <c r="WZS159" s="1"/>
      <c r="WZT159" s="1"/>
      <c r="WZU159" s="1"/>
      <c r="WZV159" s="1"/>
      <c r="WZW159" s="1"/>
      <c r="WZX159" s="1"/>
      <c r="WZY159" s="1"/>
      <c r="WZZ159" s="1"/>
      <c r="XAA159" s="1"/>
      <c r="XAB159" s="1"/>
      <c r="XAC159" s="1"/>
      <c r="XAD159" s="1"/>
      <c r="XAE159" s="1"/>
      <c r="XAF159" s="1"/>
      <c r="XAG159" s="1"/>
      <c r="XAH159" s="1"/>
      <c r="XAI159" s="1"/>
      <c r="XAJ159" s="1"/>
      <c r="XAK159" s="1"/>
      <c r="XAL159" s="1"/>
      <c r="XAM159" s="1"/>
      <c r="XAN159" s="1"/>
      <c r="XAO159" s="1"/>
      <c r="XAP159" s="1"/>
      <c r="XAQ159" s="1"/>
      <c r="XAR159" s="1"/>
      <c r="XAS159" s="1"/>
      <c r="XAT159" s="1"/>
      <c r="XAU159" s="1"/>
      <c r="XAV159" s="1"/>
      <c r="XAW159" s="1"/>
      <c r="XAX159" s="1"/>
      <c r="XAY159" s="1"/>
      <c r="XAZ159" s="1"/>
      <c r="XBA159" s="1"/>
      <c r="XBB159" s="1"/>
      <c r="XBC159" s="1"/>
      <c r="XBD159" s="1"/>
      <c r="XBE159" s="1"/>
      <c r="XBF159" s="1"/>
      <c r="XBG159" s="1"/>
      <c r="XBH159" s="1"/>
      <c r="XBI159" s="1"/>
      <c r="XBJ159" s="1"/>
      <c r="XBK159" s="1"/>
      <c r="XBL159" s="1"/>
      <c r="XBM159" s="1"/>
      <c r="XBN159" s="1"/>
      <c r="XBO159" s="1"/>
      <c r="XBP159" s="1"/>
      <c r="XBQ159" s="1"/>
      <c r="XBR159" s="1"/>
      <c r="XBS159" s="1"/>
      <c r="XBT159" s="1"/>
      <c r="XBU159" s="1"/>
      <c r="XBV159" s="1"/>
      <c r="XBW159" s="1"/>
      <c r="XBX159" s="1"/>
      <c r="XBY159" s="1"/>
      <c r="XBZ159" s="1"/>
      <c r="XCA159" s="1"/>
      <c r="XCB159" s="1"/>
      <c r="XCC159" s="1"/>
      <c r="XCD159" s="1"/>
      <c r="XCE159" s="1"/>
      <c r="XCF159" s="1"/>
      <c r="XCG159" s="1"/>
      <c r="XCH159" s="1"/>
      <c r="XCI159" s="1"/>
      <c r="XCJ159" s="1"/>
      <c r="XCK159" s="1"/>
      <c r="XCL159" s="1"/>
      <c r="XCM159" s="1"/>
      <c r="XCN159" s="1"/>
      <c r="XCO159" s="1"/>
      <c r="XCP159" s="1"/>
      <c r="XCQ159" s="1"/>
      <c r="XCR159" s="1"/>
      <c r="XCS159" s="1"/>
      <c r="XCT159" s="1"/>
      <c r="XCU159" s="1"/>
      <c r="XCV159" s="1"/>
      <c r="XCW159" s="1"/>
      <c r="XCX159" s="1"/>
      <c r="XCY159" s="1"/>
      <c r="XCZ159" s="1"/>
      <c r="XDA159" s="1"/>
      <c r="XDB159" s="1"/>
      <c r="XDC159" s="1"/>
      <c r="XDD159" s="1"/>
      <c r="XDE159" s="1"/>
      <c r="XDF159" s="1"/>
      <c r="XDG159" s="1"/>
      <c r="XDH159" s="1"/>
      <c r="XDI159" s="1"/>
      <c r="XDJ159" s="1"/>
      <c r="XDK159" s="1"/>
      <c r="XDL159" s="1"/>
      <c r="XDM159" s="1"/>
      <c r="XDN159" s="1"/>
      <c r="XDO159" s="1"/>
      <c r="XDP159" s="1"/>
      <c r="XDQ159" s="1"/>
      <c r="XDR159" s="1"/>
      <c r="XDS159" s="1"/>
      <c r="XDT159" s="1"/>
      <c r="XDU159" s="1"/>
      <c r="XDV159" s="1"/>
      <c r="XDW159" s="1"/>
      <c r="XDX159" s="1"/>
      <c r="XDY159" s="1"/>
      <c r="XDZ159" s="1"/>
      <c r="XEA159" s="1"/>
      <c r="XEB159" s="1"/>
      <c r="XEC159" s="1"/>
      <c r="XED159" s="1"/>
      <c r="XEE159" s="1"/>
      <c r="XEF159" s="1"/>
      <c r="XEG159" s="1"/>
      <c r="XEH159" s="1"/>
      <c r="XEI159" s="1"/>
      <c r="XEJ159" s="1"/>
      <c r="XEK159" s="1"/>
      <c r="XEL159" s="1"/>
      <c r="XEM159" s="1"/>
      <c r="XEN159" s="1"/>
      <c r="XEO159" s="1"/>
      <c r="XEP159" s="1"/>
      <c r="XEQ159" s="1"/>
      <c r="XER159" s="1"/>
      <c r="XES159" s="1"/>
      <c r="XET159" s="1"/>
      <c r="XEU159" s="1"/>
      <c r="XEV159" s="1"/>
      <c r="XEW159" s="1"/>
      <c r="XEX159" s="1"/>
      <c r="XEY159" s="1"/>
      <c r="XEZ159" s="1"/>
      <c r="XFA159" s="1"/>
      <c r="XFB159" s="1"/>
      <c r="XFC159" s="1"/>
      <c r="XFD159" s="1"/>
    </row>
    <row r="160" spans="1:151 16227:16384" s="11" customFormat="1" ht="20.25" x14ac:dyDescent="0.25">
      <c r="A160" s="83" t="s">
        <v>186</v>
      </c>
      <c r="B160" s="84"/>
      <c r="C160" s="83"/>
      <c r="D160" s="84"/>
      <c r="E160" s="47"/>
      <c r="F160" s="83">
        <f>SUM(F155:F159)</f>
        <v>1331</v>
      </c>
      <c r="G160" s="84"/>
      <c r="H160" s="47">
        <f>SUM(H155:H159)</f>
        <v>597816.95219999994</v>
      </c>
      <c r="I160" s="47">
        <f>SUM(I155:I159)</f>
        <v>956507.12352000014</v>
      </c>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WZC160" s="1"/>
      <c r="WZD160" s="1"/>
      <c r="WZE160" s="1"/>
      <c r="WZF160" s="1"/>
      <c r="WZG160" s="1"/>
      <c r="WZH160" s="1"/>
      <c r="WZI160" s="1"/>
      <c r="WZJ160" s="1"/>
      <c r="WZK160" s="1"/>
      <c r="WZL160" s="1"/>
      <c r="WZM160" s="1"/>
      <c r="WZN160" s="1"/>
      <c r="WZO160" s="1"/>
      <c r="WZP160" s="1"/>
      <c r="WZQ160" s="1"/>
      <c r="WZR160" s="1"/>
      <c r="WZS160" s="1"/>
      <c r="WZT160" s="1"/>
      <c r="WZU160" s="1"/>
      <c r="WZV160" s="1"/>
      <c r="WZW160" s="1"/>
      <c r="WZX160" s="1"/>
      <c r="WZY160" s="1"/>
      <c r="WZZ160" s="1"/>
      <c r="XAA160" s="1"/>
      <c r="XAB160" s="1"/>
      <c r="XAC160" s="1"/>
      <c r="XAD160" s="1"/>
      <c r="XAE160" s="1"/>
      <c r="XAF160" s="1"/>
      <c r="XAG160" s="1"/>
      <c r="XAH160" s="1"/>
      <c r="XAI160" s="1"/>
      <c r="XAJ160" s="1"/>
      <c r="XAK160" s="1"/>
      <c r="XAL160" s="1"/>
      <c r="XAM160" s="1"/>
      <c r="XAN160" s="1"/>
      <c r="XAO160" s="1"/>
      <c r="XAP160" s="1"/>
      <c r="XAQ160" s="1"/>
      <c r="XAR160" s="1"/>
      <c r="XAS160" s="1"/>
      <c r="XAT160" s="1"/>
      <c r="XAU160" s="1"/>
      <c r="XAV160" s="1"/>
      <c r="XAW160" s="1"/>
      <c r="XAX160" s="1"/>
      <c r="XAY160" s="1"/>
      <c r="XAZ160" s="1"/>
      <c r="XBA160" s="1"/>
      <c r="XBB160" s="1"/>
      <c r="XBC160" s="1"/>
      <c r="XBD160" s="1"/>
      <c r="XBE160" s="1"/>
      <c r="XBF160" s="1"/>
      <c r="XBG160" s="1"/>
      <c r="XBH160" s="1"/>
      <c r="XBI160" s="1"/>
      <c r="XBJ160" s="1"/>
      <c r="XBK160" s="1"/>
      <c r="XBL160" s="1"/>
      <c r="XBM160" s="1"/>
      <c r="XBN160" s="1"/>
      <c r="XBO160" s="1"/>
      <c r="XBP160" s="1"/>
      <c r="XBQ160" s="1"/>
      <c r="XBR160" s="1"/>
      <c r="XBS160" s="1"/>
      <c r="XBT160" s="1"/>
      <c r="XBU160" s="1"/>
      <c r="XBV160" s="1"/>
      <c r="XBW160" s="1"/>
      <c r="XBX160" s="1"/>
      <c r="XBY160" s="1"/>
      <c r="XBZ160" s="1"/>
      <c r="XCA160" s="1"/>
      <c r="XCB160" s="1"/>
      <c r="XCC160" s="1"/>
      <c r="XCD160" s="1"/>
      <c r="XCE160" s="1"/>
      <c r="XCF160" s="1"/>
      <c r="XCG160" s="1"/>
      <c r="XCH160" s="1"/>
      <c r="XCI160" s="1"/>
      <c r="XCJ160" s="1"/>
      <c r="XCK160" s="1"/>
      <c r="XCL160" s="1"/>
      <c r="XCM160" s="1"/>
      <c r="XCN160" s="1"/>
      <c r="XCO160" s="1"/>
      <c r="XCP160" s="1"/>
      <c r="XCQ160" s="1"/>
      <c r="XCR160" s="1"/>
      <c r="XCS160" s="1"/>
      <c r="XCT160" s="1"/>
      <c r="XCU160" s="1"/>
      <c r="XCV160" s="1"/>
      <c r="XCW160" s="1"/>
      <c r="XCX160" s="1"/>
      <c r="XCY160" s="1"/>
      <c r="XCZ160" s="1"/>
      <c r="XDA160" s="1"/>
      <c r="XDB160" s="1"/>
      <c r="XDC160" s="1"/>
      <c r="XDD160" s="1"/>
      <c r="XDE160" s="1"/>
      <c r="XDF160" s="1"/>
      <c r="XDG160" s="1"/>
      <c r="XDH160" s="1"/>
      <c r="XDI160" s="1"/>
      <c r="XDJ160" s="1"/>
      <c r="XDK160" s="1"/>
      <c r="XDL160" s="1"/>
      <c r="XDM160" s="1"/>
      <c r="XDN160" s="1"/>
      <c r="XDO160" s="1"/>
      <c r="XDP160" s="1"/>
      <c r="XDQ160" s="1"/>
      <c r="XDR160" s="1"/>
      <c r="XDS160" s="1"/>
      <c r="XDT160" s="1"/>
      <c r="XDU160" s="1"/>
      <c r="XDV160" s="1"/>
      <c r="XDW160" s="1"/>
      <c r="XDX160" s="1"/>
      <c r="XDY160" s="1"/>
      <c r="XDZ160" s="1"/>
      <c r="XEA160" s="1"/>
      <c r="XEB160" s="1"/>
      <c r="XEC160" s="1"/>
      <c r="XED160" s="1"/>
      <c r="XEE160" s="1"/>
      <c r="XEF160" s="1"/>
      <c r="XEG160" s="1"/>
      <c r="XEH160" s="1"/>
      <c r="XEI160" s="1"/>
      <c r="XEJ160" s="1"/>
      <c r="XEK160" s="1"/>
      <c r="XEL160" s="1"/>
      <c r="XEM160" s="1"/>
      <c r="XEN160" s="1"/>
      <c r="XEO160" s="1"/>
      <c r="XEP160" s="1"/>
      <c r="XEQ160" s="1"/>
      <c r="XER160" s="1"/>
      <c r="XES160" s="1"/>
      <c r="XET160" s="1"/>
      <c r="XEU160" s="1"/>
      <c r="XEV160" s="1"/>
      <c r="XEW160" s="1"/>
      <c r="XEX160" s="1"/>
      <c r="XEY160" s="1"/>
      <c r="XEZ160" s="1"/>
      <c r="XFA160" s="1"/>
      <c r="XFB160" s="1"/>
      <c r="XFC160" s="1"/>
      <c r="XFD160" s="1"/>
    </row>
    <row r="161" spans="1:151 16227:16384" ht="20.25" x14ac:dyDescent="0.25">
      <c r="A161" s="131" t="s">
        <v>179</v>
      </c>
      <c r="B161" s="132"/>
      <c r="C161" s="132"/>
      <c r="D161" s="132"/>
      <c r="E161" s="132"/>
      <c r="F161" s="132"/>
      <c r="G161" s="132"/>
      <c r="H161" s="132"/>
      <c r="I161" s="124"/>
    </row>
    <row r="162" spans="1:151 16227:16384" ht="44.25" customHeight="1" x14ac:dyDescent="0.25">
      <c r="A162" s="75" t="s">
        <v>107</v>
      </c>
      <c r="B162" s="75"/>
      <c r="C162" s="75" t="s">
        <v>103</v>
      </c>
      <c r="D162" s="75"/>
      <c r="E162" s="75" t="s">
        <v>104</v>
      </c>
      <c r="F162" s="75" t="s">
        <v>105</v>
      </c>
      <c r="G162" s="75"/>
      <c r="H162" s="75" t="s">
        <v>106</v>
      </c>
      <c r="I162" s="32" t="s">
        <v>158</v>
      </c>
    </row>
    <row r="163" spans="1:151 16227:16384" s="11" customFormat="1" ht="20.25" x14ac:dyDescent="0.25">
      <c r="A163" s="75"/>
      <c r="B163" s="75"/>
      <c r="C163" s="75"/>
      <c r="D163" s="75"/>
      <c r="E163" s="75"/>
      <c r="F163" s="75"/>
      <c r="G163" s="75"/>
      <c r="H163" s="75"/>
      <c r="I163" s="33">
        <v>0.6</v>
      </c>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WZC163" s="1"/>
      <c r="WZD163" s="1"/>
      <c r="WZE163" s="1"/>
      <c r="WZF163" s="1"/>
      <c r="WZG163" s="1"/>
      <c r="WZH163" s="1"/>
      <c r="WZI163" s="1"/>
      <c r="WZJ163" s="1"/>
      <c r="WZK163" s="1"/>
      <c r="WZL163" s="1"/>
      <c r="WZM163" s="1"/>
      <c r="WZN163" s="1"/>
      <c r="WZO163" s="1"/>
      <c r="WZP163" s="1"/>
      <c r="WZQ163" s="1"/>
      <c r="WZR163" s="1"/>
      <c r="WZS163" s="1"/>
      <c r="WZT163" s="1"/>
      <c r="WZU163" s="1"/>
      <c r="WZV163" s="1"/>
      <c r="WZW163" s="1"/>
      <c r="WZX163" s="1"/>
      <c r="WZY163" s="1"/>
      <c r="WZZ163" s="1"/>
      <c r="XAA163" s="1"/>
      <c r="XAB163" s="1"/>
      <c r="XAC163" s="1"/>
      <c r="XAD163" s="1"/>
      <c r="XAE163" s="1"/>
      <c r="XAF163" s="1"/>
      <c r="XAG163" s="1"/>
      <c r="XAH163" s="1"/>
      <c r="XAI163" s="1"/>
      <c r="XAJ163" s="1"/>
      <c r="XAK163" s="1"/>
      <c r="XAL163" s="1"/>
      <c r="XAM163" s="1"/>
      <c r="XAN163" s="1"/>
      <c r="XAO163" s="1"/>
      <c r="XAP163" s="1"/>
      <c r="XAQ163" s="1"/>
      <c r="XAR163" s="1"/>
      <c r="XAS163" s="1"/>
      <c r="XAT163" s="1"/>
      <c r="XAU163" s="1"/>
      <c r="XAV163" s="1"/>
      <c r="XAW163" s="1"/>
      <c r="XAX163" s="1"/>
      <c r="XAY163" s="1"/>
      <c r="XAZ163" s="1"/>
      <c r="XBA163" s="1"/>
      <c r="XBB163" s="1"/>
      <c r="XBC163" s="1"/>
      <c r="XBD163" s="1"/>
      <c r="XBE163" s="1"/>
      <c r="XBF163" s="1"/>
      <c r="XBG163" s="1"/>
      <c r="XBH163" s="1"/>
      <c r="XBI163" s="1"/>
      <c r="XBJ163" s="1"/>
      <c r="XBK163" s="1"/>
      <c r="XBL163" s="1"/>
      <c r="XBM163" s="1"/>
      <c r="XBN163" s="1"/>
      <c r="XBO163" s="1"/>
      <c r="XBP163" s="1"/>
      <c r="XBQ163" s="1"/>
      <c r="XBR163" s="1"/>
      <c r="XBS163" s="1"/>
      <c r="XBT163" s="1"/>
      <c r="XBU163" s="1"/>
      <c r="XBV163" s="1"/>
      <c r="XBW163" s="1"/>
      <c r="XBX163" s="1"/>
      <c r="XBY163" s="1"/>
      <c r="XBZ163" s="1"/>
      <c r="XCA163" s="1"/>
      <c r="XCB163" s="1"/>
      <c r="XCC163" s="1"/>
      <c r="XCD163" s="1"/>
      <c r="XCE163" s="1"/>
      <c r="XCF163" s="1"/>
      <c r="XCG163" s="1"/>
      <c r="XCH163" s="1"/>
      <c r="XCI163" s="1"/>
      <c r="XCJ163" s="1"/>
      <c r="XCK163" s="1"/>
      <c r="XCL163" s="1"/>
      <c r="XCM163" s="1"/>
      <c r="XCN163" s="1"/>
      <c r="XCO163" s="1"/>
      <c r="XCP163" s="1"/>
      <c r="XCQ163" s="1"/>
      <c r="XCR163" s="1"/>
      <c r="XCS163" s="1"/>
      <c r="XCT163" s="1"/>
      <c r="XCU163" s="1"/>
      <c r="XCV163" s="1"/>
      <c r="XCW163" s="1"/>
      <c r="XCX163" s="1"/>
      <c r="XCY163" s="1"/>
      <c r="XCZ163" s="1"/>
      <c r="XDA163" s="1"/>
      <c r="XDB163" s="1"/>
      <c r="XDC163" s="1"/>
      <c r="XDD163" s="1"/>
      <c r="XDE163" s="1"/>
      <c r="XDF163" s="1"/>
      <c r="XDG163" s="1"/>
      <c r="XDH163" s="1"/>
      <c r="XDI163" s="1"/>
      <c r="XDJ163" s="1"/>
      <c r="XDK163" s="1"/>
      <c r="XDL163" s="1"/>
      <c r="XDM163" s="1"/>
      <c r="XDN163" s="1"/>
      <c r="XDO163" s="1"/>
      <c r="XDP163" s="1"/>
      <c r="XDQ163" s="1"/>
      <c r="XDR163" s="1"/>
      <c r="XDS163" s="1"/>
      <c r="XDT163" s="1"/>
      <c r="XDU163" s="1"/>
      <c r="XDV163" s="1"/>
      <c r="XDW163" s="1"/>
      <c r="XDX163" s="1"/>
      <c r="XDY163" s="1"/>
      <c r="XDZ163" s="1"/>
      <c r="XEA163" s="1"/>
      <c r="XEB163" s="1"/>
      <c r="XEC163" s="1"/>
      <c r="XED163" s="1"/>
      <c r="XEE163" s="1"/>
      <c r="XEF163" s="1"/>
      <c r="XEG163" s="1"/>
      <c r="XEH163" s="1"/>
      <c r="XEI163" s="1"/>
      <c r="XEJ163" s="1"/>
      <c r="XEK163" s="1"/>
      <c r="XEL163" s="1"/>
      <c r="XEM163" s="1"/>
      <c r="XEN163" s="1"/>
      <c r="XEO163" s="1"/>
      <c r="XEP163" s="1"/>
      <c r="XEQ163" s="1"/>
      <c r="XER163" s="1"/>
      <c r="XES163" s="1"/>
      <c r="XET163" s="1"/>
      <c r="XEU163" s="1"/>
      <c r="XEV163" s="1"/>
      <c r="XEW163" s="1"/>
      <c r="XEX163" s="1"/>
      <c r="XEY163" s="1"/>
      <c r="XEZ163" s="1"/>
      <c r="XFA163" s="1"/>
      <c r="XFB163" s="1"/>
      <c r="XFC163" s="1"/>
      <c r="XFD163" s="1"/>
    </row>
    <row r="164" spans="1:151 16227:16384" s="11" customFormat="1" ht="20.25" x14ac:dyDescent="0.25">
      <c r="A164" s="86" t="s">
        <v>234</v>
      </c>
      <c r="B164" s="87"/>
      <c r="C164" s="87"/>
      <c r="D164" s="87"/>
      <c r="E164" s="87"/>
      <c r="F164" s="87"/>
      <c r="G164" s="87"/>
      <c r="H164" s="87"/>
      <c r="I164" s="88"/>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WZC164" s="1"/>
      <c r="WZD164" s="1"/>
      <c r="WZE164" s="1"/>
      <c r="WZF164" s="1"/>
      <c r="WZG164" s="1"/>
      <c r="WZH164" s="1"/>
      <c r="WZI164" s="1"/>
      <c r="WZJ164" s="1"/>
      <c r="WZK164" s="1"/>
      <c r="WZL164" s="1"/>
      <c r="WZM164" s="1"/>
      <c r="WZN164" s="1"/>
      <c r="WZO164" s="1"/>
      <c r="WZP164" s="1"/>
      <c r="WZQ164" s="1"/>
      <c r="WZR164" s="1"/>
      <c r="WZS164" s="1"/>
      <c r="WZT164" s="1"/>
      <c r="WZU164" s="1"/>
      <c r="WZV164" s="1"/>
      <c r="WZW164" s="1"/>
      <c r="WZX164" s="1"/>
      <c r="WZY164" s="1"/>
      <c r="WZZ164" s="1"/>
      <c r="XAA164" s="1"/>
      <c r="XAB164" s="1"/>
      <c r="XAC164" s="1"/>
      <c r="XAD164" s="1"/>
      <c r="XAE164" s="1"/>
      <c r="XAF164" s="1"/>
      <c r="XAG164" s="1"/>
      <c r="XAH164" s="1"/>
      <c r="XAI164" s="1"/>
      <c r="XAJ164" s="1"/>
      <c r="XAK164" s="1"/>
      <c r="XAL164" s="1"/>
      <c r="XAM164" s="1"/>
      <c r="XAN164" s="1"/>
      <c r="XAO164" s="1"/>
      <c r="XAP164" s="1"/>
      <c r="XAQ164" s="1"/>
      <c r="XAR164" s="1"/>
      <c r="XAS164" s="1"/>
      <c r="XAT164" s="1"/>
      <c r="XAU164" s="1"/>
      <c r="XAV164" s="1"/>
      <c r="XAW164" s="1"/>
      <c r="XAX164" s="1"/>
      <c r="XAY164" s="1"/>
      <c r="XAZ164" s="1"/>
      <c r="XBA164" s="1"/>
      <c r="XBB164" s="1"/>
      <c r="XBC164" s="1"/>
      <c r="XBD164" s="1"/>
      <c r="XBE164" s="1"/>
      <c r="XBF164" s="1"/>
      <c r="XBG164" s="1"/>
      <c r="XBH164" s="1"/>
      <c r="XBI164" s="1"/>
      <c r="XBJ164" s="1"/>
      <c r="XBK164" s="1"/>
      <c r="XBL164" s="1"/>
      <c r="XBM164" s="1"/>
      <c r="XBN164" s="1"/>
      <c r="XBO164" s="1"/>
      <c r="XBP164" s="1"/>
      <c r="XBQ164" s="1"/>
      <c r="XBR164" s="1"/>
      <c r="XBS164" s="1"/>
      <c r="XBT164" s="1"/>
      <c r="XBU164" s="1"/>
      <c r="XBV164" s="1"/>
      <c r="XBW164" s="1"/>
      <c r="XBX164" s="1"/>
      <c r="XBY164" s="1"/>
      <c r="XBZ164" s="1"/>
      <c r="XCA164" s="1"/>
      <c r="XCB164" s="1"/>
      <c r="XCC164" s="1"/>
      <c r="XCD164" s="1"/>
      <c r="XCE164" s="1"/>
      <c r="XCF164" s="1"/>
      <c r="XCG164" s="1"/>
      <c r="XCH164" s="1"/>
      <c r="XCI164" s="1"/>
      <c r="XCJ164" s="1"/>
      <c r="XCK164" s="1"/>
      <c r="XCL164" s="1"/>
      <c r="XCM164" s="1"/>
      <c r="XCN164" s="1"/>
      <c r="XCO164" s="1"/>
      <c r="XCP164" s="1"/>
      <c r="XCQ164" s="1"/>
      <c r="XCR164" s="1"/>
      <c r="XCS164" s="1"/>
      <c r="XCT164" s="1"/>
      <c r="XCU164" s="1"/>
      <c r="XCV164" s="1"/>
      <c r="XCW164" s="1"/>
      <c r="XCX164" s="1"/>
      <c r="XCY164" s="1"/>
      <c r="XCZ164" s="1"/>
      <c r="XDA164" s="1"/>
      <c r="XDB164" s="1"/>
      <c r="XDC164" s="1"/>
      <c r="XDD164" s="1"/>
      <c r="XDE164" s="1"/>
      <c r="XDF164" s="1"/>
      <c r="XDG164" s="1"/>
      <c r="XDH164" s="1"/>
      <c r="XDI164" s="1"/>
      <c r="XDJ164" s="1"/>
      <c r="XDK164" s="1"/>
      <c r="XDL164" s="1"/>
      <c r="XDM164" s="1"/>
      <c r="XDN164" s="1"/>
      <c r="XDO164" s="1"/>
      <c r="XDP164" s="1"/>
      <c r="XDQ164" s="1"/>
      <c r="XDR164" s="1"/>
      <c r="XDS164" s="1"/>
      <c r="XDT164" s="1"/>
      <c r="XDU164" s="1"/>
      <c r="XDV164" s="1"/>
      <c r="XDW164" s="1"/>
      <c r="XDX164" s="1"/>
      <c r="XDY164" s="1"/>
      <c r="XDZ164" s="1"/>
      <c r="XEA164" s="1"/>
      <c r="XEB164" s="1"/>
      <c r="XEC164" s="1"/>
      <c r="XED164" s="1"/>
      <c r="XEE164" s="1"/>
      <c r="XEF164" s="1"/>
      <c r="XEG164" s="1"/>
      <c r="XEH164" s="1"/>
      <c r="XEI164" s="1"/>
      <c r="XEJ164" s="1"/>
      <c r="XEK164" s="1"/>
      <c r="XEL164" s="1"/>
      <c r="XEM164" s="1"/>
      <c r="XEN164" s="1"/>
      <c r="XEO164" s="1"/>
      <c r="XEP164" s="1"/>
      <c r="XEQ164" s="1"/>
      <c r="XER164" s="1"/>
      <c r="XES164" s="1"/>
      <c r="XET164" s="1"/>
      <c r="XEU164" s="1"/>
      <c r="XEV164" s="1"/>
      <c r="XEW164" s="1"/>
      <c r="XEX164" s="1"/>
      <c r="XEY164" s="1"/>
      <c r="XEZ164" s="1"/>
      <c r="XFA164" s="1"/>
      <c r="XFB164" s="1"/>
      <c r="XFC164" s="1"/>
      <c r="XFD164" s="1"/>
    </row>
    <row r="165" spans="1:151 16227:16384" s="11" customFormat="1" ht="20.25" x14ac:dyDescent="0.25">
      <c r="A165" s="86" t="s">
        <v>235</v>
      </c>
      <c r="B165" s="87"/>
      <c r="C165" s="87"/>
      <c r="D165" s="87"/>
      <c r="E165" s="87"/>
      <c r="F165" s="87"/>
      <c r="G165" s="87"/>
      <c r="H165" s="87"/>
      <c r="I165" s="88"/>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WZC165" s="1"/>
      <c r="WZD165" s="1"/>
      <c r="WZE165" s="1"/>
      <c r="WZF165" s="1"/>
      <c r="WZG165" s="1"/>
      <c r="WZH165" s="1"/>
      <c r="WZI165" s="1"/>
      <c r="WZJ165" s="1"/>
      <c r="WZK165" s="1"/>
      <c r="WZL165" s="1"/>
      <c r="WZM165" s="1"/>
      <c r="WZN165" s="1"/>
      <c r="WZO165" s="1"/>
      <c r="WZP165" s="1"/>
      <c r="WZQ165" s="1"/>
      <c r="WZR165" s="1"/>
      <c r="WZS165" s="1"/>
      <c r="WZT165" s="1"/>
      <c r="WZU165" s="1"/>
      <c r="WZV165" s="1"/>
      <c r="WZW165" s="1"/>
      <c r="WZX165" s="1"/>
      <c r="WZY165" s="1"/>
      <c r="WZZ165" s="1"/>
      <c r="XAA165" s="1"/>
      <c r="XAB165" s="1"/>
      <c r="XAC165" s="1"/>
      <c r="XAD165" s="1"/>
      <c r="XAE165" s="1"/>
      <c r="XAF165" s="1"/>
      <c r="XAG165" s="1"/>
      <c r="XAH165" s="1"/>
      <c r="XAI165" s="1"/>
      <c r="XAJ165" s="1"/>
      <c r="XAK165" s="1"/>
      <c r="XAL165" s="1"/>
      <c r="XAM165" s="1"/>
      <c r="XAN165" s="1"/>
      <c r="XAO165" s="1"/>
      <c r="XAP165" s="1"/>
      <c r="XAQ165" s="1"/>
      <c r="XAR165" s="1"/>
      <c r="XAS165" s="1"/>
      <c r="XAT165" s="1"/>
      <c r="XAU165" s="1"/>
      <c r="XAV165" s="1"/>
      <c r="XAW165" s="1"/>
      <c r="XAX165" s="1"/>
      <c r="XAY165" s="1"/>
      <c r="XAZ165" s="1"/>
      <c r="XBA165" s="1"/>
      <c r="XBB165" s="1"/>
      <c r="XBC165" s="1"/>
      <c r="XBD165" s="1"/>
      <c r="XBE165" s="1"/>
      <c r="XBF165" s="1"/>
      <c r="XBG165" s="1"/>
      <c r="XBH165" s="1"/>
      <c r="XBI165" s="1"/>
      <c r="XBJ165" s="1"/>
      <c r="XBK165" s="1"/>
      <c r="XBL165" s="1"/>
      <c r="XBM165" s="1"/>
      <c r="XBN165" s="1"/>
      <c r="XBO165" s="1"/>
      <c r="XBP165" s="1"/>
      <c r="XBQ165" s="1"/>
      <c r="XBR165" s="1"/>
      <c r="XBS165" s="1"/>
      <c r="XBT165" s="1"/>
      <c r="XBU165" s="1"/>
      <c r="XBV165" s="1"/>
      <c r="XBW165" s="1"/>
      <c r="XBX165" s="1"/>
      <c r="XBY165" s="1"/>
      <c r="XBZ165" s="1"/>
      <c r="XCA165" s="1"/>
      <c r="XCB165" s="1"/>
      <c r="XCC165" s="1"/>
      <c r="XCD165" s="1"/>
      <c r="XCE165" s="1"/>
      <c r="XCF165" s="1"/>
      <c r="XCG165" s="1"/>
      <c r="XCH165" s="1"/>
      <c r="XCI165" s="1"/>
      <c r="XCJ165" s="1"/>
      <c r="XCK165" s="1"/>
      <c r="XCL165" s="1"/>
      <c r="XCM165" s="1"/>
      <c r="XCN165" s="1"/>
      <c r="XCO165" s="1"/>
      <c r="XCP165" s="1"/>
      <c r="XCQ165" s="1"/>
      <c r="XCR165" s="1"/>
      <c r="XCS165" s="1"/>
      <c r="XCT165" s="1"/>
      <c r="XCU165" s="1"/>
      <c r="XCV165" s="1"/>
      <c r="XCW165" s="1"/>
      <c r="XCX165" s="1"/>
      <c r="XCY165" s="1"/>
      <c r="XCZ165" s="1"/>
      <c r="XDA165" s="1"/>
      <c r="XDB165" s="1"/>
      <c r="XDC165" s="1"/>
      <c r="XDD165" s="1"/>
      <c r="XDE165" s="1"/>
      <c r="XDF165" s="1"/>
      <c r="XDG165" s="1"/>
      <c r="XDH165" s="1"/>
      <c r="XDI165" s="1"/>
      <c r="XDJ165" s="1"/>
      <c r="XDK165" s="1"/>
      <c r="XDL165" s="1"/>
      <c r="XDM165" s="1"/>
      <c r="XDN165" s="1"/>
      <c r="XDO165" s="1"/>
      <c r="XDP165" s="1"/>
      <c r="XDQ165" s="1"/>
      <c r="XDR165" s="1"/>
      <c r="XDS165" s="1"/>
      <c r="XDT165" s="1"/>
      <c r="XDU165" s="1"/>
      <c r="XDV165" s="1"/>
      <c r="XDW165" s="1"/>
      <c r="XDX165" s="1"/>
      <c r="XDY165" s="1"/>
      <c r="XDZ165" s="1"/>
      <c r="XEA165" s="1"/>
      <c r="XEB165" s="1"/>
      <c r="XEC165" s="1"/>
      <c r="XED165" s="1"/>
      <c r="XEE165" s="1"/>
      <c r="XEF165" s="1"/>
      <c r="XEG165" s="1"/>
      <c r="XEH165" s="1"/>
      <c r="XEI165" s="1"/>
      <c r="XEJ165" s="1"/>
      <c r="XEK165" s="1"/>
      <c r="XEL165" s="1"/>
      <c r="XEM165" s="1"/>
      <c r="XEN165" s="1"/>
      <c r="XEO165" s="1"/>
      <c r="XEP165" s="1"/>
      <c r="XEQ165" s="1"/>
      <c r="XER165" s="1"/>
      <c r="XES165" s="1"/>
      <c r="XET165" s="1"/>
      <c r="XEU165" s="1"/>
      <c r="XEV165" s="1"/>
      <c r="XEW165" s="1"/>
      <c r="XEX165" s="1"/>
      <c r="XEY165" s="1"/>
      <c r="XEZ165" s="1"/>
      <c r="XFA165" s="1"/>
      <c r="XFB165" s="1"/>
      <c r="XFC165" s="1"/>
      <c r="XFD165" s="1"/>
    </row>
    <row r="166" spans="1:151 16227:16384" s="11" customFormat="1" ht="20.25" x14ac:dyDescent="0.25">
      <c r="A166" s="86" t="s">
        <v>244</v>
      </c>
      <c r="B166" s="87"/>
      <c r="C166" s="87"/>
      <c r="D166" s="87"/>
      <c r="E166" s="87"/>
      <c r="F166" s="87"/>
      <c r="G166" s="87"/>
      <c r="H166" s="87"/>
      <c r="I166" s="88"/>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WZC166" s="1"/>
      <c r="WZD166" s="1"/>
      <c r="WZE166" s="1"/>
      <c r="WZF166" s="1"/>
      <c r="WZG166" s="1"/>
      <c r="WZH166" s="1"/>
      <c r="WZI166" s="1"/>
      <c r="WZJ166" s="1"/>
      <c r="WZK166" s="1"/>
      <c r="WZL166" s="1"/>
      <c r="WZM166" s="1"/>
      <c r="WZN166" s="1"/>
      <c r="WZO166" s="1"/>
      <c r="WZP166" s="1"/>
      <c r="WZQ166" s="1"/>
      <c r="WZR166" s="1"/>
      <c r="WZS166" s="1"/>
      <c r="WZT166" s="1"/>
      <c r="WZU166" s="1"/>
      <c r="WZV166" s="1"/>
      <c r="WZW166" s="1"/>
      <c r="WZX166" s="1"/>
      <c r="WZY166" s="1"/>
      <c r="WZZ166" s="1"/>
      <c r="XAA166" s="1"/>
      <c r="XAB166" s="1"/>
      <c r="XAC166" s="1"/>
      <c r="XAD166" s="1"/>
      <c r="XAE166" s="1"/>
      <c r="XAF166" s="1"/>
      <c r="XAG166" s="1"/>
      <c r="XAH166" s="1"/>
      <c r="XAI166" s="1"/>
      <c r="XAJ166" s="1"/>
      <c r="XAK166" s="1"/>
      <c r="XAL166" s="1"/>
      <c r="XAM166" s="1"/>
      <c r="XAN166" s="1"/>
      <c r="XAO166" s="1"/>
      <c r="XAP166" s="1"/>
      <c r="XAQ166" s="1"/>
      <c r="XAR166" s="1"/>
      <c r="XAS166" s="1"/>
      <c r="XAT166" s="1"/>
      <c r="XAU166" s="1"/>
      <c r="XAV166" s="1"/>
      <c r="XAW166" s="1"/>
      <c r="XAX166" s="1"/>
      <c r="XAY166" s="1"/>
      <c r="XAZ166" s="1"/>
      <c r="XBA166" s="1"/>
      <c r="XBB166" s="1"/>
      <c r="XBC166" s="1"/>
      <c r="XBD166" s="1"/>
      <c r="XBE166" s="1"/>
      <c r="XBF166" s="1"/>
      <c r="XBG166" s="1"/>
      <c r="XBH166" s="1"/>
      <c r="XBI166" s="1"/>
      <c r="XBJ166" s="1"/>
      <c r="XBK166" s="1"/>
      <c r="XBL166" s="1"/>
      <c r="XBM166" s="1"/>
      <c r="XBN166" s="1"/>
      <c r="XBO166" s="1"/>
      <c r="XBP166" s="1"/>
      <c r="XBQ166" s="1"/>
      <c r="XBR166" s="1"/>
      <c r="XBS166" s="1"/>
      <c r="XBT166" s="1"/>
      <c r="XBU166" s="1"/>
      <c r="XBV166" s="1"/>
      <c r="XBW166" s="1"/>
      <c r="XBX166" s="1"/>
      <c r="XBY166" s="1"/>
      <c r="XBZ166" s="1"/>
      <c r="XCA166" s="1"/>
      <c r="XCB166" s="1"/>
      <c r="XCC166" s="1"/>
      <c r="XCD166" s="1"/>
      <c r="XCE166" s="1"/>
      <c r="XCF166" s="1"/>
      <c r="XCG166" s="1"/>
      <c r="XCH166" s="1"/>
      <c r="XCI166" s="1"/>
      <c r="XCJ166" s="1"/>
      <c r="XCK166" s="1"/>
      <c r="XCL166" s="1"/>
      <c r="XCM166" s="1"/>
      <c r="XCN166" s="1"/>
      <c r="XCO166" s="1"/>
      <c r="XCP166" s="1"/>
      <c r="XCQ166" s="1"/>
      <c r="XCR166" s="1"/>
      <c r="XCS166" s="1"/>
      <c r="XCT166" s="1"/>
      <c r="XCU166" s="1"/>
      <c r="XCV166" s="1"/>
      <c r="XCW166" s="1"/>
      <c r="XCX166" s="1"/>
      <c r="XCY166" s="1"/>
      <c r="XCZ166" s="1"/>
      <c r="XDA166" s="1"/>
      <c r="XDB166" s="1"/>
      <c r="XDC166" s="1"/>
      <c r="XDD166" s="1"/>
      <c r="XDE166" s="1"/>
      <c r="XDF166" s="1"/>
      <c r="XDG166" s="1"/>
      <c r="XDH166" s="1"/>
      <c r="XDI166" s="1"/>
      <c r="XDJ166" s="1"/>
      <c r="XDK166" s="1"/>
      <c r="XDL166" s="1"/>
      <c r="XDM166" s="1"/>
      <c r="XDN166" s="1"/>
      <c r="XDO166" s="1"/>
      <c r="XDP166" s="1"/>
      <c r="XDQ166" s="1"/>
      <c r="XDR166" s="1"/>
      <c r="XDS166" s="1"/>
      <c r="XDT166" s="1"/>
      <c r="XDU166" s="1"/>
      <c r="XDV166" s="1"/>
      <c r="XDW166" s="1"/>
      <c r="XDX166" s="1"/>
      <c r="XDY166" s="1"/>
      <c r="XDZ166" s="1"/>
      <c r="XEA166" s="1"/>
      <c r="XEB166" s="1"/>
      <c r="XEC166" s="1"/>
      <c r="XED166" s="1"/>
      <c r="XEE166" s="1"/>
      <c r="XEF166" s="1"/>
      <c r="XEG166" s="1"/>
      <c r="XEH166" s="1"/>
      <c r="XEI166" s="1"/>
      <c r="XEJ166" s="1"/>
      <c r="XEK166" s="1"/>
      <c r="XEL166" s="1"/>
      <c r="XEM166" s="1"/>
      <c r="XEN166" s="1"/>
      <c r="XEO166" s="1"/>
      <c r="XEP166" s="1"/>
      <c r="XEQ166" s="1"/>
      <c r="XER166" s="1"/>
      <c r="XES166" s="1"/>
      <c r="XET166" s="1"/>
      <c r="XEU166" s="1"/>
      <c r="XEV166" s="1"/>
      <c r="XEW166" s="1"/>
      <c r="XEX166" s="1"/>
      <c r="XEY166" s="1"/>
      <c r="XEZ166" s="1"/>
      <c r="XFA166" s="1"/>
      <c r="XFB166" s="1"/>
      <c r="XFC166" s="1"/>
      <c r="XFD166" s="1"/>
    </row>
    <row r="167" spans="1:151 16227:16384" s="11" customFormat="1" ht="20.25" x14ac:dyDescent="0.25">
      <c r="A167" s="86" t="s">
        <v>239</v>
      </c>
      <c r="B167" s="87"/>
      <c r="C167" s="87"/>
      <c r="D167" s="87"/>
      <c r="E167" s="87"/>
      <c r="F167" s="87"/>
      <c r="G167" s="87"/>
      <c r="H167" s="87"/>
      <c r="I167" s="88"/>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WZC167" s="1"/>
      <c r="WZD167" s="1"/>
      <c r="WZE167" s="1"/>
      <c r="WZF167" s="1"/>
      <c r="WZG167" s="1"/>
      <c r="WZH167" s="1"/>
      <c r="WZI167" s="1"/>
      <c r="WZJ167" s="1"/>
      <c r="WZK167" s="1"/>
      <c r="WZL167" s="1"/>
      <c r="WZM167" s="1"/>
      <c r="WZN167" s="1"/>
      <c r="WZO167" s="1"/>
      <c r="WZP167" s="1"/>
      <c r="WZQ167" s="1"/>
      <c r="WZR167" s="1"/>
      <c r="WZS167" s="1"/>
      <c r="WZT167" s="1"/>
      <c r="WZU167" s="1"/>
      <c r="WZV167" s="1"/>
      <c r="WZW167" s="1"/>
      <c r="WZX167" s="1"/>
      <c r="WZY167" s="1"/>
      <c r="WZZ167" s="1"/>
      <c r="XAA167" s="1"/>
      <c r="XAB167" s="1"/>
      <c r="XAC167" s="1"/>
      <c r="XAD167" s="1"/>
      <c r="XAE167" s="1"/>
      <c r="XAF167" s="1"/>
      <c r="XAG167" s="1"/>
      <c r="XAH167" s="1"/>
      <c r="XAI167" s="1"/>
      <c r="XAJ167" s="1"/>
      <c r="XAK167" s="1"/>
      <c r="XAL167" s="1"/>
      <c r="XAM167" s="1"/>
      <c r="XAN167" s="1"/>
      <c r="XAO167" s="1"/>
      <c r="XAP167" s="1"/>
      <c r="XAQ167" s="1"/>
      <c r="XAR167" s="1"/>
      <c r="XAS167" s="1"/>
      <c r="XAT167" s="1"/>
      <c r="XAU167" s="1"/>
      <c r="XAV167" s="1"/>
      <c r="XAW167" s="1"/>
      <c r="XAX167" s="1"/>
      <c r="XAY167" s="1"/>
      <c r="XAZ167" s="1"/>
      <c r="XBA167" s="1"/>
      <c r="XBB167" s="1"/>
      <c r="XBC167" s="1"/>
      <c r="XBD167" s="1"/>
      <c r="XBE167" s="1"/>
      <c r="XBF167" s="1"/>
      <c r="XBG167" s="1"/>
      <c r="XBH167" s="1"/>
      <c r="XBI167" s="1"/>
      <c r="XBJ167" s="1"/>
      <c r="XBK167" s="1"/>
      <c r="XBL167" s="1"/>
      <c r="XBM167" s="1"/>
      <c r="XBN167" s="1"/>
      <c r="XBO167" s="1"/>
      <c r="XBP167" s="1"/>
      <c r="XBQ167" s="1"/>
      <c r="XBR167" s="1"/>
      <c r="XBS167" s="1"/>
      <c r="XBT167" s="1"/>
      <c r="XBU167" s="1"/>
      <c r="XBV167" s="1"/>
      <c r="XBW167" s="1"/>
      <c r="XBX167" s="1"/>
      <c r="XBY167" s="1"/>
      <c r="XBZ167" s="1"/>
      <c r="XCA167" s="1"/>
      <c r="XCB167" s="1"/>
      <c r="XCC167" s="1"/>
      <c r="XCD167" s="1"/>
      <c r="XCE167" s="1"/>
      <c r="XCF167" s="1"/>
      <c r="XCG167" s="1"/>
      <c r="XCH167" s="1"/>
      <c r="XCI167" s="1"/>
      <c r="XCJ167" s="1"/>
      <c r="XCK167" s="1"/>
      <c r="XCL167" s="1"/>
      <c r="XCM167" s="1"/>
      <c r="XCN167" s="1"/>
      <c r="XCO167" s="1"/>
      <c r="XCP167" s="1"/>
      <c r="XCQ167" s="1"/>
      <c r="XCR167" s="1"/>
      <c r="XCS167" s="1"/>
      <c r="XCT167" s="1"/>
      <c r="XCU167" s="1"/>
      <c r="XCV167" s="1"/>
      <c r="XCW167" s="1"/>
      <c r="XCX167" s="1"/>
      <c r="XCY167" s="1"/>
      <c r="XCZ167" s="1"/>
      <c r="XDA167" s="1"/>
      <c r="XDB167" s="1"/>
      <c r="XDC167" s="1"/>
      <c r="XDD167" s="1"/>
      <c r="XDE167" s="1"/>
      <c r="XDF167" s="1"/>
      <c r="XDG167" s="1"/>
      <c r="XDH167" s="1"/>
      <c r="XDI167" s="1"/>
      <c r="XDJ167" s="1"/>
      <c r="XDK167" s="1"/>
      <c r="XDL167" s="1"/>
      <c r="XDM167" s="1"/>
      <c r="XDN167" s="1"/>
      <c r="XDO167" s="1"/>
      <c r="XDP167" s="1"/>
      <c r="XDQ167" s="1"/>
      <c r="XDR167" s="1"/>
      <c r="XDS167" s="1"/>
      <c r="XDT167" s="1"/>
      <c r="XDU167" s="1"/>
      <c r="XDV167" s="1"/>
      <c r="XDW167" s="1"/>
      <c r="XDX167" s="1"/>
      <c r="XDY167" s="1"/>
      <c r="XDZ167" s="1"/>
      <c r="XEA167" s="1"/>
      <c r="XEB167" s="1"/>
      <c r="XEC167" s="1"/>
      <c r="XED167" s="1"/>
      <c r="XEE167" s="1"/>
      <c r="XEF167" s="1"/>
      <c r="XEG167" s="1"/>
      <c r="XEH167" s="1"/>
      <c r="XEI167" s="1"/>
      <c r="XEJ167" s="1"/>
      <c r="XEK167" s="1"/>
      <c r="XEL167" s="1"/>
      <c r="XEM167" s="1"/>
      <c r="XEN167" s="1"/>
      <c r="XEO167" s="1"/>
      <c r="XEP167" s="1"/>
      <c r="XEQ167" s="1"/>
      <c r="XER167" s="1"/>
      <c r="XES167" s="1"/>
      <c r="XET167" s="1"/>
      <c r="XEU167" s="1"/>
      <c r="XEV167" s="1"/>
      <c r="XEW167" s="1"/>
      <c r="XEX167" s="1"/>
      <c r="XEY167" s="1"/>
      <c r="XEZ167" s="1"/>
      <c r="XFA167" s="1"/>
      <c r="XFB167" s="1"/>
      <c r="XFC167" s="1"/>
      <c r="XFD167" s="1"/>
    </row>
    <row r="168" spans="1:151 16227:16384" s="11" customFormat="1" ht="20.25" x14ac:dyDescent="0.25">
      <c r="A168" s="86" t="s">
        <v>242</v>
      </c>
      <c r="B168" s="87"/>
      <c r="C168" s="87"/>
      <c r="D168" s="87"/>
      <c r="E168" s="87"/>
      <c r="F168" s="87"/>
      <c r="G168" s="87"/>
      <c r="H168" s="87"/>
      <c r="I168" s="88"/>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WZC168" s="1"/>
      <c r="WZD168" s="1"/>
      <c r="WZE168" s="1"/>
      <c r="WZF168" s="1"/>
      <c r="WZG168" s="1"/>
      <c r="WZH168" s="1"/>
      <c r="WZI168" s="1"/>
      <c r="WZJ168" s="1"/>
      <c r="WZK168" s="1"/>
      <c r="WZL168" s="1"/>
      <c r="WZM168" s="1"/>
      <c r="WZN168" s="1"/>
      <c r="WZO168" s="1"/>
      <c r="WZP168" s="1"/>
      <c r="WZQ168" s="1"/>
      <c r="WZR168" s="1"/>
      <c r="WZS168" s="1"/>
      <c r="WZT168" s="1"/>
      <c r="WZU168" s="1"/>
      <c r="WZV168" s="1"/>
      <c r="WZW168" s="1"/>
      <c r="WZX168" s="1"/>
      <c r="WZY168" s="1"/>
      <c r="WZZ168" s="1"/>
      <c r="XAA168" s="1"/>
      <c r="XAB168" s="1"/>
      <c r="XAC168" s="1"/>
      <c r="XAD168" s="1"/>
      <c r="XAE168" s="1"/>
      <c r="XAF168" s="1"/>
      <c r="XAG168" s="1"/>
      <c r="XAH168" s="1"/>
      <c r="XAI168" s="1"/>
      <c r="XAJ168" s="1"/>
      <c r="XAK168" s="1"/>
      <c r="XAL168" s="1"/>
      <c r="XAM168" s="1"/>
      <c r="XAN168" s="1"/>
      <c r="XAO168" s="1"/>
      <c r="XAP168" s="1"/>
      <c r="XAQ168" s="1"/>
      <c r="XAR168" s="1"/>
      <c r="XAS168" s="1"/>
      <c r="XAT168" s="1"/>
      <c r="XAU168" s="1"/>
      <c r="XAV168" s="1"/>
      <c r="XAW168" s="1"/>
      <c r="XAX168" s="1"/>
      <c r="XAY168" s="1"/>
      <c r="XAZ168" s="1"/>
      <c r="XBA168" s="1"/>
      <c r="XBB168" s="1"/>
      <c r="XBC168" s="1"/>
      <c r="XBD168" s="1"/>
      <c r="XBE168" s="1"/>
      <c r="XBF168" s="1"/>
      <c r="XBG168" s="1"/>
      <c r="XBH168" s="1"/>
      <c r="XBI168" s="1"/>
      <c r="XBJ168" s="1"/>
      <c r="XBK168" s="1"/>
      <c r="XBL168" s="1"/>
      <c r="XBM168" s="1"/>
      <c r="XBN168" s="1"/>
      <c r="XBO168" s="1"/>
      <c r="XBP168" s="1"/>
      <c r="XBQ168" s="1"/>
      <c r="XBR168" s="1"/>
      <c r="XBS168" s="1"/>
      <c r="XBT168" s="1"/>
      <c r="XBU168" s="1"/>
      <c r="XBV168" s="1"/>
      <c r="XBW168" s="1"/>
      <c r="XBX168" s="1"/>
      <c r="XBY168" s="1"/>
      <c r="XBZ168" s="1"/>
      <c r="XCA168" s="1"/>
      <c r="XCB168" s="1"/>
      <c r="XCC168" s="1"/>
      <c r="XCD168" s="1"/>
      <c r="XCE168" s="1"/>
      <c r="XCF168" s="1"/>
      <c r="XCG168" s="1"/>
      <c r="XCH168" s="1"/>
      <c r="XCI168" s="1"/>
      <c r="XCJ168" s="1"/>
      <c r="XCK168" s="1"/>
      <c r="XCL168" s="1"/>
      <c r="XCM168" s="1"/>
      <c r="XCN168" s="1"/>
      <c r="XCO168" s="1"/>
      <c r="XCP168" s="1"/>
      <c r="XCQ168" s="1"/>
      <c r="XCR168" s="1"/>
      <c r="XCS168" s="1"/>
      <c r="XCT168" s="1"/>
      <c r="XCU168" s="1"/>
      <c r="XCV168" s="1"/>
      <c r="XCW168" s="1"/>
      <c r="XCX168" s="1"/>
      <c r="XCY168" s="1"/>
      <c r="XCZ168" s="1"/>
      <c r="XDA168" s="1"/>
      <c r="XDB168" s="1"/>
      <c r="XDC168" s="1"/>
      <c r="XDD168" s="1"/>
      <c r="XDE168" s="1"/>
      <c r="XDF168" s="1"/>
      <c r="XDG168" s="1"/>
      <c r="XDH168" s="1"/>
      <c r="XDI168" s="1"/>
      <c r="XDJ168" s="1"/>
      <c r="XDK168" s="1"/>
      <c r="XDL168" s="1"/>
      <c r="XDM168" s="1"/>
      <c r="XDN168" s="1"/>
      <c r="XDO168" s="1"/>
      <c r="XDP168" s="1"/>
      <c r="XDQ168" s="1"/>
      <c r="XDR168" s="1"/>
      <c r="XDS168" s="1"/>
      <c r="XDT168" s="1"/>
      <c r="XDU168" s="1"/>
      <c r="XDV168" s="1"/>
      <c r="XDW168" s="1"/>
      <c r="XDX168" s="1"/>
      <c r="XDY168" s="1"/>
      <c r="XDZ168" s="1"/>
      <c r="XEA168" s="1"/>
      <c r="XEB168" s="1"/>
      <c r="XEC168" s="1"/>
      <c r="XED168" s="1"/>
      <c r="XEE168" s="1"/>
      <c r="XEF168" s="1"/>
      <c r="XEG168" s="1"/>
      <c r="XEH168" s="1"/>
      <c r="XEI168" s="1"/>
      <c r="XEJ168" s="1"/>
      <c r="XEK168" s="1"/>
      <c r="XEL168" s="1"/>
      <c r="XEM168" s="1"/>
      <c r="XEN168" s="1"/>
      <c r="XEO168" s="1"/>
      <c r="XEP168" s="1"/>
      <c r="XEQ168" s="1"/>
      <c r="XER168" s="1"/>
      <c r="XES168" s="1"/>
      <c r="XET168" s="1"/>
      <c r="XEU168" s="1"/>
      <c r="XEV168" s="1"/>
      <c r="XEW168" s="1"/>
      <c r="XEX168" s="1"/>
      <c r="XEY168" s="1"/>
      <c r="XEZ168" s="1"/>
      <c r="XFA168" s="1"/>
      <c r="XFB168" s="1"/>
      <c r="XFC168" s="1"/>
      <c r="XFD168" s="1"/>
    </row>
    <row r="169" spans="1:151 16227:16384" s="11" customFormat="1" ht="20.25" x14ac:dyDescent="0.25">
      <c r="A169" s="86" t="s">
        <v>241</v>
      </c>
      <c r="B169" s="87"/>
      <c r="C169" s="87"/>
      <c r="D169" s="87"/>
      <c r="E169" s="87"/>
      <c r="F169" s="87"/>
      <c r="G169" s="87"/>
      <c r="H169" s="87"/>
      <c r="I169" s="88"/>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WZC169" s="1"/>
      <c r="WZD169" s="1"/>
      <c r="WZE169" s="1"/>
      <c r="WZF169" s="1"/>
      <c r="WZG169" s="1"/>
      <c r="WZH169" s="1"/>
      <c r="WZI169" s="1"/>
      <c r="WZJ169" s="1"/>
      <c r="WZK169" s="1"/>
      <c r="WZL169" s="1"/>
      <c r="WZM169" s="1"/>
      <c r="WZN169" s="1"/>
      <c r="WZO169" s="1"/>
      <c r="WZP169" s="1"/>
      <c r="WZQ169" s="1"/>
      <c r="WZR169" s="1"/>
      <c r="WZS169" s="1"/>
      <c r="WZT169" s="1"/>
      <c r="WZU169" s="1"/>
      <c r="WZV169" s="1"/>
      <c r="WZW169" s="1"/>
      <c r="WZX169" s="1"/>
      <c r="WZY169" s="1"/>
      <c r="WZZ169" s="1"/>
      <c r="XAA169" s="1"/>
      <c r="XAB169" s="1"/>
      <c r="XAC169" s="1"/>
      <c r="XAD169" s="1"/>
      <c r="XAE169" s="1"/>
      <c r="XAF169" s="1"/>
      <c r="XAG169" s="1"/>
      <c r="XAH169" s="1"/>
      <c r="XAI169" s="1"/>
      <c r="XAJ169" s="1"/>
      <c r="XAK169" s="1"/>
      <c r="XAL169" s="1"/>
      <c r="XAM169" s="1"/>
      <c r="XAN169" s="1"/>
      <c r="XAO169" s="1"/>
      <c r="XAP169" s="1"/>
      <c r="XAQ169" s="1"/>
      <c r="XAR169" s="1"/>
      <c r="XAS169" s="1"/>
      <c r="XAT169" s="1"/>
      <c r="XAU169" s="1"/>
      <c r="XAV169" s="1"/>
      <c r="XAW169" s="1"/>
      <c r="XAX169" s="1"/>
      <c r="XAY169" s="1"/>
      <c r="XAZ169" s="1"/>
      <c r="XBA169" s="1"/>
      <c r="XBB169" s="1"/>
      <c r="XBC169" s="1"/>
      <c r="XBD169" s="1"/>
      <c r="XBE169" s="1"/>
      <c r="XBF169" s="1"/>
      <c r="XBG169" s="1"/>
      <c r="XBH169" s="1"/>
      <c r="XBI169" s="1"/>
      <c r="XBJ169" s="1"/>
      <c r="XBK169" s="1"/>
      <c r="XBL169" s="1"/>
      <c r="XBM169" s="1"/>
      <c r="XBN169" s="1"/>
      <c r="XBO169" s="1"/>
      <c r="XBP169" s="1"/>
      <c r="XBQ169" s="1"/>
      <c r="XBR169" s="1"/>
      <c r="XBS169" s="1"/>
      <c r="XBT169" s="1"/>
      <c r="XBU169" s="1"/>
      <c r="XBV169" s="1"/>
      <c r="XBW169" s="1"/>
      <c r="XBX169" s="1"/>
      <c r="XBY169" s="1"/>
      <c r="XBZ169" s="1"/>
      <c r="XCA169" s="1"/>
      <c r="XCB169" s="1"/>
      <c r="XCC169" s="1"/>
      <c r="XCD169" s="1"/>
      <c r="XCE169" s="1"/>
      <c r="XCF169" s="1"/>
      <c r="XCG169" s="1"/>
      <c r="XCH169" s="1"/>
      <c r="XCI169" s="1"/>
      <c r="XCJ169" s="1"/>
      <c r="XCK169" s="1"/>
      <c r="XCL169" s="1"/>
      <c r="XCM169" s="1"/>
      <c r="XCN169" s="1"/>
      <c r="XCO169" s="1"/>
      <c r="XCP169" s="1"/>
      <c r="XCQ169" s="1"/>
      <c r="XCR169" s="1"/>
      <c r="XCS169" s="1"/>
      <c r="XCT169" s="1"/>
      <c r="XCU169" s="1"/>
      <c r="XCV169" s="1"/>
      <c r="XCW169" s="1"/>
      <c r="XCX169" s="1"/>
      <c r="XCY169" s="1"/>
      <c r="XCZ169" s="1"/>
      <c r="XDA169" s="1"/>
      <c r="XDB169" s="1"/>
      <c r="XDC169" s="1"/>
      <c r="XDD169" s="1"/>
      <c r="XDE169" s="1"/>
      <c r="XDF169" s="1"/>
      <c r="XDG169" s="1"/>
      <c r="XDH169" s="1"/>
      <c r="XDI169" s="1"/>
      <c r="XDJ169" s="1"/>
      <c r="XDK169" s="1"/>
      <c r="XDL169" s="1"/>
      <c r="XDM169" s="1"/>
      <c r="XDN169" s="1"/>
      <c r="XDO169" s="1"/>
      <c r="XDP169" s="1"/>
      <c r="XDQ169" s="1"/>
      <c r="XDR169" s="1"/>
      <c r="XDS169" s="1"/>
      <c r="XDT169" s="1"/>
      <c r="XDU169" s="1"/>
      <c r="XDV169" s="1"/>
      <c r="XDW169" s="1"/>
      <c r="XDX169" s="1"/>
      <c r="XDY169" s="1"/>
      <c r="XDZ169" s="1"/>
      <c r="XEA169" s="1"/>
      <c r="XEB169" s="1"/>
      <c r="XEC169" s="1"/>
      <c r="XED169" s="1"/>
      <c r="XEE169" s="1"/>
      <c r="XEF169" s="1"/>
      <c r="XEG169" s="1"/>
      <c r="XEH169" s="1"/>
      <c r="XEI169" s="1"/>
      <c r="XEJ169" s="1"/>
      <c r="XEK169" s="1"/>
      <c r="XEL169" s="1"/>
      <c r="XEM169" s="1"/>
      <c r="XEN169" s="1"/>
      <c r="XEO169" s="1"/>
      <c r="XEP169" s="1"/>
      <c r="XEQ169" s="1"/>
      <c r="XER169" s="1"/>
      <c r="XES169" s="1"/>
      <c r="XET169" s="1"/>
      <c r="XEU169" s="1"/>
      <c r="XEV169" s="1"/>
      <c r="XEW169" s="1"/>
      <c r="XEX169" s="1"/>
      <c r="XEY169" s="1"/>
      <c r="XEZ169" s="1"/>
      <c r="XFA169" s="1"/>
      <c r="XFB169" s="1"/>
      <c r="XFC169" s="1"/>
      <c r="XFD169" s="1"/>
    </row>
    <row r="170" spans="1:151 16227:16384" s="11" customFormat="1" ht="20.25" x14ac:dyDescent="0.25">
      <c r="A170" s="86" t="s">
        <v>240</v>
      </c>
      <c r="B170" s="87"/>
      <c r="C170" s="87"/>
      <c r="D170" s="87"/>
      <c r="E170" s="87"/>
      <c r="F170" s="87"/>
      <c r="G170" s="87"/>
      <c r="H170" s="87"/>
      <c r="I170" s="88"/>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WZC170" s="1"/>
      <c r="WZD170" s="1"/>
      <c r="WZE170" s="1"/>
      <c r="WZF170" s="1"/>
      <c r="WZG170" s="1"/>
      <c r="WZH170" s="1"/>
      <c r="WZI170" s="1"/>
      <c r="WZJ170" s="1"/>
      <c r="WZK170" s="1"/>
      <c r="WZL170" s="1"/>
      <c r="WZM170" s="1"/>
      <c r="WZN170" s="1"/>
      <c r="WZO170" s="1"/>
      <c r="WZP170" s="1"/>
      <c r="WZQ170" s="1"/>
      <c r="WZR170" s="1"/>
      <c r="WZS170" s="1"/>
      <c r="WZT170" s="1"/>
      <c r="WZU170" s="1"/>
      <c r="WZV170" s="1"/>
      <c r="WZW170" s="1"/>
      <c r="WZX170" s="1"/>
      <c r="WZY170" s="1"/>
      <c r="WZZ170" s="1"/>
      <c r="XAA170" s="1"/>
      <c r="XAB170" s="1"/>
      <c r="XAC170" s="1"/>
      <c r="XAD170" s="1"/>
      <c r="XAE170" s="1"/>
      <c r="XAF170" s="1"/>
      <c r="XAG170" s="1"/>
      <c r="XAH170" s="1"/>
      <c r="XAI170" s="1"/>
      <c r="XAJ170" s="1"/>
      <c r="XAK170" s="1"/>
      <c r="XAL170" s="1"/>
      <c r="XAM170" s="1"/>
      <c r="XAN170" s="1"/>
      <c r="XAO170" s="1"/>
      <c r="XAP170" s="1"/>
      <c r="XAQ170" s="1"/>
      <c r="XAR170" s="1"/>
      <c r="XAS170" s="1"/>
      <c r="XAT170" s="1"/>
      <c r="XAU170" s="1"/>
      <c r="XAV170" s="1"/>
      <c r="XAW170" s="1"/>
      <c r="XAX170" s="1"/>
      <c r="XAY170" s="1"/>
      <c r="XAZ170" s="1"/>
      <c r="XBA170" s="1"/>
      <c r="XBB170" s="1"/>
      <c r="XBC170" s="1"/>
      <c r="XBD170" s="1"/>
      <c r="XBE170" s="1"/>
      <c r="XBF170" s="1"/>
      <c r="XBG170" s="1"/>
      <c r="XBH170" s="1"/>
      <c r="XBI170" s="1"/>
      <c r="XBJ170" s="1"/>
      <c r="XBK170" s="1"/>
      <c r="XBL170" s="1"/>
      <c r="XBM170" s="1"/>
      <c r="XBN170" s="1"/>
      <c r="XBO170" s="1"/>
      <c r="XBP170" s="1"/>
      <c r="XBQ170" s="1"/>
      <c r="XBR170" s="1"/>
      <c r="XBS170" s="1"/>
      <c r="XBT170" s="1"/>
      <c r="XBU170" s="1"/>
      <c r="XBV170" s="1"/>
      <c r="XBW170" s="1"/>
      <c r="XBX170" s="1"/>
      <c r="XBY170" s="1"/>
      <c r="XBZ170" s="1"/>
      <c r="XCA170" s="1"/>
      <c r="XCB170" s="1"/>
      <c r="XCC170" s="1"/>
      <c r="XCD170" s="1"/>
      <c r="XCE170" s="1"/>
      <c r="XCF170" s="1"/>
      <c r="XCG170" s="1"/>
      <c r="XCH170" s="1"/>
      <c r="XCI170" s="1"/>
      <c r="XCJ170" s="1"/>
      <c r="XCK170" s="1"/>
      <c r="XCL170" s="1"/>
      <c r="XCM170" s="1"/>
      <c r="XCN170" s="1"/>
      <c r="XCO170" s="1"/>
      <c r="XCP170" s="1"/>
      <c r="XCQ170" s="1"/>
      <c r="XCR170" s="1"/>
      <c r="XCS170" s="1"/>
      <c r="XCT170" s="1"/>
      <c r="XCU170" s="1"/>
      <c r="XCV170" s="1"/>
      <c r="XCW170" s="1"/>
      <c r="XCX170" s="1"/>
      <c r="XCY170" s="1"/>
      <c r="XCZ170" s="1"/>
      <c r="XDA170" s="1"/>
      <c r="XDB170" s="1"/>
      <c r="XDC170" s="1"/>
      <c r="XDD170" s="1"/>
      <c r="XDE170" s="1"/>
      <c r="XDF170" s="1"/>
      <c r="XDG170" s="1"/>
      <c r="XDH170" s="1"/>
      <c r="XDI170" s="1"/>
      <c r="XDJ170" s="1"/>
      <c r="XDK170" s="1"/>
      <c r="XDL170" s="1"/>
      <c r="XDM170" s="1"/>
      <c r="XDN170" s="1"/>
      <c r="XDO170" s="1"/>
      <c r="XDP170" s="1"/>
      <c r="XDQ170" s="1"/>
      <c r="XDR170" s="1"/>
      <c r="XDS170" s="1"/>
      <c r="XDT170" s="1"/>
      <c r="XDU170" s="1"/>
      <c r="XDV170" s="1"/>
      <c r="XDW170" s="1"/>
      <c r="XDX170" s="1"/>
      <c r="XDY170" s="1"/>
      <c r="XDZ170" s="1"/>
      <c r="XEA170" s="1"/>
      <c r="XEB170" s="1"/>
      <c r="XEC170" s="1"/>
      <c r="XED170" s="1"/>
      <c r="XEE170" s="1"/>
      <c r="XEF170" s="1"/>
      <c r="XEG170" s="1"/>
      <c r="XEH170" s="1"/>
      <c r="XEI170" s="1"/>
      <c r="XEJ170" s="1"/>
      <c r="XEK170" s="1"/>
      <c r="XEL170" s="1"/>
      <c r="XEM170" s="1"/>
      <c r="XEN170" s="1"/>
      <c r="XEO170" s="1"/>
      <c r="XEP170" s="1"/>
      <c r="XEQ170" s="1"/>
      <c r="XER170" s="1"/>
      <c r="XES170" s="1"/>
      <c r="XET170" s="1"/>
      <c r="XEU170" s="1"/>
      <c r="XEV170" s="1"/>
      <c r="XEW170" s="1"/>
      <c r="XEX170" s="1"/>
      <c r="XEY170" s="1"/>
      <c r="XEZ170" s="1"/>
      <c r="XFA170" s="1"/>
      <c r="XFB170" s="1"/>
      <c r="XFC170" s="1"/>
      <c r="XFD170" s="1"/>
    </row>
    <row r="171" spans="1:151 16227:16384" s="11" customFormat="1" ht="20.25" x14ac:dyDescent="0.25">
      <c r="A171" s="86" t="s">
        <v>243</v>
      </c>
      <c r="B171" s="87"/>
      <c r="C171" s="87"/>
      <c r="D171" s="87"/>
      <c r="E171" s="87"/>
      <c r="F171" s="87"/>
      <c r="G171" s="87"/>
      <c r="H171" s="87"/>
      <c r="I171" s="88"/>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WZC171" s="1"/>
      <c r="WZD171" s="1"/>
      <c r="WZE171" s="1"/>
      <c r="WZF171" s="1"/>
      <c r="WZG171" s="1"/>
      <c r="WZH171" s="1"/>
      <c r="WZI171" s="1"/>
      <c r="WZJ171" s="1"/>
      <c r="WZK171" s="1"/>
      <c r="WZL171" s="1"/>
      <c r="WZM171" s="1"/>
      <c r="WZN171" s="1"/>
      <c r="WZO171" s="1"/>
      <c r="WZP171" s="1"/>
      <c r="WZQ171" s="1"/>
      <c r="WZR171" s="1"/>
      <c r="WZS171" s="1"/>
      <c r="WZT171" s="1"/>
      <c r="WZU171" s="1"/>
      <c r="WZV171" s="1"/>
      <c r="WZW171" s="1"/>
      <c r="WZX171" s="1"/>
      <c r="WZY171" s="1"/>
      <c r="WZZ171" s="1"/>
      <c r="XAA171" s="1"/>
      <c r="XAB171" s="1"/>
      <c r="XAC171" s="1"/>
      <c r="XAD171" s="1"/>
      <c r="XAE171" s="1"/>
      <c r="XAF171" s="1"/>
      <c r="XAG171" s="1"/>
      <c r="XAH171" s="1"/>
      <c r="XAI171" s="1"/>
      <c r="XAJ171" s="1"/>
      <c r="XAK171" s="1"/>
      <c r="XAL171" s="1"/>
      <c r="XAM171" s="1"/>
      <c r="XAN171" s="1"/>
      <c r="XAO171" s="1"/>
      <c r="XAP171" s="1"/>
      <c r="XAQ171" s="1"/>
      <c r="XAR171" s="1"/>
      <c r="XAS171" s="1"/>
      <c r="XAT171" s="1"/>
      <c r="XAU171" s="1"/>
      <c r="XAV171" s="1"/>
      <c r="XAW171" s="1"/>
      <c r="XAX171" s="1"/>
      <c r="XAY171" s="1"/>
      <c r="XAZ171" s="1"/>
      <c r="XBA171" s="1"/>
      <c r="XBB171" s="1"/>
      <c r="XBC171" s="1"/>
      <c r="XBD171" s="1"/>
      <c r="XBE171" s="1"/>
      <c r="XBF171" s="1"/>
      <c r="XBG171" s="1"/>
      <c r="XBH171" s="1"/>
      <c r="XBI171" s="1"/>
      <c r="XBJ171" s="1"/>
      <c r="XBK171" s="1"/>
      <c r="XBL171" s="1"/>
      <c r="XBM171" s="1"/>
      <c r="XBN171" s="1"/>
      <c r="XBO171" s="1"/>
      <c r="XBP171" s="1"/>
      <c r="XBQ171" s="1"/>
      <c r="XBR171" s="1"/>
      <c r="XBS171" s="1"/>
      <c r="XBT171" s="1"/>
      <c r="XBU171" s="1"/>
      <c r="XBV171" s="1"/>
      <c r="XBW171" s="1"/>
      <c r="XBX171" s="1"/>
      <c r="XBY171" s="1"/>
      <c r="XBZ171" s="1"/>
      <c r="XCA171" s="1"/>
      <c r="XCB171" s="1"/>
      <c r="XCC171" s="1"/>
      <c r="XCD171" s="1"/>
      <c r="XCE171" s="1"/>
      <c r="XCF171" s="1"/>
      <c r="XCG171" s="1"/>
      <c r="XCH171" s="1"/>
      <c r="XCI171" s="1"/>
      <c r="XCJ171" s="1"/>
      <c r="XCK171" s="1"/>
      <c r="XCL171" s="1"/>
      <c r="XCM171" s="1"/>
      <c r="XCN171" s="1"/>
      <c r="XCO171" s="1"/>
      <c r="XCP171" s="1"/>
      <c r="XCQ171" s="1"/>
      <c r="XCR171" s="1"/>
      <c r="XCS171" s="1"/>
      <c r="XCT171" s="1"/>
      <c r="XCU171" s="1"/>
      <c r="XCV171" s="1"/>
      <c r="XCW171" s="1"/>
      <c r="XCX171" s="1"/>
      <c r="XCY171" s="1"/>
      <c r="XCZ171" s="1"/>
      <c r="XDA171" s="1"/>
      <c r="XDB171" s="1"/>
      <c r="XDC171" s="1"/>
      <c r="XDD171" s="1"/>
      <c r="XDE171" s="1"/>
      <c r="XDF171" s="1"/>
      <c r="XDG171" s="1"/>
      <c r="XDH171" s="1"/>
      <c r="XDI171" s="1"/>
      <c r="XDJ171" s="1"/>
      <c r="XDK171" s="1"/>
      <c r="XDL171" s="1"/>
      <c r="XDM171" s="1"/>
      <c r="XDN171" s="1"/>
      <c r="XDO171" s="1"/>
      <c r="XDP171" s="1"/>
      <c r="XDQ171" s="1"/>
      <c r="XDR171" s="1"/>
      <c r="XDS171" s="1"/>
      <c r="XDT171" s="1"/>
      <c r="XDU171" s="1"/>
      <c r="XDV171" s="1"/>
      <c r="XDW171" s="1"/>
      <c r="XDX171" s="1"/>
      <c r="XDY171" s="1"/>
      <c r="XDZ171" s="1"/>
      <c r="XEA171" s="1"/>
      <c r="XEB171" s="1"/>
      <c r="XEC171" s="1"/>
      <c r="XED171" s="1"/>
      <c r="XEE171" s="1"/>
      <c r="XEF171" s="1"/>
      <c r="XEG171" s="1"/>
      <c r="XEH171" s="1"/>
      <c r="XEI171" s="1"/>
      <c r="XEJ171" s="1"/>
      <c r="XEK171" s="1"/>
      <c r="XEL171" s="1"/>
      <c r="XEM171" s="1"/>
      <c r="XEN171" s="1"/>
      <c r="XEO171" s="1"/>
      <c r="XEP171" s="1"/>
      <c r="XEQ171" s="1"/>
      <c r="XER171" s="1"/>
      <c r="XES171" s="1"/>
      <c r="XET171" s="1"/>
      <c r="XEU171" s="1"/>
      <c r="XEV171" s="1"/>
      <c r="XEW171" s="1"/>
      <c r="XEX171" s="1"/>
      <c r="XEY171" s="1"/>
      <c r="XEZ171" s="1"/>
      <c r="XFA171" s="1"/>
      <c r="XFB171" s="1"/>
      <c r="XFC171" s="1"/>
      <c r="XFD171" s="1"/>
    </row>
    <row r="172" spans="1:151 16227:16384" s="11" customFormat="1" ht="20.25" customHeight="1" x14ac:dyDescent="0.25">
      <c r="A172" s="86" t="s">
        <v>257</v>
      </c>
      <c r="B172" s="87"/>
      <c r="C172" s="87"/>
      <c r="D172" s="87"/>
      <c r="E172" s="87"/>
      <c r="F172" s="87"/>
      <c r="G172" s="87"/>
      <c r="H172" s="87"/>
      <c r="I172" s="134"/>
      <c r="J172" s="1"/>
      <c r="K172" s="136">
        <f>10.764</f>
        <v>10.763999999999999</v>
      </c>
      <c r="L172" s="137"/>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WZC172" s="1"/>
      <c r="WZD172" s="1"/>
      <c r="WZE172" s="1"/>
      <c r="WZF172" s="1"/>
      <c r="WZG172" s="1"/>
      <c r="WZH172" s="1"/>
      <c r="WZI172" s="1"/>
      <c r="WZJ172" s="1"/>
      <c r="WZK172" s="1"/>
      <c r="WZL172" s="1"/>
      <c r="WZM172" s="1"/>
      <c r="WZN172" s="1"/>
      <c r="WZO172" s="1"/>
      <c r="WZP172" s="1"/>
      <c r="WZQ172" s="1"/>
      <c r="WZR172" s="1"/>
      <c r="WZS172" s="1"/>
      <c r="WZT172" s="1"/>
      <c r="WZU172" s="1"/>
      <c r="WZV172" s="1"/>
      <c r="WZW172" s="1"/>
      <c r="WZX172" s="1"/>
      <c r="WZY172" s="1"/>
      <c r="WZZ172" s="1"/>
      <c r="XAA172" s="1"/>
      <c r="XAB172" s="1"/>
      <c r="XAC172" s="1"/>
      <c r="XAD172" s="1"/>
      <c r="XAE172" s="1"/>
      <c r="XAF172" s="1"/>
      <c r="XAG172" s="1"/>
      <c r="XAH172" s="1"/>
      <c r="XAI172" s="1"/>
      <c r="XAJ172" s="1"/>
      <c r="XAK172" s="1"/>
      <c r="XAL172" s="1"/>
      <c r="XAM172" s="1"/>
      <c r="XAN172" s="1"/>
      <c r="XAO172" s="1"/>
      <c r="XAP172" s="1"/>
      <c r="XAQ172" s="1"/>
      <c r="XAR172" s="1"/>
      <c r="XAS172" s="1"/>
      <c r="XAT172" s="1"/>
      <c r="XAU172" s="1"/>
      <c r="XAV172" s="1"/>
      <c r="XAW172" s="1"/>
      <c r="XAX172" s="1"/>
      <c r="XAY172" s="1"/>
      <c r="XAZ172" s="1"/>
      <c r="XBA172" s="1"/>
      <c r="XBB172" s="1"/>
      <c r="XBC172" s="1"/>
      <c r="XBD172" s="1"/>
      <c r="XBE172" s="1"/>
      <c r="XBF172" s="1"/>
      <c r="XBG172" s="1"/>
      <c r="XBH172" s="1"/>
      <c r="XBI172" s="1"/>
      <c r="XBJ172" s="1"/>
      <c r="XBK172" s="1"/>
      <c r="XBL172" s="1"/>
      <c r="XBM172" s="1"/>
      <c r="XBN172" s="1"/>
      <c r="XBO172" s="1"/>
      <c r="XBP172" s="1"/>
      <c r="XBQ172" s="1"/>
      <c r="XBR172" s="1"/>
      <c r="XBS172" s="1"/>
      <c r="XBT172" s="1"/>
      <c r="XBU172" s="1"/>
      <c r="XBV172" s="1"/>
      <c r="XBW172" s="1"/>
      <c r="XBX172" s="1"/>
      <c r="XBY172" s="1"/>
      <c r="XBZ172" s="1"/>
      <c r="XCA172" s="1"/>
      <c r="XCB172" s="1"/>
      <c r="XCC172" s="1"/>
      <c r="XCD172" s="1"/>
      <c r="XCE172" s="1"/>
      <c r="XCF172" s="1"/>
      <c r="XCG172" s="1"/>
      <c r="XCH172" s="1"/>
      <c r="XCI172" s="1"/>
      <c r="XCJ172" s="1"/>
      <c r="XCK172" s="1"/>
      <c r="XCL172" s="1"/>
      <c r="XCM172" s="1"/>
      <c r="XCN172" s="1"/>
      <c r="XCO172" s="1"/>
      <c r="XCP172" s="1"/>
      <c r="XCQ172" s="1"/>
      <c r="XCR172" s="1"/>
      <c r="XCS172" s="1"/>
      <c r="XCT172" s="1"/>
      <c r="XCU172" s="1"/>
      <c r="XCV172" s="1"/>
      <c r="XCW172" s="1"/>
      <c r="XCX172" s="1"/>
      <c r="XCY172" s="1"/>
      <c r="XCZ172" s="1"/>
      <c r="XDA172" s="1"/>
      <c r="XDB172" s="1"/>
      <c r="XDC172" s="1"/>
      <c r="XDD172" s="1"/>
      <c r="XDE172" s="1"/>
      <c r="XDF172" s="1"/>
      <c r="XDG172" s="1"/>
      <c r="XDH172" s="1"/>
      <c r="XDI172" s="1"/>
      <c r="XDJ172" s="1"/>
      <c r="XDK172" s="1"/>
      <c r="XDL172" s="1"/>
      <c r="XDM172" s="1"/>
      <c r="XDN172" s="1"/>
      <c r="XDO172" s="1"/>
      <c r="XDP172" s="1"/>
      <c r="XDQ172" s="1"/>
      <c r="XDR172" s="1"/>
      <c r="XDS172" s="1"/>
      <c r="XDT172" s="1"/>
      <c r="XDU172" s="1"/>
      <c r="XDV172" s="1"/>
      <c r="XDW172" s="1"/>
      <c r="XDX172" s="1"/>
      <c r="XDY172" s="1"/>
      <c r="XDZ172" s="1"/>
      <c r="XEA172" s="1"/>
      <c r="XEB172" s="1"/>
      <c r="XEC172" s="1"/>
      <c r="XED172" s="1"/>
      <c r="XEE172" s="1"/>
      <c r="XEF172" s="1"/>
      <c r="XEG172" s="1"/>
      <c r="XEH172" s="1"/>
      <c r="XEI172" s="1"/>
      <c r="XEJ172" s="1"/>
      <c r="XEK172" s="1"/>
      <c r="XEL172" s="1"/>
      <c r="XEM172" s="1"/>
      <c r="XEN172" s="1"/>
      <c r="XEO172" s="1"/>
      <c r="XEP172" s="1"/>
      <c r="XEQ172" s="1"/>
      <c r="XER172" s="1"/>
      <c r="XES172" s="1"/>
      <c r="XET172" s="1"/>
      <c r="XEU172" s="1"/>
      <c r="XEV172" s="1"/>
      <c r="XEW172" s="1"/>
      <c r="XEX172" s="1"/>
      <c r="XEY172" s="1"/>
      <c r="XEZ172" s="1"/>
      <c r="XFA172" s="1"/>
      <c r="XFB172" s="1"/>
      <c r="XFC172" s="1"/>
      <c r="XFD172" s="1"/>
    </row>
    <row r="173" spans="1:151 16227:16384" s="11" customFormat="1" ht="20.25" customHeight="1" x14ac:dyDescent="0.25">
      <c r="A173" s="156" t="str">
        <f>A172</f>
        <v>1st &amp; 2nd, 4th to 7th, 9th to 12th, 14th to 17th, 19th to 22nd, 24th to 27th Floor For Residential</v>
      </c>
      <c r="B173" s="157"/>
      <c r="C173" s="135">
        <v>1</v>
      </c>
      <c r="D173" s="135"/>
      <c r="E173" s="51" t="s">
        <v>207</v>
      </c>
      <c r="F173" s="136">
        <f t="shared" ref="F173:F184" si="0">(29.91)*(10.764)</f>
        <v>321.95123999999998</v>
      </c>
      <c r="G173" s="137"/>
      <c r="H173" s="20">
        <v>0</v>
      </c>
      <c r="I173" s="20">
        <f t="shared" ref="I173:I184" si="1">F173*(($I$163)+1)+H173</f>
        <v>515.121984</v>
      </c>
      <c r="J173" s="1"/>
      <c r="K173" s="1">
        <f>2.8*3.73+1.6*2.8+2.75*2.75+1.35*0.9+1.13*0.93+1.82*1.05+1.8*0.9</f>
        <v>28.2834</v>
      </c>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WZC173" s="1"/>
      <c r="WZD173" s="1"/>
      <c r="WZE173" s="1"/>
      <c r="WZF173" s="1"/>
      <c r="WZG173" s="1"/>
      <c r="WZH173" s="1"/>
      <c r="WZI173" s="1"/>
      <c r="WZJ173" s="1"/>
      <c r="WZK173" s="1"/>
      <c r="WZL173" s="1"/>
      <c r="WZM173" s="1"/>
      <c r="WZN173" s="1"/>
      <c r="WZO173" s="1"/>
      <c r="WZP173" s="1"/>
      <c r="WZQ173" s="1"/>
      <c r="WZR173" s="1"/>
      <c r="WZS173" s="1"/>
      <c r="WZT173" s="1"/>
      <c r="WZU173" s="1"/>
      <c r="WZV173" s="1"/>
      <c r="WZW173" s="1"/>
      <c r="WZX173" s="1"/>
      <c r="WZY173" s="1"/>
      <c r="WZZ173" s="1"/>
      <c r="XAA173" s="1"/>
      <c r="XAB173" s="1"/>
      <c r="XAC173" s="1"/>
      <c r="XAD173" s="1"/>
      <c r="XAE173" s="1"/>
      <c r="XAF173" s="1"/>
      <c r="XAG173" s="1"/>
      <c r="XAH173" s="1"/>
      <c r="XAI173" s="1"/>
      <c r="XAJ173" s="1"/>
      <c r="XAK173" s="1"/>
      <c r="XAL173" s="1"/>
      <c r="XAM173" s="1"/>
      <c r="XAN173" s="1"/>
      <c r="XAO173" s="1"/>
      <c r="XAP173" s="1"/>
      <c r="XAQ173" s="1"/>
      <c r="XAR173" s="1"/>
      <c r="XAS173" s="1"/>
      <c r="XAT173" s="1"/>
      <c r="XAU173" s="1"/>
      <c r="XAV173" s="1"/>
      <c r="XAW173" s="1"/>
      <c r="XAX173" s="1"/>
      <c r="XAY173" s="1"/>
      <c r="XAZ173" s="1"/>
      <c r="XBA173" s="1"/>
      <c r="XBB173" s="1"/>
      <c r="XBC173" s="1"/>
      <c r="XBD173" s="1"/>
      <c r="XBE173" s="1"/>
      <c r="XBF173" s="1"/>
      <c r="XBG173" s="1"/>
      <c r="XBH173" s="1"/>
      <c r="XBI173" s="1"/>
      <c r="XBJ173" s="1"/>
      <c r="XBK173" s="1"/>
      <c r="XBL173" s="1"/>
      <c r="XBM173" s="1"/>
      <c r="XBN173" s="1"/>
      <c r="XBO173" s="1"/>
      <c r="XBP173" s="1"/>
      <c r="XBQ173" s="1"/>
      <c r="XBR173" s="1"/>
      <c r="XBS173" s="1"/>
      <c r="XBT173" s="1"/>
      <c r="XBU173" s="1"/>
      <c r="XBV173" s="1"/>
      <c r="XBW173" s="1"/>
      <c r="XBX173" s="1"/>
      <c r="XBY173" s="1"/>
      <c r="XBZ173" s="1"/>
      <c r="XCA173" s="1"/>
      <c r="XCB173" s="1"/>
      <c r="XCC173" s="1"/>
      <c r="XCD173" s="1"/>
      <c r="XCE173" s="1"/>
      <c r="XCF173" s="1"/>
      <c r="XCG173" s="1"/>
      <c r="XCH173" s="1"/>
      <c r="XCI173" s="1"/>
      <c r="XCJ173" s="1"/>
      <c r="XCK173" s="1"/>
      <c r="XCL173" s="1"/>
      <c r="XCM173" s="1"/>
      <c r="XCN173" s="1"/>
      <c r="XCO173" s="1"/>
      <c r="XCP173" s="1"/>
      <c r="XCQ173" s="1"/>
      <c r="XCR173" s="1"/>
      <c r="XCS173" s="1"/>
      <c r="XCT173" s="1"/>
      <c r="XCU173" s="1"/>
      <c r="XCV173" s="1"/>
      <c r="XCW173" s="1"/>
      <c r="XCX173" s="1"/>
      <c r="XCY173" s="1"/>
      <c r="XCZ173" s="1"/>
      <c r="XDA173" s="1"/>
      <c r="XDB173" s="1"/>
      <c r="XDC173" s="1"/>
      <c r="XDD173" s="1"/>
      <c r="XDE173" s="1"/>
      <c r="XDF173" s="1"/>
      <c r="XDG173" s="1"/>
      <c r="XDH173" s="1"/>
      <c r="XDI173" s="1"/>
      <c r="XDJ173" s="1"/>
      <c r="XDK173" s="1"/>
      <c r="XDL173" s="1"/>
      <c r="XDM173" s="1"/>
      <c r="XDN173" s="1"/>
      <c r="XDO173" s="1"/>
      <c r="XDP173" s="1"/>
      <c r="XDQ173" s="1"/>
      <c r="XDR173" s="1"/>
      <c r="XDS173" s="1"/>
      <c r="XDT173" s="1"/>
      <c r="XDU173" s="1"/>
      <c r="XDV173" s="1"/>
      <c r="XDW173" s="1"/>
      <c r="XDX173" s="1"/>
      <c r="XDY173" s="1"/>
      <c r="XDZ173" s="1"/>
      <c r="XEA173" s="1"/>
      <c r="XEB173" s="1"/>
      <c r="XEC173" s="1"/>
      <c r="XED173" s="1"/>
      <c r="XEE173" s="1"/>
      <c r="XEF173" s="1"/>
      <c r="XEG173" s="1"/>
      <c r="XEH173" s="1"/>
      <c r="XEI173" s="1"/>
      <c r="XEJ173" s="1"/>
      <c r="XEK173" s="1"/>
      <c r="XEL173" s="1"/>
      <c r="XEM173" s="1"/>
      <c r="XEN173" s="1"/>
      <c r="XEO173" s="1"/>
      <c r="XEP173" s="1"/>
      <c r="XEQ173" s="1"/>
      <c r="XER173" s="1"/>
      <c r="XES173" s="1"/>
      <c r="XET173" s="1"/>
      <c r="XEU173" s="1"/>
      <c r="XEV173" s="1"/>
      <c r="XEW173" s="1"/>
      <c r="XEX173" s="1"/>
      <c r="XEY173" s="1"/>
      <c r="XEZ173" s="1"/>
      <c r="XFA173" s="1"/>
      <c r="XFB173" s="1"/>
      <c r="XFC173" s="1"/>
      <c r="XFD173" s="1"/>
    </row>
    <row r="174" spans="1:151 16227:16384" s="11" customFormat="1" ht="20.25" customHeight="1" x14ac:dyDescent="0.25">
      <c r="A174" s="158"/>
      <c r="B174" s="159"/>
      <c r="C174" s="135">
        <f>C173+1</f>
        <v>2</v>
      </c>
      <c r="D174" s="135"/>
      <c r="E174" s="51" t="s">
        <v>207</v>
      </c>
      <c r="F174" s="136">
        <f t="shared" si="0"/>
        <v>321.95123999999998</v>
      </c>
      <c r="G174" s="137"/>
      <c r="H174" s="20">
        <v>0</v>
      </c>
      <c r="I174" s="20">
        <f t="shared" si="1"/>
        <v>515.121984</v>
      </c>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WZC174" s="1"/>
      <c r="WZD174" s="1"/>
      <c r="WZE174" s="1"/>
      <c r="WZF174" s="1"/>
      <c r="WZG174" s="1"/>
      <c r="WZH174" s="1"/>
      <c r="WZI174" s="1"/>
      <c r="WZJ174" s="1"/>
      <c r="WZK174" s="1"/>
      <c r="WZL174" s="1"/>
      <c r="WZM174" s="1"/>
      <c r="WZN174" s="1"/>
      <c r="WZO174" s="1"/>
      <c r="WZP174" s="1"/>
      <c r="WZQ174" s="1"/>
      <c r="WZR174" s="1"/>
      <c r="WZS174" s="1"/>
      <c r="WZT174" s="1"/>
      <c r="WZU174" s="1"/>
      <c r="WZV174" s="1"/>
      <c r="WZW174" s="1"/>
      <c r="WZX174" s="1"/>
      <c r="WZY174" s="1"/>
      <c r="WZZ174" s="1"/>
      <c r="XAA174" s="1"/>
      <c r="XAB174" s="1"/>
      <c r="XAC174" s="1"/>
      <c r="XAD174" s="1"/>
      <c r="XAE174" s="1"/>
      <c r="XAF174" s="1"/>
      <c r="XAG174" s="1"/>
      <c r="XAH174" s="1"/>
      <c r="XAI174" s="1"/>
      <c r="XAJ174" s="1"/>
      <c r="XAK174" s="1"/>
      <c r="XAL174" s="1"/>
      <c r="XAM174" s="1"/>
      <c r="XAN174" s="1"/>
      <c r="XAO174" s="1"/>
      <c r="XAP174" s="1"/>
      <c r="XAQ174" s="1"/>
      <c r="XAR174" s="1"/>
      <c r="XAS174" s="1"/>
      <c r="XAT174" s="1"/>
      <c r="XAU174" s="1"/>
      <c r="XAV174" s="1"/>
      <c r="XAW174" s="1"/>
      <c r="XAX174" s="1"/>
      <c r="XAY174" s="1"/>
      <c r="XAZ174" s="1"/>
      <c r="XBA174" s="1"/>
      <c r="XBB174" s="1"/>
      <c r="XBC174" s="1"/>
      <c r="XBD174" s="1"/>
      <c r="XBE174" s="1"/>
      <c r="XBF174" s="1"/>
      <c r="XBG174" s="1"/>
      <c r="XBH174" s="1"/>
      <c r="XBI174" s="1"/>
      <c r="XBJ174" s="1"/>
      <c r="XBK174" s="1"/>
      <c r="XBL174" s="1"/>
      <c r="XBM174" s="1"/>
      <c r="XBN174" s="1"/>
      <c r="XBO174" s="1"/>
      <c r="XBP174" s="1"/>
      <c r="XBQ174" s="1"/>
      <c r="XBR174" s="1"/>
      <c r="XBS174" s="1"/>
      <c r="XBT174" s="1"/>
      <c r="XBU174" s="1"/>
      <c r="XBV174" s="1"/>
      <c r="XBW174" s="1"/>
      <c r="XBX174" s="1"/>
      <c r="XBY174" s="1"/>
      <c r="XBZ174" s="1"/>
      <c r="XCA174" s="1"/>
      <c r="XCB174" s="1"/>
      <c r="XCC174" s="1"/>
      <c r="XCD174" s="1"/>
      <c r="XCE174" s="1"/>
      <c r="XCF174" s="1"/>
      <c r="XCG174" s="1"/>
      <c r="XCH174" s="1"/>
      <c r="XCI174" s="1"/>
      <c r="XCJ174" s="1"/>
      <c r="XCK174" s="1"/>
      <c r="XCL174" s="1"/>
      <c r="XCM174" s="1"/>
      <c r="XCN174" s="1"/>
      <c r="XCO174" s="1"/>
      <c r="XCP174" s="1"/>
      <c r="XCQ174" s="1"/>
      <c r="XCR174" s="1"/>
      <c r="XCS174" s="1"/>
      <c r="XCT174" s="1"/>
      <c r="XCU174" s="1"/>
      <c r="XCV174" s="1"/>
      <c r="XCW174" s="1"/>
      <c r="XCX174" s="1"/>
      <c r="XCY174" s="1"/>
      <c r="XCZ174" s="1"/>
      <c r="XDA174" s="1"/>
      <c r="XDB174" s="1"/>
      <c r="XDC174" s="1"/>
      <c r="XDD174" s="1"/>
      <c r="XDE174" s="1"/>
      <c r="XDF174" s="1"/>
      <c r="XDG174" s="1"/>
      <c r="XDH174" s="1"/>
      <c r="XDI174" s="1"/>
      <c r="XDJ174" s="1"/>
      <c r="XDK174" s="1"/>
      <c r="XDL174" s="1"/>
      <c r="XDM174" s="1"/>
      <c r="XDN174" s="1"/>
      <c r="XDO174" s="1"/>
      <c r="XDP174" s="1"/>
      <c r="XDQ174" s="1"/>
      <c r="XDR174" s="1"/>
      <c r="XDS174" s="1"/>
      <c r="XDT174" s="1"/>
      <c r="XDU174" s="1"/>
      <c r="XDV174" s="1"/>
      <c r="XDW174" s="1"/>
      <c r="XDX174" s="1"/>
      <c r="XDY174" s="1"/>
      <c r="XDZ174" s="1"/>
      <c r="XEA174" s="1"/>
      <c r="XEB174" s="1"/>
      <c r="XEC174" s="1"/>
      <c r="XED174" s="1"/>
      <c r="XEE174" s="1"/>
      <c r="XEF174" s="1"/>
      <c r="XEG174" s="1"/>
      <c r="XEH174" s="1"/>
      <c r="XEI174" s="1"/>
      <c r="XEJ174" s="1"/>
      <c r="XEK174" s="1"/>
      <c r="XEL174" s="1"/>
      <c r="XEM174" s="1"/>
      <c r="XEN174" s="1"/>
      <c r="XEO174" s="1"/>
      <c r="XEP174" s="1"/>
      <c r="XEQ174" s="1"/>
      <c r="XER174" s="1"/>
      <c r="XES174" s="1"/>
      <c r="XET174" s="1"/>
      <c r="XEU174" s="1"/>
      <c r="XEV174" s="1"/>
      <c r="XEW174" s="1"/>
      <c r="XEX174" s="1"/>
      <c r="XEY174" s="1"/>
      <c r="XEZ174" s="1"/>
      <c r="XFA174" s="1"/>
      <c r="XFB174" s="1"/>
      <c r="XFC174" s="1"/>
      <c r="XFD174" s="1"/>
    </row>
    <row r="175" spans="1:151 16227:16384" s="11" customFormat="1" ht="20.25" customHeight="1" x14ac:dyDescent="0.25">
      <c r="A175" s="158"/>
      <c r="B175" s="159"/>
      <c r="C175" s="135">
        <f t="shared" ref="C175:C184" si="2">C174+1</f>
        <v>3</v>
      </c>
      <c r="D175" s="135"/>
      <c r="E175" s="51" t="s">
        <v>207</v>
      </c>
      <c r="F175" s="136">
        <f t="shared" si="0"/>
        <v>321.95123999999998</v>
      </c>
      <c r="G175" s="137"/>
      <c r="H175" s="20">
        <v>0</v>
      </c>
      <c r="I175" s="20">
        <f t="shared" si="1"/>
        <v>515.121984</v>
      </c>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WZC175" s="1"/>
      <c r="WZD175" s="1"/>
      <c r="WZE175" s="1"/>
      <c r="WZF175" s="1"/>
      <c r="WZG175" s="1"/>
      <c r="WZH175" s="1"/>
      <c r="WZI175" s="1"/>
      <c r="WZJ175" s="1"/>
      <c r="WZK175" s="1"/>
      <c r="WZL175" s="1"/>
      <c r="WZM175" s="1"/>
      <c r="WZN175" s="1"/>
      <c r="WZO175" s="1"/>
      <c r="WZP175" s="1"/>
      <c r="WZQ175" s="1"/>
      <c r="WZR175" s="1"/>
      <c r="WZS175" s="1"/>
      <c r="WZT175" s="1"/>
      <c r="WZU175" s="1"/>
      <c r="WZV175" s="1"/>
      <c r="WZW175" s="1"/>
      <c r="WZX175" s="1"/>
      <c r="WZY175" s="1"/>
      <c r="WZZ175" s="1"/>
      <c r="XAA175" s="1"/>
      <c r="XAB175" s="1"/>
      <c r="XAC175" s="1"/>
      <c r="XAD175" s="1"/>
      <c r="XAE175" s="1"/>
      <c r="XAF175" s="1"/>
      <c r="XAG175" s="1"/>
      <c r="XAH175" s="1"/>
      <c r="XAI175" s="1"/>
      <c r="XAJ175" s="1"/>
      <c r="XAK175" s="1"/>
      <c r="XAL175" s="1"/>
      <c r="XAM175" s="1"/>
      <c r="XAN175" s="1"/>
      <c r="XAO175" s="1"/>
      <c r="XAP175" s="1"/>
      <c r="XAQ175" s="1"/>
      <c r="XAR175" s="1"/>
      <c r="XAS175" s="1"/>
      <c r="XAT175" s="1"/>
      <c r="XAU175" s="1"/>
      <c r="XAV175" s="1"/>
      <c r="XAW175" s="1"/>
      <c r="XAX175" s="1"/>
      <c r="XAY175" s="1"/>
      <c r="XAZ175" s="1"/>
      <c r="XBA175" s="1"/>
      <c r="XBB175" s="1"/>
      <c r="XBC175" s="1"/>
      <c r="XBD175" s="1"/>
      <c r="XBE175" s="1"/>
      <c r="XBF175" s="1"/>
      <c r="XBG175" s="1"/>
      <c r="XBH175" s="1"/>
      <c r="XBI175" s="1"/>
      <c r="XBJ175" s="1"/>
      <c r="XBK175" s="1"/>
      <c r="XBL175" s="1"/>
      <c r="XBM175" s="1"/>
      <c r="XBN175" s="1"/>
      <c r="XBO175" s="1"/>
      <c r="XBP175" s="1"/>
      <c r="XBQ175" s="1"/>
      <c r="XBR175" s="1"/>
      <c r="XBS175" s="1"/>
      <c r="XBT175" s="1"/>
      <c r="XBU175" s="1"/>
      <c r="XBV175" s="1"/>
      <c r="XBW175" s="1"/>
      <c r="XBX175" s="1"/>
      <c r="XBY175" s="1"/>
      <c r="XBZ175" s="1"/>
      <c r="XCA175" s="1"/>
      <c r="XCB175" s="1"/>
      <c r="XCC175" s="1"/>
      <c r="XCD175" s="1"/>
      <c r="XCE175" s="1"/>
      <c r="XCF175" s="1"/>
      <c r="XCG175" s="1"/>
      <c r="XCH175" s="1"/>
      <c r="XCI175" s="1"/>
      <c r="XCJ175" s="1"/>
      <c r="XCK175" s="1"/>
      <c r="XCL175" s="1"/>
      <c r="XCM175" s="1"/>
      <c r="XCN175" s="1"/>
      <c r="XCO175" s="1"/>
      <c r="XCP175" s="1"/>
      <c r="XCQ175" s="1"/>
      <c r="XCR175" s="1"/>
      <c r="XCS175" s="1"/>
      <c r="XCT175" s="1"/>
      <c r="XCU175" s="1"/>
      <c r="XCV175" s="1"/>
      <c r="XCW175" s="1"/>
      <c r="XCX175" s="1"/>
      <c r="XCY175" s="1"/>
      <c r="XCZ175" s="1"/>
      <c r="XDA175" s="1"/>
      <c r="XDB175" s="1"/>
      <c r="XDC175" s="1"/>
      <c r="XDD175" s="1"/>
      <c r="XDE175" s="1"/>
      <c r="XDF175" s="1"/>
      <c r="XDG175" s="1"/>
      <c r="XDH175" s="1"/>
      <c r="XDI175" s="1"/>
      <c r="XDJ175" s="1"/>
      <c r="XDK175" s="1"/>
      <c r="XDL175" s="1"/>
      <c r="XDM175" s="1"/>
      <c r="XDN175" s="1"/>
      <c r="XDO175" s="1"/>
      <c r="XDP175" s="1"/>
      <c r="XDQ175" s="1"/>
      <c r="XDR175" s="1"/>
      <c r="XDS175" s="1"/>
      <c r="XDT175" s="1"/>
      <c r="XDU175" s="1"/>
      <c r="XDV175" s="1"/>
      <c r="XDW175" s="1"/>
      <c r="XDX175" s="1"/>
      <c r="XDY175" s="1"/>
      <c r="XDZ175" s="1"/>
      <c r="XEA175" s="1"/>
      <c r="XEB175" s="1"/>
      <c r="XEC175" s="1"/>
      <c r="XED175" s="1"/>
      <c r="XEE175" s="1"/>
      <c r="XEF175" s="1"/>
      <c r="XEG175" s="1"/>
      <c r="XEH175" s="1"/>
      <c r="XEI175" s="1"/>
      <c r="XEJ175" s="1"/>
      <c r="XEK175" s="1"/>
      <c r="XEL175" s="1"/>
      <c r="XEM175" s="1"/>
      <c r="XEN175" s="1"/>
      <c r="XEO175" s="1"/>
      <c r="XEP175" s="1"/>
      <c r="XEQ175" s="1"/>
      <c r="XER175" s="1"/>
      <c r="XES175" s="1"/>
      <c r="XET175" s="1"/>
      <c r="XEU175" s="1"/>
      <c r="XEV175" s="1"/>
      <c r="XEW175" s="1"/>
      <c r="XEX175" s="1"/>
      <c r="XEY175" s="1"/>
      <c r="XEZ175" s="1"/>
      <c r="XFA175" s="1"/>
      <c r="XFB175" s="1"/>
      <c r="XFC175" s="1"/>
      <c r="XFD175" s="1"/>
    </row>
    <row r="176" spans="1:151 16227:16384" s="11" customFormat="1" ht="20.25" customHeight="1" x14ac:dyDescent="0.25">
      <c r="A176" s="158"/>
      <c r="B176" s="159"/>
      <c r="C176" s="135">
        <f t="shared" si="2"/>
        <v>4</v>
      </c>
      <c r="D176" s="135"/>
      <c r="E176" s="51" t="s">
        <v>207</v>
      </c>
      <c r="F176" s="136">
        <f t="shared" si="0"/>
        <v>321.95123999999998</v>
      </c>
      <c r="G176" s="137"/>
      <c r="H176" s="20">
        <v>0</v>
      </c>
      <c r="I176" s="20">
        <f t="shared" si="1"/>
        <v>515.121984</v>
      </c>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WZC176" s="1"/>
      <c r="WZD176" s="1"/>
      <c r="WZE176" s="1"/>
      <c r="WZF176" s="1"/>
      <c r="WZG176" s="1"/>
      <c r="WZH176" s="1"/>
      <c r="WZI176" s="1"/>
      <c r="WZJ176" s="1"/>
      <c r="WZK176" s="1"/>
      <c r="WZL176" s="1"/>
      <c r="WZM176" s="1"/>
      <c r="WZN176" s="1"/>
      <c r="WZO176" s="1"/>
      <c r="WZP176" s="1"/>
      <c r="WZQ176" s="1"/>
      <c r="WZR176" s="1"/>
      <c r="WZS176" s="1"/>
      <c r="WZT176" s="1"/>
      <c r="WZU176" s="1"/>
      <c r="WZV176" s="1"/>
      <c r="WZW176" s="1"/>
      <c r="WZX176" s="1"/>
      <c r="WZY176" s="1"/>
      <c r="WZZ176" s="1"/>
      <c r="XAA176" s="1"/>
      <c r="XAB176" s="1"/>
      <c r="XAC176" s="1"/>
      <c r="XAD176" s="1"/>
      <c r="XAE176" s="1"/>
      <c r="XAF176" s="1"/>
      <c r="XAG176" s="1"/>
      <c r="XAH176" s="1"/>
      <c r="XAI176" s="1"/>
      <c r="XAJ176" s="1"/>
      <c r="XAK176" s="1"/>
      <c r="XAL176" s="1"/>
      <c r="XAM176" s="1"/>
      <c r="XAN176" s="1"/>
      <c r="XAO176" s="1"/>
      <c r="XAP176" s="1"/>
      <c r="XAQ176" s="1"/>
      <c r="XAR176" s="1"/>
      <c r="XAS176" s="1"/>
      <c r="XAT176" s="1"/>
      <c r="XAU176" s="1"/>
      <c r="XAV176" s="1"/>
      <c r="XAW176" s="1"/>
      <c r="XAX176" s="1"/>
      <c r="XAY176" s="1"/>
      <c r="XAZ176" s="1"/>
      <c r="XBA176" s="1"/>
      <c r="XBB176" s="1"/>
      <c r="XBC176" s="1"/>
      <c r="XBD176" s="1"/>
      <c r="XBE176" s="1"/>
      <c r="XBF176" s="1"/>
      <c r="XBG176" s="1"/>
      <c r="XBH176" s="1"/>
      <c r="XBI176" s="1"/>
      <c r="XBJ176" s="1"/>
      <c r="XBK176" s="1"/>
      <c r="XBL176" s="1"/>
      <c r="XBM176" s="1"/>
      <c r="XBN176" s="1"/>
      <c r="XBO176" s="1"/>
      <c r="XBP176" s="1"/>
      <c r="XBQ176" s="1"/>
      <c r="XBR176" s="1"/>
      <c r="XBS176" s="1"/>
      <c r="XBT176" s="1"/>
      <c r="XBU176" s="1"/>
      <c r="XBV176" s="1"/>
      <c r="XBW176" s="1"/>
      <c r="XBX176" s="1"/>
      <c r="XBY176" s="1"/>
      <c r="XBZ176" s="1"/>
      <c r="XCA176" s="1"/>
      <c r="XCB176" s="1"/>
      <c r="XCC176" s="1"/>
      <c r="XCD176" s="1"/>
      <c r="XCE176" s="1"/>
      <c r="XCF176" s="1"/>
      <c r="XCG176" s="1"/>
      <c r="XCH176" s="1"/>
      <c r="XCI176" s="1"/>
      <c r="XCJ176" s="1"/>
      <c r="XCK176" s="1"/>
      <c r="XCL176" s="1"/>
      <c r="XCM176" s="1"/>
      <c r="XCN176" s="1"/>
      <c r="XCO176" s="1"/>
      <c r="XCP176" s="1"/>
      <c r="XCQ176" s="1"/>
      <c r="XCR176" s="1"/>
      <c r="XCS176" s="1"/>
      <c r="XCT176" s="1"/>
      <c r="XCU176" s="1"/>
      <c r="XCV176" s="1"/>
      <c r="XCW176" s="1"/>
      <c r="XCX176" s="1"/>
      <c r="XCY176" s="1"/>
      <c r="XCZ176" s="1"/>
      <c r="XDA176" s="1"/>
      <c r="XDB176" s="1"/>
      <c r="XDC176" s="1"/>
      <c r="XDD176" s="1"/>
      <c r="XDE176" s="1"/>
      <c r="XDF176" s="1"/>
      <c r="XDG176" s="1"/>
      <c r="XDH176" s="1"/>
      <c r="XDI176" s="1"/>
      <c r="XDJ176" s="1"/>
      <c r="XDK176" s="1"/>
      <c r="XDL176" s="1"/>
      <c r="XDM176" s="1"/>
      <c r="XDN176" s="1"/>
      <c r="XDO176" s="1"/>
      <c r="XDP176" s="1"/>
      <c r="XDQ176" s="1"/>
      <c r="XDR176" s="1"/>
      <c r="XDS176" s="1"/>
      <c r="XDT176" s="1"/>
      <c r="XDU176" s="1"/>
      <c r="XDV176" s="1"/>
      <c r="XDW176" s="1"/>
      <c r="XDX176" s="1"/>
      <c r="XDY176" s="1"/>
      <c r="XDZ176" s="1"/>
      <c r="XEA176" s="1"/>
      <c r="XEB176" s="1"/>
      <c r="XEC176" s="1"/>
      <c r="XED176" s="1"/>
      <c r="XEE176" s="1"/>
      <c r="XEF176" s="1"/>
      <c r="XEG176" s="1"/>
      <c r="XEH176" s="1"/>
      <c r="XEI176" s="1"/>
      <c r="XEJ176" s="1"/>
      <c r="XEK176" s="1"/>
      <c r="XEL176" s="1"/>
      <c r="XEM176" s="1"/>
      <c r="XEN176" s="1"/>
      <c r="XEO176" s="1"/>
      <c r="XEP176" s="1"/>
      <c r="XEQ176" s="1"/>
      <c r="XER176" s="1"/>
      <c r="XES176" s="1"/>
      <c r="XET176" s="1"/>
      <c r="XEU176" s="1"/>
      <c r="XEV176" s="1"/>
      <c r="XEW176" s="1"/>
      <c r="XEX176" s="1"/>
      <c r="XEY176" s="1"/>
      <c r="XEZ176" s="1"/>
      <c r="XFA176" s="1"/>
      <c r="XFB176" s="1"/>
      <c r="XFC176" s="1"/>
      <c r="XFD176" s="1"/>
    </row>
    <row r="177" spans="1:151 16227:16384" s="11" customFormat="1" ht="20.25" customHeight="1" x14ac:dyDescent="0.25">
      <c r="A177" s="158"/>
      <c r="B177" s="159"/>
      <c r="C177" s="135">
        <f>C176+1</f>
        <v>5</v>
      </c>
      <c r="D177" s="135"/>
      <c r="E177" s="51" t="s">
        <v>207</v>
      </c>
      <c r="F177" s="136">
        <f t="shared" si="0"/>
        <v>321.95123999999998</v>
      </c>
      <c r="G177" s="137"/>
      <c r="H177" s="51">
        <v>0</v>
      </c>
      <c r="I177" s="51">
        <f t="shared" si="1"/>
        <v>515.121984</v>
      </c>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WZC177" s="1"/>
      <c r="WZD177" s="1"/>
      <c r="WZE177" s="1"/>
      <c r="WZF177" s="1"/>
      <c r="WZG177" s="1"/>
      <c r="WZH177" s="1"/>
      <c r="WZI177" s="1"/>
      <c r="WZJ177" s="1"/>
      <c r="WZK177" s="1"/>
      <c r="WZL177" s="1"/>
      <c r="WZM177" s="1"/>
      <c r="WZN177" s="1"/>
      <c r="WZO177" s="1"/>
      <c r="WZP177" s="1"/>
      <c r="WZQ177" s="1"/>
      <c r="WZR177" s="1"/>
      <c r="WZS177" s="1"/>
      <c r="WZT177" s="1"/>
      <c r="WZU177" s="1"/>
      <c r="WZV177" s="1"/>
      <c r="WZW177" s="1"/>
      <c r="WZX177" s="1"/>
      <c r="WZY177" s="1"/>
      <c r="WZZ177" s="1"/>
      <c r="XAA177" s="1"/>
      <c r="XAB177" s="1"/>
      <c r="XAC177" s="1"/>
      <c r="XAD177" s="1"/>
      <c r="XAE177" s="1"/>
      <c r="XAF177" s="1"/>
      <c r="XAG177" s="1"/>
      <c r="XAH177" s="1"/>
      <c r="XAI177" s="1"/>
      <c r="XAJ177" s="1"/>
      <c r="XAK177" s="1"/>
      <c r="XAL177" s="1"/>
      <c r="XAM177" s="1"/>
      <c r="XAN177" s="1"/>
      <c r="XAO177" s="1"/>
      <c r="XAP177" s="1"/>
      <c r="XAQ177" s="1"/>
      <c r="XAR177" s="1"/>
      <c r="XAS177" s="1"/>
      <c r="XAT177" s="1"/>
      <c r="XAU177" s="1"/>
      <c r="XAV177" s="1"/>
      <c r="XAW177" s="1"/>
      <c r="XAX177" s="1"/>
      <c r="XAY177" s="1"/>
      <c r="XAZ177" s="1"/>
      <c r="XBA177" s="1"/>
      <c r="XBB177" s="1"/>
      <c r="XBC177" s="1"/>
      <c r="XBD177" s="1"/>
      <c r="XBE177" s="1"/>
      <c r="XBF177" s="1"/>
      <c r="XBG177" s="1"/>
      <c r="XBH177" s="1"/>
      <c r="XBI177" s="1"/>
      <c r="XBJ177" s="1"/>
      <c r="XBK177" s="1"/>
      <c r="XBL177" s="1"/>
      <c r="XBM177" s="1"/>
      <c r="XBN177" s="1"/>
      <c r="XBO177" s="1"/>
      <c r="XBP177" s="1"/>
      <c r="XBQ177" s="1"/>
      <c r="XBR177" s="1"/>
      <c r="XBS177" s="1"/>
      <c r="XBT177" s="1"/>
      <c r="XBU177" s="1"/>
      <c r="XBV177" s="1"/>
      <c r="XBW177" s="1"/>
      <c r="XBX177" s="1"/>
      <c r="XBY177" s="1"/>
      <c r="XBZ177" s="1"/>
      <c r="XCA177" s="1"/>
      <c r="XCB177" s="1"/>
      <c r="XCC177" s="1"/>
      <c r="XCD177" s="1"/>
      <c r="XCE177" s="1"/>
      <c r="XCF177" s="1"/>
      <c r="XCG177" s="1"/>
      <c r="XCH177" s="1"/>
      <c r="XCI177" s="1"/>
      <c r="XCJ177" s="1"/>
      <c r="XCK177" s="1"/>
      <c r="XCL177" s="1"/>
      <c r="XCM177" s="1"/>
      <c r="XCN177" s="1"/>
      <c r="XCO177" s="1"/>
      <c r="XCP177" s="1"/>
      <c r="XCQ177" s="1"/>
      <c r="XCR177" s="1"/>
      <c r="XCS177" s="1"/>
      <c r="XCT177" s="1"/>
      <c r="XCU177" s="1"/>
      <c r="XCV177" s="1"/>
      <c r="XCW177" s="1"/>
      <c r="XCX177" s="1"/>
      <c r="XCY177" s="1"/>
      <c r="XCZ177" s="1"/>
      <c r="XDA177" s="1"/>
      <c r="XDB177" s="1"/>
      <c r="XDC177" s="1"/>
      <c r="XDD177" s="1"/>
      <c r="XDE177" s="1"/>
      <c r="XDF177" s="1"/>
      <c r="XDG177" s="1"/>
      <c r="XDH177" s="1"/>
      <c r="XDI177" s="1"/>
      <c r="XDJ177" s="1"/>
      <c r="XDK177" s="1"/>
      <c r="XDL177" s="1"/>
      <c r="XDM177" s="1"/>
      <c r="XDN177" s="1"/>
      <c r="XDO177" s="1"/>
      <c r="XDP177" s="1"/>
      <c r="XDQ177" s="1"/>
      <c r="XDR177" s="1"/>
      <c r="XDS177" s="1"/>
      <c r="XDT177" s="1"/>
      <c r="XDU177" s="1"/>
      <c r="XDV177" s="1"/>
      <c r="XDW177" s="1"/>
      <c r="XDX177" s="1"/>
      <c r="XDY177" s="1"/>
      <c r="XDZ177" s="1"/>
      <c r="XEA177" s="1"/>
      <c r="XEB177" s="1"/>
      <c r="XEC177" s="1"/>
      <c r="XED177" s="1"/>
      <c r="XEE177" s="1"/>
      <c r="XEF177" s="1"/>
      <c r="XEG177" s="1"/>
      <c r="XEH177" s="1"/>
      <c r="XEI177" s="1"/>
      <c r="XEJ177" s="1"/>
      <c r="XEK177" s="1"/>
      <c r="XEL177" s="1"/>
      <c r="XEM177" s="1"/>
      <c r="XEN177" s="1"/>
      <c r="XEO177" s="1"/>
      <c r="XEP177" s="1"/>
      <c r="XEQ177" s="1"/>
      <c r="XER177" s="1"/>
      <c r="XES177" s="1"/>
      <c r="XET177" s="1"/>
      <c r="XEU177" s="1"/>
      <c r="XEV177" s="1"/>
      <c r="XEW177" s="1"/>
      <c r="XEX177" s="1"/>
      <c r="XEY177" s="1"/>
      <c r="XEZ177" s="1"/>
      <c r="XFA177" s="1"/>
      <c r="XFB177" s="1"/>
      <c r="XFC177" s="1"/>
      <c r="XFD177" s="1"/>
    </row>
    <row r="178" spans="1:151 16227:16384" s="11" customFormat="1" ht="20.25" customHeight="1" x14ac:dyDescent="0.25">
      <c r="A178" s="158"/>
      <c r="B178" s="159"/>
      <c r="C178" s="135">
        <f t="shared" si="2"/>
        <v>6</v>
      </c>
      <c r="D178" s="135"/>
      <c r="E178" s="51" t="s">
        <v>207</v>
      </c>
      <c r="F178" s="136">
        <f t="shared" si="0"/>
        <v>321.95123999999998</v>
      </c>
      <c r="G178" s="137"/>
      <c r="H178" s="51">
        <v>0</v>
      </c>
      <c r="I178" s="51">
        <f t="shared" si="1"/>
        <v>515.121984</v>
      </c>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WZC178" s="1"/>
      <c r="WZD178" s="1"/>
      <c r="WZE178" s="1"/>
      <c r="WZF178" s="1"/>
      <c r="WZG178" s="1"/>
      <c r="WZH178" s="1"/>
      <c r="WZI178" s="1"/>
      <c r="WZJ178" s="1"/>
      <c r="WZK178" s="1"/>
      <c r="WZL178" s="1"/>
      <c r="WZM178" s="1"/>
      <c r="WZN178" s="1"/>
      <c r="WZO178" s="1"/>
      <c r="WZP178" s="1"/>
      <c r="WZQ178" s="1"/>
      <c r="WZR178" s="1"/>
      <c r="WZS178" s="1"/>
      <c r="WZT178" s="1"/>
      <c r="WZU178" s="1"/>
      <c r="WZV178" s="1"/>
      <c r="WZW178" s="1"/>
      <c r="WZX178" s="1"/>
      <c r="WZY178" s="1"/>
      <c r="WZZ178" s="1"/>
      <c r="XAA178" s="1"/>
      <c r="XAB178" s="1"/>
      <c r="XAC178" s="1"/>
      <c r="XAD178" s="1"/>
      <c r="XAE178" s="1"/>
      <c r="XAF178" s="1"/>
      <c r="XAG178" s="1"/>
      <c r="XAH178" s="1"/>
      <c r="XAI178" s="1"/>
      <c r="XAJ178" s="1"/>
      <c r="XAK178" s="1"/>
      <c r="XAL178" s="1"/>
      <c r="XAM178" s="1"/>
      <c r="XAN178" s="1"/>
      <c r="XAO178" s="1"/>
      <c r="XAP178" s="1"/>
      <c r="XAQ178" s="1"/>
      <c r="XAR178" s="1"/>
      <c r="XAS178" s="1"/>
      <c r="XAT178" s="1"/>
      <c r="XAU178" s="1"/>
      <c r="XAV178" s="1"/>
      <c r="XAW178" s="1"/>
      <c r="XAX178" s="1"/>
      <c r="XAY178" s="1"/>
      <c r="XAZ178" s="1"/>
      <c r="XBA178" s="1"/>
      <c r="XBB178" s="1"/>
      <c r="XBC178" s="1"/>
      <c r="XBD178" s="1"/>
      <c r="XBE178" s="1"/>
      <c r="XBF178" s="1"/>
      <c r="XBG178" s="1"/>
      <c r="XBH178" s="1"/>
      <c r="XBI178" s="1"/>
      <c r="XBJ178" s="1"/>
      <c r="XBK178" s="1"/>
      <c r="XBL178" s="1"/>
      <c r="XBM178" s="1"/>
      <c r="XBN178" s="1"/>
      <c r="XBO178" s="1"/>
      <c r="XBP178" s="1"/>
      <c r="XBQ178" s="1"/>
      <c r="XBR178" s="1"/>
      <c r="XBS178" s="1"/>
      <c r="XBT178" s="1"/>
      <c r="XBU178" s="1"/>
      <c r="XBV178" s="1"/>
      <c r="XBW178" s="1"/>
      <c r="XBX178" s="1"/>
      <c r="XBY178" s="1"/>
      <c r="XBZ178" s="1"/>
      <c r="XCA178" s="1"/>
      <c r="XCB178" s="1"/>
      <c r="XCC178" s="1"/>
      <c r="XCD178" s="1"/>
      <c r="XCE178" s="1"/>
      <c r="XCF178" s="1"/>
      <c r="XCG178" s="1"/>
      <c r="XCH178" s="1"/>
      <c r="XCI178" s="1"/>
      <c r="XCJ178" s="1"/>
      <c r="XCK178" s="1"/>
      <c r="XCL178" s="1"/>
      <c r="XCM178" s="1"/>
      <c r="XCN178" s="1"/>
      <c r="XCO178" s="1"/>
      <c r="XCP178" s="1"/>
      <c r="XCQ178" s="1"/>
      <c r="XCR178" s="1"/>
      <c r="XCS178" s="1"/>
      <c r="XCT178" s="1"/>
      <c r="XCU178" s="1"/>
      <c r="XCV178" s="1"/>
      <c r="XCW178" s="1"/>
      <c r="XCX178" s="1"/>
      <c r="XCY178" s="1"/>
      <c r="XCZ178" s="1"/>
      <c r="XDA178" s="1"/>
      <c r="XDB178" s="1"/>
      <c r="XDC178" s="1"/>
      <c r="XDD178" s="1"/>
      <c r="XDE178" s="1"/>
      <c r="XDF178" s="1"/>
      <c r="XDG178" s="1"/>
      <c r="XDH178" s="1"/>
      <c r="XDI178" s="1"/>
      <c r="XDJ178" s="1"/>
      <c r="XDK178" s="1"/>
      <c r="XDL178" s="1"/>
      <c r="XDM178" s="1"/>
      <c r="XDN178" s="1"/>
      <c r="XDO178" s="1"/>
      <c r="XDP178" s="1"/>
      <c r="XDQ178" s="1"/>
      <c r="XDR178" s="1"/>
      <c r="XDS178" s="1"/>
      <c r="XDT178" s="1"/>
      <c r="XDU178" s="1"/>
      <c r="XDV178" s="1"/>
      <c r="XDW178" s="1"/>
      <c r="XDX178" s="1"/>
      <c r="XDY178" s="1"/>
      <c r="XDZ178" s="1"/>
      <c r="XEA178" s="1"/>
      <c r="XEB178" s="1"/>
      <c r="XEC178" s="1"/>
      <c r="XED178" s="1"/>
      <c r="XEE178" s="1"/>
      <c r="XEF178" s="1"/>
      <c r="XEG178" s="1"/>
      <c r="XEH178" s="1"/>
      <c r="XEI178" s="1"/>
      <c r="XEJ178" s="1"/>
      <c r="XEK178" s="1"/>
      <c r="XEL178" s="1"/>
      <c r="XEM178" s="1"/>
      <c r="XEN178" s="1"/>
      <c r="XEO178" s="1"/>
      <c r="XEP178" s="1"/>
      <c r="XEQ178" s="1"/>
      <c r="XER178" s="1"/>
      <c r="XES178" s="1"/>
      <c r="XET178" s="1"/>
      <c r="XEU178" s="1"/>
      <c r="XEV178" s="1"/>
      <c r="XEW178" s="1"/>
      <c r="XEX178" s="1"/>
      <c r="XEY178" s="1"/>
      <c r="XEZ178" s="1"/>
      <c r="XFA178" s="1"/>
      <c r="XFB178" s="1"/>
      <c r="XFC178" s="1"/>
      <c r="XFD178" s="1"/>
    </row>
    <row r="179" spans="1:151 16227:16384" s="11" customFormat="1" ht="20.25" customHeight="1" x14ac:dyDescent="0.25">
      <c r="A179" s="158"/>
      <c r="B179" s="159"/>
      <c r="C179" s="135">
        <f t="shared" si="2"/>
        <v>7</v>
      </c>
      <c r="D179" s="135"/>
      <c r="E179" s="51" t="s">
        <v>207</v>
      </c>
      <c r="F179" s="136">
        <f t="shared" si="0"/>
        <v>321.95123999999998</v>
      </c>
      <c r="G179" s="137"/>
      <c r="H179" s="51">
        <v>0</v>
      </c>
      <c r="I179" s="51">
        <f t="shared" si="1"/>
        <v>515.121984</v>
      </c>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WZC179" s="1"/>
      <c r="WZD179" s="1"/>
      <c r="WZE179" s="1"/>
      <c r="WZF179" s="1"/>
      <c r="WZG179" s="1"/>
      <c r="WZH179" s="1"/>
      <c r="WZI179" s="1"/>
      <c r="WZJ179" s="1"/>
      <c r="WZK179" s="1"/>
      <c r="WZL179" s="1"/>
      <c r="WZM179" s="1"/>
      <c r="WZN179" s="1"/>
      <c r="WZO179" s="1"/>
      <c r="WZP179" s="1"/>
      <c r="WZQ179" s="1"/>
      <c r="WZR179" s="1"/>
      <c r="WZS179" s="1"/>
      <c r="WZT179" s="1"/>
      <c r="WZU179" s="1"/>
      <c r="WZV179" s="1"/>
      <c r="WZW179" s="1"/>
      <c r="WZX179" s="1"/>
      <c r="WZY179" s="1"/>
      <c r="WZZ179" s="1"/>
      <c r="XAA179" s="1"/>
      <c r="XAB179" s="1"/>
      <c r="XAC179" s="1"/>
      <c r="XAD179" s="1"/>
      <c r="XAE179" s="1"/>
      <c r="XAF179" s="1"/>
      <c r="XAG179" s="1"/>
      <c r="XAH179" s="1"/>
      <c r="XAI179" s="1"/>
      <c r="XAJ179" s="1"/>
      <c r="XAK179" s="1"/>
      <c r="XAL179" s="1"/>
      <c r="XAM179" s="1"/>
      <c r="XAN179" s="1"/>
      <c r="XAO179" s="1"/>
      <c r="XAP179" s="1"/>
      <c r="XAQ179" s="1"/>
      <c r="XAR179" s="1"/>
      <c r="XAS179" s="1"/>
      <c r="XAT179" s="1"/>
      <c r="XAU179" s="1"/>
      <c r="XAV179" s="1"/>
      <c r="XAW179" s="1"/>
      <c r="XAX179" s="1"/>
      <c r="XAY179" s="1"/>
      <c r="XAZ179" s="1"/>
      <c r="XBA179" s="1"/>
      <c r="XBB179" s="1"/>
      <c r="XBC179" s="1"/>
      <c r="XBD179" s="1"/>
      <c r="XBE179" s="1"/>
      <c r="XBF179" s="1"/>
      <c r="XBG179" s="1"/>
      <c r="XBH179" s="1"/>
      <c r="XBI179" s="1"/>
      <c r="XBJ179" s="1"/>
      <c r="XBK179" s="1"/>
      <c r="XBL179" s="1"/>
      <c r="XBM179" s="1"/>
      <c r="XBN179" s="1"/>
      <c r="XBO179" s="1"/>
      <c r="XBP179" s="1"/>
      <c r="XBQ179" s="1"/>
      <c r="XBR179" s="1"/>
      <c r="XBS179" s="1"/>
      <c r="XBT179" s="1"/>
      <c r="XBU179" s="1"/>
      <c r="XBV179" s="1"/>
      <c r="XBW179" s="1"/>
      <c r="XBX179" s="1"/>
      <c r="XBY179" s="1"/>
      <c r="XBZ179" s="1"/>
      <c r="XCA179" s="1"/>
      <c r="XCB179" s="1"/>
      <c r="XCC179" s="1"/>
      <c r="XCD179" s="1"/>
      <c r="XCE179" s="1"/>
      <c r="XCF179" s="1"/>
      <c r="XCG179" s="1"/>
      <c r="XCH179" s="1"/>
      <c r="XCI179" s="1"/>
      <c r="XCJ179" s="1"/>
      <c r="XCK179" s="1"/>
      <c r="XCL179" s="1"/>
      <c r="XCM179" s="1"/>
      <c r="XCN179" s="1"/>
      <c r="XCO179" s="1"/>
      <c r="XCP179" s="1"/>
      <c r="XCQ179" s="1"/>
      <c r="XCR179" s="1"/>
      <c r="XCS179" s="1"/>
      <c r="XCT179" s="1"/>
      <c r="XCU179" s="1"/>
      <c r="XCV179" s="1"/>
      <c r="XCW179" s="1"/>
      <c r="XCX179" s="1"/>
      <c r="XCY179" s="1"/>
      <c r="XCZ179" s="1"/>
      <c r="XDA179" s="1"/>
      <c r="XDB179" s="1"/>
      <c r="XDC179" s="1"/>
      <c r="XDD179" s="1"/>
      <c r="XDE179" s="1"/>
      <c r="XDF179" s="1"/>
      <c r="XDG179" s="1"/>
      <c r="XDH179" s="1"/>
      <c r="XDI179" s="1"/>
      <c r="XDJ179" s="1"/>
      <c r="XDK179" s="1"/>
      <c r="XDL179" s="1"/>
      <c r="XDM179" s="1"/>
      <c r="XDN179" s="1"/>
      <c r="XDO179" s="1"/>
      <c r="XDP179" s="1"/>
      <c r="XDQ179" s="1"/>
      <c r="XDR179" s="1"/>
      <c r="XDS179" s="1"/>
      <c r="XDT179" s="1"/>
      <c r="XDU179" s="1"/>
      <c r="XDV179" s="1"/>
      <c r="XDW179" s="1"/>
      <c r="XDX179" s="1"/>
      <c r="XDY179" s="1"/>
      <c r="XDZ179" s="1"/>
      <c r="XEA179" s="1"/>
      <c r="XEB179" s="1"/>
      <c r="XEC179" s="1"/>
      <c r="XED179" s="1"/>
      <c r="XEE179" s="1"/>
      <c r="XEF179" s="1"/>
      <c r="XEG179" s="1"/>
      <c r="XEH179" s="1"/>
      <c r="XEI179" s="1"/>
      <c r="XEJ179" s="1"/>
      <c r="XEK179" s="1"/>
      <c r="XEL179" s="1"/>
      <c r="XEM179" s="1"/>
      <c r="XEN179" s="1"/>
      <c r="XEO179" s="1"/>
      <c r="XEP179" s="1"/>
      <c r="XEQ179" s="1"/>
      <c r="XER179" s="1"/>
      <c r="XES179" s="1"/>
      <c r="XET179" s="1"/>
      <c r="XEU179" s="1"/>
      <c r="XEV179" s="1"/>
      <c r="XEW179" s="1"/>
      <c r="XEX179" s="1"/>
      <c r="XEY179" s="1"/>
      <c r="XEZ179" s="1"/>
      <c r="XFA179" s="1"/>
      <c r="XFB179" s="1"/>
      <c r="XFC179" s="1"/>
      <c r="XFD179" s="1"/>
    </row>
    <row r="180" spans="1:151 16227:16384" s="11" customFormat="1" ht="20.25" customHeight="1" x14ac:dyDescent="0.25">
      <c r="A180" s="158"/>
      <c r="B180" s="159"/>
      <c r="C180" s="135">
        <f t="shared" si="2"/>
        <v>8</v>
      </c>
      <c r="D180" s="135"/>
      <c r="E180" s="51" t="s">
        <v>207</v>
      </c>
      <c r="F180" s="136">
        <f t="shared" si="0"/>
        <v>321.95123999999998</v>
      </c>
      <c r="G180" s="137"/>
      <c r="H180" s="51">
        <v>0</v>
      </c>
      <c r="I180" s="51">
        <f t="shared" si="1"/>
        <v>515.121984</v>
      </c>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WZC180" s="1"/>
      <c r="WZD180" s="1"/>
      <c r="WZE180" s="1"/>
      <c r="WZF180" s="1"/>
      <c r="WZG180" s="1"/>
      <c r="WZH180" s="1"/>
      <c r="WZI180" s="1"/>
      <c r="WZJ180" s="1"/>
      <c r="WZK180" s="1"/>
      <c r="WZL180" s="1"/>
      <c r="WZM180" s="1"/>
      <c r="WZN180" s="1"/>
      <c r="WZO180" s="1"/>
      <c r="WZP180" s="1"/>
      <c r="WZQ180" s="1"/>
      <c r="WZR180" s="1"/>
      <c r="WZS180" s="1"/>
      <c r="WZT180" s="1"/>
      <c r="WZU180" s="1"/>
      <c r="WZV180" s="1"/>
      <c r="WZW180" s="1"/>
      <c r="WZX180" s="1"/>
      <c r="WZY180" s="1"/>
      <c r="WZZ180" s="1"/>
      <c r="XAA180" s="1"/>
      <c r="XAB180" s="1"/>
      <c r="XAC180" s="1"/>
      <c r="XAD180" s="1"/>
      <c r="XAE180" s="1"/>
      <c r="XAF180" s="1"/>
      <c r="XAG180" s="1"/>
      <c r="XAH180" s="1"/>
      <c r="XAI180" s="1"/>
      <c r="XAJ180" s="1"/>
      <c r="XAK180" s="1"/>
      <c r="XAL180" s="1"/>
      <c r="XAM180" s="1"/>
      <c r="XAN180" s="1"/>
      <c r="XAO180" s="1"/>
      <c r="XAP180" s="1"/>
      <c r="XAQ180" s="1"/>
      <c r="XAR180" s="1"/>
      <c r="XAS180" s="1"/>
      <c r="XAT180" s="1"/>
      <c r="XAU180" s="1"/>
      <c r="XAV180" s="1"/>
      <c r="XAW180" s="1"/>
      <c r="XAX180" s="1"/>
      <c r="XAY180" s="1"/>
      <c r="XAZ180" s="1"/>
      <c r="XBA180" s="1"/>
      <c r="XBB180" s="1"/>
      <c r="XBC180" s="1"/>
      <c r="XBD180" s="1"/>
      <c r="XBE180" s="1"/>
      <c r="XBF180" s="1"/>
      <c r="XBG180" s="1"/>
      <c r="XBH180" s="1"/>
      <c r="XBI180" s="1"/>
      <c r="XBJ180" s="1"/>
      <c r="XBK180" s="1"/>
      <c r="XBL180" s="1"/>
      <c r="XBM180" s="1"/>
      <c r="XBN180" s="1"/>
      <c r="XBO180" s="1"/>
      <c r="XBP180" s="1"/>
      <c r="XBQ180" s="1"/>
      <c r="XBR180" s="1"/>
      <c r="XBS180" s="1"/>
      <c r="XBT180" s="1"/>
      <c r="XBU180" s="1"/>
      <c r="XBV180" s="1"/>
      <c r="XBW180" s="1"/>
      <c r="XBX180" s="1"/>
      <c r="XBY180" s="1"/>
      <c r="XBZ180" s="1"/>
      <c r="XCA180" s="1"/>
      <c r="XCB180" s="1"/>
      <c r="XCC180" s="1"/>
      <c r="XCD180" s="1"/>
      <c r="XCE180" s="1"/>
      <c r="XCF180" s="1"/>
      <c r="XCG180" s="1"/>
      <c r="XCH180" s="1"/>
      <c r="XCI180" s="1"/>
      <c r="XCJ180" s="1"/>
      <c r="XCK180" s="1"/>
      <c r="XCL180" s="1"/>
      <c r="XCM180" s="1"/>
      <c r="XCN180" s="1"/>
      <c r="XCO180" s="1"/>
      <c r="XCP180" s="1"/>
      <c r="XCQ180" s="1"/>
      <c r="XCR180" s="1"/>
      <c r="XCS180" s="1"/>
      <c r="XCT180" s="1"/>
      <c r="XCU180" s="1"/>
      <c r="XCV180" s="1"/>
      <c r="XCW180" s="1"/>
      <c r="XCX180" s="1"/>
      <c r="XCY180" s="1"/>
      <c r="XCZ180" s="1"/>
      <c r="XDA180" s="1"/>
      <c r="XDB180" s="1"/>
      <c r="XDC180" s="1"/>
      <c r="XDD180" s="1"/>
      <c r="XDE180" s="1"/>
      <c r="XDF180" s="1"/>
      <c r="XDG180" s="1"/>
      <c r="XDH180" s="1"/>
      <c r="XDI180" s="1"/>
      <c r="XDJ180" s="1"/>
      <c r="XDK180" s="1"/>
      <c r="XDL180" s="1"/>
      <c r="XDM180" s="1"/>
      <c r="XDN180" s="1"/>
      <c r="XDO180" s="1"/>
      <c r="XDP180" s="1"/>
      <c r="XDQ180" s="1"/>
      <c r="XDR180" s="1"/>
      <c r="XDS180" s="1"/>
      <c r="XDT180" s="1"/>
      <c r="XDU180" s="1"/>
      <c r="XDV180" s="1"/>
      <c r="XDW180" s="1"/>
      <c r="XDX180" s="1"/>
      <c r="XDY180" s="1"/>
      <c r="XDZ180" s="1"/>
      <c r="XEA180" s="1"/>
      <c r="XEB180" s="1"/>
      <c r="XEC180" s="1"/>
      <c r="XED180" s="1"/>
      <c r="XEE180" s="1"/>
      <c r="XEF180" s="1"/>
      <c r="XEG180" s="1"/>
      <c r="XEH180" s="1"/>
      <c r="XEI180" s="1"/>
      <c r="XEJ180" s="1"/>
      <c r="XEK180" s="1"/>
      <c r="XEL180" s="1"/>
      <c r="XEM180" s="1"/>
      <c r="XEN180" s="1"/>
      <c r="XEO180" s="1"/>
      <c r="XEP180" s="1"/>
      <c r="XEQ180" s="1"/>
      <c r="XER180" s="1"/>
      <c r="XES180" s="1"/>
      <c r="XET180" s="1"/>
      <c r="XEU180" s="1"/>
      <c r="XEV180" s="1"/>
      <c r="XEW180" s="1"/>
      <c r="XEX180" s="1"/>
      <c r="XEY180" s="1"/>
      <c r="XEZ180" s="1"/>
      <c r="XFA180" s="1"/>
      <c r="XFB180" s="1"/>
      <c r="XFC180" s="1"/>
      <c r="XFD180" s="1"/>
    </row>
    <row r="181" spans="1:151 16227:16384" s="11" customFormat="1" ht="20.25" customHeight="1" x14ac:dyDescent="0.25">
      <c r="A181" s="158"/>
      <c r="B181" s="159"/>
      <c r="C181" s="135">
        <f t="shared" si="2"/>
        <v>9</v>
      </c>
      <c r="D181" s="135"/>
      <c r="E181" s="51" t="s">
        <v>207</v>
      </c>
      <c r="F181" s="136">
        <f t="shared" si="0"/>
        <v>321.95123999999998</v>
      </c>
      <c r="G181" s="137"/>
      <c r="H181" s="51">
        <v>0</v>
      </c>
      <c r="I181" s="51">
        <f t="shared" si="1"/>
        <v>515.121984</v>
      </c>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WZC181" s="1"/>
      <c r="WZD181" s="1"/>
      <c r="WZE181" s="1"/>
      <c r="WZF181" s="1"/>
      <c r="WZG181" s="1"/>
      <c r="WZH181" s="1"/>
      <c r="WZI181" s="1"/>
      <c r="WZJ181" s="1"/>
      <c r="WZK181" s="1"/>
      <c r="WZL181" s="1"/>
      <c r="WZM181" s="1"/>
      <c r="WZN181" s="1"/>
      <c r="WZO181" s="1"/>
      <c r="WZP181" s="1"/>
      <c r="WZQ181" s="1"/>
      <c r="WZR181" s="1"/>
      <c r="WZS181" s="1"/>
      <c r="WZT181" s="1"/>
      <c r="WZU181" s="1"/>
      <c r="WZV181" s="1"/>
      <c r="WZW181" s="1"/>
      <c r="WZX181" s="1"/>
      <c r="WZY181" s="1"/>
      <c r="WZZ181" s="1"/>
      <c r="XAA181" s="1"/>
      <c r="XAB181" s="1"/>
      <c r="XAC181" s="1"/>
      <c r="XAD181" s="1"/>
      <c r="XAE181" s="1"/>
      <c r="XAF181" s="1"/>
      <c r="XAG181" s="1"/>
      <c r="XAH181" s="1"/>
      <c r="XAI181" s="1"/>
      <c r="XAJ181" s="1"/>
      <c r="XAK181" s="1"/>
      <c r="XAL181" s="1"/>
      <c r="XAM181" s="1"/>
      <c r="XAN181" s="1"/>
      <c r="XAO181" s="1"/>
      <c r="XAP181" s="1"/>
      <c r="XAQ181" s="1"/>
      <c r="XAR181" s="1"/>
      <c r="XAS181" s="1"/>
      <c r="XAT181" s="1"/>
      <c r="XAU181" s="1"/>
      <c r="XAV181" s="1"/>
      <c r="XAW181" s="1"/>
      <c r="XAX181" s="1"/>
      <c r="XAY181" s="1"/>
      <c r="XAZ181" s="1"/>
      <c r="XBA181" s="1"/>
      <c r="XBB181" s="1"/>
      <c r="XBC181" s="1"/>
      <c r="XBD181" s="1"/>
      <c r="XBE181" s="1"/>
      <c r="XBF181" s="1"/>
      <c r="XBG181" s="1"/>
      <c r="XBH181" s="1"/>
      <c r="XBI181" s="1"/>
      <c r="XBJ181" s="1"/>
      <c r="XBK181" s="1"/>
      <c r="XBL181" s="1"/>
      <c r="XBM181" s="1"/>
      <c r="XBN181" s="1"/>
      <c r="XBO181" s="1"/>
      <c r="XBP181" s="1"/>
      <c r="XBQ181" s="1"/>
      <c r="XBR181" s="1"/>
      <c r="XBS181" s="1"/>
      <c r="XBT181" s="1"/>
      <c r="XBU181" s="1"/>
      <c r="XBV181" s="1"/>
      <c r="XBW181" s="1"/>
      <c r="XBX181" s="1"/>
      <c r="XBY181" s="1"/>
      <c r="XBZ181" s="1"/>
      <c r="XCA181" s="1"/>
      <c r="XCB181" s="1"/>
      <c r="XCC181" s="1"/>
      <c r="XCD181" s="1"/>
      <c r="XCE181" s="1"/>
      <c r="XCF181" s="1"/>
      <c r="XCG181" s="1"/>
      <c r="XCH181" s="1"/>
      <c r="XCI181" s="1"/>
      <c r="XCJ181" s="1"/>
      <c r="XCK181" s="1"/>
      <c r="XCL181" s="1"/>
      <c r="XCM181" s="1"/>
      <c r="XCN181" s="1"/>
      <c r="XCO181" s="1"/>
      <c r="XCP181" s="1"/>
      <c r="XCQ181" s="1"/>
      <c r="XCR181" s="1"/>
      <c r="XCS181" s="1"/>
      <c r="XCT181" s="1"/>
      <c r="XCU181" s="1"/>
      <c r="XCV181" s="1"/>
      <c r="XCW181" s="1"/>
      <c r="XCX181" s="1"/>
      <c r="XCY181" s="1"/>
      <c r="XCZ181" s="1"/>
      <c r="XDA181" s="1"/>
      <c r="XDB181" s="1"/>
      <c r="XDC181" s="1"/>
      <c r="XDD181" s="1"/>
      <c r="XDE181" s="1"/>
      <c r="XDF181" s="1"/>
      <c r="XDG181" s="1"/>
      <c r="XDH181" s="1"/>
      <c r="XDI181" s="1"/>
      <c r="XDJ181" s="1"/>
      <c r="XDK181" s="1"/>
      <c r="XDL181" s="1"/>
      <c r="XDM181" s="1"/>
      <c r="XDN181" s="1"/>
      <c r="XDO181" s="1"/>
      <c r="XDP181" s="1"/>
      <c r="XDQ181" s="1"/>
      <c r="XDR181" s="1"/>
      <c r="XDS181" s="1"/>
      <c r="XDT181" s="1"/>
      <c r="XDU181" s="1"/>
      <c r="XDV181" s="1"/>
      <c r="XDW181" s="1"/>
      <c r="XDX181" s="1"/>
      <c r="XDY181" s="1"/>
      <c r="XDZ181" s="1"/>
      <c r="XEA181" s="1"/>
      <c r="XEB181" s="1"/>
      <c r="XEC181" s="1"/>
      <c r="XED181" s="1"/>
      <c r="XEE181" s="1"/>
      <c r="XEF181" s="1"/>
      <c r="XEG181" s="1"/>
      <c r="XEH181" s="1"/>
      <c r="XEI181" s="1"/>
      <c r="XEJ181" s="1"/>
      <c r="XEK181" s="1"/>
      <c r="XEL181" s="1"/>
      <c r="XEM181" s="1"/>
      <c r="XEN181" s="1"/>
      <c r="XEO181" s="1"/>
      <c r="XEP181" s="1"/>
      <c r="XEQ181" s="1"/>
      <c r="XER181" s="1"/>
      <c r="XES181" s="1"/>
      <c r="XET181" s="1"/>
      <c r="XEU181" s="1"/>
      <c r="XEV181" s="1"/>
      <c r="XEW181" s="1"/>
      <c r="XEX181" s="1"/>
      <c r="XEY181" s="1"/>
      <c r="XEZ181" s="1"/>
      <c r="XFA181" s="1"/>
      <c r="XFB181" s="1"/>
      <c r="XFC181" s="1"/>
      <c r="XFD181" s="1"/>
    </row>
    <row r="182" spans="1:151 16227:16384" s="11" customFormat="1" ht="20.25" customHeight="1" x14ac:dyDescent="0.25">
      <c r="A182" s="158"/>
      <c r="B182" s="159"/>
      <c r="C182" s="135">
        <f>C181+1</f>
        <v>10</v>
      </c>
      <c r="D182" s="135"/>
      <c r="E182" s="51" t="s">
        <v>207</v>
      </c>
      <c r="F182" s="136">
        <f t="shared" si="0"/>
        <v>321.95123999999998</v>
      </c>
      <c r="G182" s="137"/>
      <c r="H182" s="51">
        <v>0</v>
      </c>
      <c r="I182" s="51">
        <f t="shared" si="1"/>
        <v>515.121984</v>
      </c>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WZC182" s="1"/>
      <c r="WZD182" s="1"/>
      <c r="WZE182" s="1"/>
      <c r="WZF182" s="1"/>
      <c r="WZG182" s="1"/>
      <c r="WZH182" s="1"/>
      <c r="WZI182" s="1"/>
      <c r="WZJ182" s="1"/>
      <c r="WZK182" s="1"/>
      <c r="WZL182" s="1"/>
      <c r="WZM182" s="1"/>
      <c r="WZN182" s="1"/>
      <c r="WZO182" s="1"/>
      <c r="WZP182" s="1"/>
      <c r="WZQ182" s="1"/>
      <c r="WZR182" s="1"/>
      <c r="WZS182" s="1"/>
      <c r="WZT182" s="1"/>
      <c r="WZU182" s="1"/>
      <c r="WZV182" s="1"/>
      <c r="WZW182" s="1"/>
      <c r="WZX182" s="1"/>
      <c r="WZY182" s="1"/>
      <c r="WZZ182" s="1"/>
      <c r="XAA182" s="1"/>
      <c r="XAB182" s="1"/>
      <c r="XAC182" s="1"/>
      <c r="XAD182" s="1"/>
      <c r="XAE182" s="1"/>
      <c r="XAF182" s="1"/>
      <c r="XAG182" s="1"/>
      <c r="XAH182" s="1"/>
      <c r="XAI182" s="1"/>
      <c r="XAJ182" s="1"/>
      <c r="XAK182" s="1"/>
      <c r="XAL182" s="1"/>
      <c r="XAM182" s="1"/>
      <c r="XAN182" s="1"/>
      <c r="XAO182" s="1"/>
      <c r="XAP182" s="1"/>
      <c r="XAQ182" s="1"/>
      <c r="XAR182" s="1"/>
      <c r="XAS182" s="1"/>
      <c r="XAT182" s="1"/>
      <c r="XAU182" s="1"/>
      <c r="XAV182" s="1"/>
      <c r="XAW182" s="1"/>
      <c r="XAX182" s="1"/>
      <c r="XAY182" s="1"/>
      <c r="XAZ182" s="1"/>
      <c r="XBA182" s="1"/>
      <c r="XBB182" s="1"/>
      <c r="XBC182" s="1"/>
      <c r="XBD182" s="1"/>
      <c r="XBE182" s="1"/>
      <c r="XBF182" s="1"/>
      <c r="XBG182" s="1"/>
      <c r="XBH182" s="1"/>
      <c r="XBI182" s="1"/>
      <c r="XBJ182" s="1"/>
      <c r="XBK182" s="1"/>
      <c r="XBL182" s="1"/>
      <c r="XBM182" s="1"/>
      <c r="XBN182" s="1"/>
      <c r="XBO182" s="1"/>
      <c r="XBP182" s="1"/>
      <c r="XBQ182" s="1"/>
      <c r="XBR182" s="1"/>
      <c r="XBS182" s="1"/>
      <c r="XBT182" s="1"/>
      <c r="XBU182" s="1"/>
      <c r="XBV182" s="1"/>
      <c r="XBW182" s="1"/>
      <c r="XBX182" s="1"/>
      <c r="XBY182" s="1"/>
      <c r="XBZ182" s="1"/>
      <c r="XCA182" s="1"/>
      <c r="XCB182" s="1"/>
      <c r="XCC182" s="1"/>
      <c r="XCD182" s="1"/>
      <c r="XCE182" s="1"/>
      <c r="XCF182" s="1"/>
      <c r="XCG182" s="1"/>
      <c r="XCH182" s="1"/>
      <c r="XCI182" s="1"/>
      <c r="XCJ182" s="1"/>
      <c r="XCK182" s="1"/>
      <c r="XCL182" s="1"/>
      <c r="XCM182" s="1"/>
      <c r="XCN182" s="1"/>
      <c r="XCO182" s="1"/>
      <c r="XCP182" s="1"/>
      <c r="XCQ182" s="1"/>
      <c r="XCR182" s="1"/>
      <c r="XCS182" s="1"/>
      <c r="XCT182" s="1"/>
      <c r="XCU182" s="1"/>
      <c r="XCV182" s="1"/>
      <c r="XCW182" s="1"/>
      <c r="XCX182" s="1"/>
      <c r="XCY182" s="1"/>
      <c r="XCZ182" s="1"/>
      <c r="XDA182" s="1"/>
      <c r="XDB182" s="1"/>
      <c r="XDC182" s="1"/>
      <c r="XDD182" s="1"/>
      <c r="XDE182" s="1"/>
      <c r="XDF182" s="1"/>
      <c r="XDG182" s="1"/>
      <c r="XDH182" s="1"/>
      <c r="XDI182" s="1"/>
      <c r="XDJ182" s="1"/>
      <c r="XDK182" s="1"/>
      <c r="XDL182" s="1"/>
      <c r="XDM182" s="1"/>
      <c r="XDN182" s="1"/>
      <c r="XDO182" s="1"/>
      <c r="XDP182" s="1"/>
      <c r="XDQ182" s="1"/>
      <c r="XDR182" s="1"/>
      <c r="XDS182" s="1"/>
      <c r="XDT182" s="1"/>
      <c r="XDU182" s="1"/>
      <c r="XDV182" s="1"/>
      <c r="XDW182" s="1"/>
      <c r="XDX182" s="1"/>
      <c r="XDY182" s="1"/>
      <c r="XDZ182" s="1"/>
      <c r="XEA182" s="1"/>
      <c r="XEB182" s="1"/>
      <c r="XEC182" s="1"/>
      <c r="XED182" s="1"/>
      <c r="XEE182" s="1"/>
      <c r="XEF182" s="1"/>
      <c r="XEG182" s="1"/>
      <c r="XEH182" s="1"/>
      <c r="XEI182" s="1"/>
      <c r="XEJ182" s="1"/>
      <c r="XEK182" s="1"/>
      <c r="XEL182" s="1"/>
      <c r="XEM182" s="1"/>
      <c r="XEN182" s="1"/>
      <c r="XEO182" s="1"/>
      <c r="XEP182" s="1"/>
      <c r="XEQ182" s="1"/>
      <c r="XER182" s="1"/>
      <c r="XES182" s="1"/>
      <c r="XET182" s="1"/>
      <c r="XEU182" s="1"/>
      <c r="XEV182" s="1"/>
      <c r="XEW182" s="1"/>
      <c r="XEX182" s="1"/>
      <c r="XEY182" s="1"/>
      <c r="XEZ182" s="1"/>
      <c r="XFA182" s="1"/>
      <c r="XFB182" s="1"/>
      <c r="XFC182" s="1"/>
      <c r="XFD182" s="1"/>
    </row>
    <row r="183" spans="1:151 16227:16384" s="11" customFormat="1" ht="20.25" customHeight="1" x14ac:dyDescent="0.25">
      <c r="A183" s="158"/>
      <c r="B183" s="159"/>
      <c r="C183" s="135">
        <f t="shared" si="2"/>
        <v>11</v>
      </c>
      <c r="D183" s="135"/>
      <c r="E183" s="51" t="s">
        <v>207</v>
      </c>
      <c r="F183" s="136">
        <f t="shared" si="0"/>
        <v>321.95123999999998</v>
      </c>
      <c r="G183" s="137"/>
      <c r="H183" s="51">
        <v>0</v>
      </c>
      <c r="I183" s="51">
        <f t="shared" si="1"/>
        <v>515.121984</v>
      </c>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WZC183" s="1"/>
      <c r="WZD183" s="1"/>
      <c r="WZE183" s="1"/>
      <c r="WZF183" s="1"/>
      <c r="WZG183" s="1"/>
      <c r="WZH183" s="1"/>
      <c r="WZI183" s="1"/>
      <c r="WZJ183" s="1"/>
      <c r="WZK183" s="1"/>
      <c r="WZL183" s="1"/>
      <c r="WZM183" s="1"/>
      <c r="WZN183" s="1"/>
      <c r="WZO183" s="1"/>
      <c r="WZP183" s="1"/>
      <c r="WZQ183" s="1"/>
      <c r="WZR183" s="1"/>
      <c r="WZS183" s="1"/>
      <c r="WZT183" s="1"/>
      <c r="WZU183" s="1"/>
      <c r="WZV183" s="1"/>
      <c r="WZW183" s="1"/>
      <c r="WZX183" s="1"/>
      <c r="WZY183" s="1"/>
      <c r="WZZ183" s="1"/>
      <c r="XAA183" s="1"/>
      <c r="XAB183" s="1"/>
      <c r="XAC183" s="1"/>
      <c r="XAD183" s="1"/>
      <c r="XAE183" s="1"/>
      <c r="XAF183" s="1"/>
      <c r="XAG183" s="1"/>
      <c r="XAH183" s="1"/>
      <c r="XAI183" s="1"/>
      <c r="XAJ183" s="1"/>
      <c r="XAK183" s="1"/>
      <c r="XAL183" s="1"/>
      <c r="XAM183" s="1"/>
      <c r="XAN183" s="1"/>
      <c r="XAO183" s="1"/>
      <c r="XAP183" s="1"/>
      <c r="XAQ183" s="1"/>
      <c r="XAR183" s="1"/>
      <c r="XAS183" s="1"/>
      <c r="XAT183" s="1"/>
      <c r="XAU183" s="1"/>
      <c r="XAV183" s="1"/>
      <c r="XAW183" s="1"/>
      <c r="XAX183" s="1"/>
      <c r="XAY183" s="1"/>
      <c r="XAZ183" s="1"/>
      <c r="XBA183" s="1"/>
      <c r="XBB183" s="1"/>
      <c r="XBC183" s="1"/>
      <c r="XBD183" s="1"/>
      <c r="XBE183" s="1"/>
      <c r="XBF183" s="1"/>
      <c r="XBG183" s="1"/>
      <c r="XBH183" s="1"/>
      <c r="XBI183" s="1"/>
      <c r="XBJ183" s="1"/>
      <c r="XBK183" s="1"/>
      <c r="XBL183" s="1"/>
      <c r="XBM183" s="1"/>
      <c r="XBN183" s="1"/>
      <c r="XBO183" s="1"/>
      <c r="XBP183" s="1"/>
      <c r="XBQ183" s="1"/>
      <c r="XBR183" s="1"/>
      <c r="XBS183" s="1"/>
      <c r="XBT183" s="1"/>
      <c r="XBU183" s="1"/>
      <c r="XBV183" s="1"/>
      <c r="XBW183" s="1"/>
      <c r="XBX183" s="1"/>
      <c r="XBY183" s="1"/>
      <c r="XBZ183" s="1"/>
      <c r="XCA183" s="1"/>
      <c r="XCB183" s="1"/>
      <c r="XCC183" s="1"/>
      <c r="XCD183" s="1"/>
      <c r="XCE183" s="1"/>
      <c r="XCF183" s="1"/>
      <c r="XCG183" s="1"/>
      <c r="XCH183" s="1"/>
      <c r="XCI183" s="1"/>
      <c r="XCJ183" s="1"/>
      <c r="XCK183" s="1"/>
      <c r="XCL183" s="1"/>
      <c r="XCM183" s="1"/>
      <c r="XCN183" s="1"/>
      <c r="XCO183" s="1"/>
      <c r="XCP183" s="1"/>
      <c r="XCQ183" s="1"/>
      <c r="XCR183" s="1"/>
      <c r="XCS183" s="1"/>
      <c r="XCT183" s="1"/>
      <c r="XCU183" s="1"/>
      <c r="XCV183" s="1"/>
      <c r="XCW183" s="1"/>
      <c r="XCX183" s="1"/>
      <c r="XCY183" s="1"/>
      <c r="XCZ183" s="1"/>
      <c r="XDA183" s="1"/>
      <c r="XDB183" s="1"/>
      <c r="XDC183" s="1"/>
      <c r="XDD183" s="1"/>
      <c r="XDE183" s="1"/>
      <c r="XDF183" s="1"/>
      <c r="XDG183" s="1"/>
      <c r="XDH183" s="1"/>
      <c r="XDI183" s="1"/>
      <c r="XDJ183" s="1"/>
      <c r="XDK183" s="1"/>
      <c r="XDL183" s="1"/>
      <c r="XDM183" s="1"/>
      <c r="XDN183" s="1"/>
      <c r="XDO183" s="1"/>
      <c r="XDP183" s="1"/>
      <c r="XDQ183" s="1"/>
      <c r="XDR183" s="1"/>
      <c r="XDS183" s="1"/>
      <c r="XDT183" s="1"/>
      <c r="XDU183" s="1"/>
      <c r="XDV183" s="1"/>
      <c r="XDW183" s="1"/>
      <c r="XDX183" s="1"/>
      <c r="XDY183" s="1"/>
      <c r="XDZ183" s="1"/>
      <c r="XEA183" s="1"/>
      <c r="XEB183" s="1"/>
      <c r="XEC183" s="1"/>
      <c r="XED183" s="1"/>
      <c r="XEE183" s="1"/>
      <c r="XEF183" s="1"/>
      <c r="XEG183" s="1"/>
      <c r="XEH183" s="1"/>
      <c r="XEI183" s="1"/>
      <c r="XEJ183" s="1"/>
      <c r="XEK183" s="1"/>
      <c r="XEL183" s="1"/>
      <c r="XEM183" s="1"/>
      <c r="XEN183" s="1"/>
      <c r="XEO183" s="1"/>
      <c r="XEP183" s="1"/>
      <c r="XEQ183" s="1"/>
      <c r="XER183" s="1"/>
      <c r="XES183" s="1"/>
      <c r="XET183" s="1"/>
      <c r="XEU183" s="1"/>
      <c r="XEV183" s="1"/>
      <c r="XEW183" s="1"/>
      <c r="XEX183" s="1"/>
      <c r="XEY183" s="1"/>
      <c r="XEZ183" s="1"/>
      <c r="XFA183" s="1"/>
      <c r="XFB183" s="1"/>
      <c r="XFC183" s="1"/>
      <c r="XFD183" s="1"/>
    </row>
    <row r="184" spans="1:151 16227:16384" s="11" customFormat="1" ht="20.25" customHeight="1" x14ac:dyDescent="0.25">
      <c r="A184" s="160"/>
      <c r="B184" s="161"/>
      <c r="C184" s="135">
        <f t="shared" si="2"/>
        <v>12</v>
      </c>
      <c r="D184" s="135"/>
      <c r="E184" s="51" t="s">
        <v>207</v>
      </c>
      <c r="F184" s="136">
        <f t="shared" si="0"/>
        <v>321.95123999999998</v>
      </c>
      <c r="G184" s="137"/>
      <c r="H184" s="51">
        <v>0</v>
      </c>
      <c r="I184" s="51">
        <f t="shared" si="1"/>
        <v>515.121984</v>
      </c>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WZC184" s="1"/>
      <c r="WZD184" s="1"/>
      <c r="WZE184" s="1"/>
      <c r="WZF184" s="1"/>
      <c r="WZG184" s="1"/>
      <c r="WZH184" s="1"/>
      <c r="WZI184" s="1"/>
      <c r="WZJ184" s="1"/>
      <c r="WZK184" s="1"/>
      <c r="WZL184" s="1"/>
      <c r="WZM184" s="1"/>
      <c r="WZN184" s="1"/>
      <c r="WZO184" s="1"/>
      <c r="WZP184" s="1"/>
      <c r="WZQ184" s="1"/>
      <c r="WZR184" s="1"/>
      <c r="WZS184" s="1"/>
      <c r="WZT184" s="1"/>
      <c r="WZU184" s="1"/>
      <c r="WZV184" s="1"/>
      <c r="WZW184" s="1"/>
      <c r="WZX184" s="1"/>
      <c r="WZY184" s="1"/>
      <c r="WZZ184" s="1"/>
      <c r="XAA184" s="1"/>
      <c r="XAB184" s="1"/>
      <c r="XAC184" s="1"/>
      <c r="XAD184" s="1"/>
      <c r="XAE184" s="1"/>
      <c r="XAF184" s="1"/>
      <c r="XAG184" s="1"/>
      <c r="XAH184" s="1"/>
      <c r="XAI184" s="1"/>
      <c r="XAJ184" s="1"/>
      <c r="XAK184" s="1"/>
      <c r="XAL184" s="1"/>
      <c r="XAM184" s="1"/>
      <c r="XAN184" s="1"/>
      <c r="XAO184" s="1"/>
      <c r="XAP184" s="1"/>
      <c r="XAQ184" s="1"/>
      <c r="XAR184" s="1"/>
      <c r="XAS184" s="1"/>
      <c r="XAT184" s="1"/>
      <c r="XAU184" s="1"/>
      <c r="XAV184" s="1"/>
      <c r="XAW184" s="1"/>
      <c r="XAX184" s="1"/>
      <c r="XAY184" s="1"/>
      <c r="XAZ184" s="1"/>
      <c r="XBA184" s="1"/>
      <c r="XBB184" s="1"/>
      <c r="XBC184" s="1"/>
      <c r="XBD184" s="1"/>
      <c r="XBE184" s="1"/>
      <c r="XBF184" s="1"/>
      <c r="XBG184" s="1"/>
      <c r="XBH184" s="1"/>
      <c r="XBI184" s="1"/>
      <c r="XBJ184" s="1"/>
      <c r="XBK184" s="1"/>
      <c r="XBL184" s="1"/>
      <c r="XBM184" s="1"/>
      <c r="XBN184" s="1"/>
      <c r="XBO184" s="1"/>
      <c r="XBP184" s="1"/>
      <c r="XBQ184" s="1"/>
      <c r="XBR184" s="1"/>
      <c r="XBS184" s="1"/>
      <c r="XBT184" s="1"/>
      <c r="XBU184" s="1"/>
      <c r="XBV184" s="1"/>
      <c r="XBW184" s="1"/>
      <c r="XBX184" s="1"/>
      <c r="XBY184" s="1"/>
      <c r="XBZ184" s="1"/>
      <c r="XCA184" s="1"/>
      <c r="XCB184" s="1"/>
      <c r="XCC184" s="1"/>
      <c r="XCD184" s="1"/>
      <c r="XCE184" s="1"/>
      <c r="XCF184" s="1"/>
      <c r="XCG184" s="1"/>
      <c r="XCH184" s="1"/>
      <c r="XCI184" s="1"/>
      <c r="XCJ184" s="1"/>
      <c r="XCK184" s="1"/>
      <c r="XCL184" s="1"/>
      <c r="XCM184" s="1"/>
      <c r="XCN184" s="1"/>
      <c r="XCO184" s="1"/>
      <c r="XCP184" s="1"/>
      <c r="XCQ184" s="1"/>
      <c r="XCR184" s="1"/>
      <c r="XCS184" s="1"/>
      <c r="XCT184" s="1"/>
      <c r="XCU184" s="1"/>
      <c r="XCV184" s="1"/>
      <c r="XCW184" s="1"/>
      <c r="XCX184" s="1"/>
      <c r="XCY184" s="1"/>
      <c r="XCZ184" s="1"/>
      <c r="XDA184" s="1"/>
      <c r="XDB184" s="1"/>
      <c r="XDC184" s="1"/>
      <c r="XDD184" s="1"/>
      <c r="XDE184" s="1"/>
      <c r="XDF184" s="1"/>
      <c r="XDG184" s="1"/>
      <c r="XDH184" s="1"/>
      <c r="XDI184" s="1"/>
      <c r="XDJ184" s="1"/>
      <c r="XDK184" s="1"/>
      <c r="XDL184" s="1"/>
      <c r="XDM184" s="1"/>
      <c r="XDN184" s="1"/>
      <c r="XDO184" s="1"/>
      <c r="XDP184" s="1"/>
      <c r="XDQ184" s="1"/>
      <c r="XDR184" s="1"/>
      <c r="XDS184" s="1"/>
      <c r="XDT184" s="1"/>
      <c r="XDU184" s="1"/>
      <c r="XDV184" s="1"/>
      <c r="XDW184" s="1"/>
      <c r="XDX184" s="1"/>
      <c r="XDY184" s="1"/>
      <c r="XDZ184" s="1"/>
      <c r="XEA184" s="1"/>
      <c r="XEB184" s="1"/>
      <c r="XEC184" s="1"/>
      <c r="XED184" s="1"/>
      <c r="XEE184" s="1"/>
      <c r="XEF184" s="1"/>
      <c r="XEG184" s="1"/>
      <c r="XEH184" s="1"/>
      <c r="XEI184" s="1"/>
      <c r="XEJ184" s="1"/>
      <c r="XEK184" s="1"/>
      <c r="XEL184" s="1"/>
      <c r="XEM184" s="1"/>
      <c r="XEN184" s="1"/>
      <c r="XEO184" s="1"/>
      <c r="XEP184" s="1"/>
      <c r="XEQ184" s="1"/>
      <c r="XER184" s="1"/>
      <c r="XES184" s="1"/>
      <c r="XET184" s="1"/>
      <c r="XEU184" s="1"/>
      <c r="XEV184" s="1"/>
      <c r="XEW184" s="1"/>
      <c r="XEX184" s="1"/>
      <c r="XEY184" s="1"/>
      <c r="XEZ184" s="1"/>
      <c r="XFA184" s="1"/>
      <c r="XFB184" s="1"/>
      <c r="XFC184" s="1"/>
      <c r="XFD184" s="1"/>
    </row>
    <row r="185" spans="1:151 16227:16384" s="11" customFormat="1" ht="20.25" customHeight="1" x14ac:dyDescent="0.25">
      <c r="A185" s="86" t="s">
        <v>213</v>
      </c>
      <c r="B185" s="87"/>
      <c r="C185" s="87"/>
      <c r="D185" s="87"/>
      <c r="E185" s="87"/>
      <c r="F185" s="87"/>
      <c r="G185" s="87"/>
      <c r="H185" s="87"/>
      <c r="I185" s="134"/>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WZC185" s="1"/>
      <c r="WZD185" s="1"/>
      <c r="WZE185" s="1"/>
      <c r="WZF185" s="1"/>
      <c r="WZG185" s="1"/>
      <c r="WZH185" s="1"/>
      <c r="WZI185" s="1"/>
      <c r="WZJ185" s="1"/>
      <c r="WZK185" s="1"/>
      <c r="WZL185" s="1"/>
      <c r="WZM185" s="1"/>
      <c r="WZN185" s="1"/>
      <c r="WZO185" s="1"/>
      <c r="WZP185" s="1"/>
      <c r="WZQ185" s="1"/>
      <c r="WZR185" s="1"/>
      <c r="WZS185" s="1"/>
      <c r="WZT185" s="1"/>
      <c r="WZU185" s="1"/>
      <c r="WZV185" s="1"/>
      <c r="WZW185" s="1"/>
      <c r="WZX185" s="1"/>
      <c r="WZY185" s="1"/>
      <c r="WZZ185" s="1"/>
      <c r="XAA185" s="1"/>
      <c r="XAB185" s="1"/>
      <c r="XAC185" s="1"/>
      <c r="XAD185" s="1"/>
      <c r="XAE185" s="1"/>
      <c r="XAF185" s="1"/>
      <c r="XAG185" s="1"/>
      <c r="XAH185" s="1"/>
      <c r="XAI185" s="1"/>
      <c r="XAJ185" s="1"/>
      <c r="XAK185" s="1"/>
      <c r="XAL185" s="1"/>
      <c r="XAM185" s="1"/>
      <c r="XAN185" s="1"/>
      <c r="XAO185" s="1"/>
      <c r="XAP185" s="1"/>
      <c r="XAQ185" s="1"/>
      <c r="XAR185" s="1"/>
      <c r="XAS185" s="1"/>
      <c r="XAT185" s="1"/>
      <c r="XAU185" s="1"/>
      <c r="XAV185" s="1"/>
      <c r="XAW185" s="1"/>
      <c r="XAX185" s="1"/>
      <c r="XAY185" s="1"/>
      <c r="XAZ185" s="1"/>
      <c r="XBA185" s="1"/>
      <c r="XBB185" s="1"/>
      <c r="XBC185" s="1"/>
      <c r="XBD185" s="1"/>
      <c r="XBE185" s="1"/>
      <c r="XBF185" s="1"/>
      <c r="XBG185" s="1"/>
      <c r="XBH185" s="1"/>
      <c r="XBI185" s="1"/>
      <c r="XBJ185" s="1"/>
      <c r="XBK185" s="1"/>
      <c r="XBL185" s="1"/>
      <c r="XBM185" s="1"/>
      <c r="XBN185" s="1"/>
      <c r="XBO185" s="1"/>
      <c r="XBP185" s="1"/>
      <c r="XBQ185" s="1"/>
      <c r="XBR185" s="1"/>
      <c r="XBS185" s="1"/>
      <c r="XBT185" s="1"/>
      <c r="XBU185" s="1"/>
      <c r="XBV185" s="1"/>
      <c r="XBW185" s="1"/>
      <c r="XBX185" s="1"/>
      <c r="XBY185" s="1"/>
      <c r="XBZ185" s="1"/>
      <c r="XCA185" s="1"/>
      <c r="XCB185" s="1"/>
      <c r="XCC185" s="1"/>
      <c r="XCD185" s="1"/>
      <c r="XCE185" s="1"/>
      <c r="XCF185" s="1"/>
      <c r="XCG185" s="1"/>
      <c r="XCH185" s="1"/>
      <c r="XCI185" s="1"/>
      <c r="XCJ185" s="1"/>
      <c r="XCK185" s="1"/>
      <c r="XCL185" s="1"/>
      <c r="XCM185" s="1"/>
      <c r="XCN185" s="1"/>
      <c r="XCO185" s="1"/>
      <c r="XCP185" s="1"/>
      <c r="XCQ185" s="1"/>
      <c r="XCR185" s="1"/>
      <c r="XCS185" s="1"/>
      <c r="XCT185" s="1"/>
      <c r="XCU185" s="1"/>
      <c r="XCV185" s="1"/>
      <c r="XCW185" s="1"/>
      <c r="XCX185" s="1"/>
      <c r="XCY185" s="1"/>
      <c r="XCZ185" s="1"/>
      <c r="XDA185" s="1"/>
      <c r="XDB185" s="1"/>
      <c r="XDC185" s="1"/>
      <c r="XDD185" s="1"/>
      <c r="XDE185" s="1"/>
      <c r="XDF185" s="1"/>
      <c r="XDG185" s="1"/>
      <c r="XDH185" s="1"/>
      <c r="XDI185" s="1"/>
      <c r="XDJ185" s="1"/>
      <c r="XDK185" s="1"/>
      <c r="XDL185" s="1"/>
      <c r="XDM185" s="1"/>
      <c r="XDN185" s="1"/>
      <c r="XDO185" s="1"/>
      <c r="XDP185" s="1"/>
      <c r="XDQ185" s="1"/>
      <c r="XDR185" s="1"/>
      <c r="XDS185" s="1"/>
      <c r="XDT185" s="1"/>
      <c r="XDU185" s="1"/>
      <c r="XDV185" s="1"/>
      <c r="XDW185" s="1"/>
      <c r="XDX185" s="1"/>
      <c r="XDY185" s="1"/>
      <c r="XDZ185" s="1"/>
      <c r="XEA185" s="1"/>
      <c r="XEB185" s="1"/>
      <c r="XEC185" s="1"/>
      <c r="XED185" s="1"/>
      <c r="XEE185" s="1"/>
      <c r="XEF185" s="1"/>
      <c r="XEG185" s="1"/>
      <c r="XEH185" s="1"/>
      <c r="XEI185" s="1"/>
      <c r="XEJ185" s="1"/>
      <c r="XEK185" s="1"/>
      <c r="XEL185" s="1"/>
      <c r="XEM185" s="1"/>
      <c r="XEN185" s="1"/>
      <c r="XEO185" s="1"/>
      <c r="XEP185" s="1"/>
      <c r="XEQ185" s="1"/>
      <c r="XER185" s="1"/>
      <c r="XES185" s="1"/>
      <c r="XET185" s="1"/>
      <c r="XEU185" s="1"/>
      <c r="XEV185" s="1"/>
      <c r="XEW185" s="1"/>
      <c r="XEX185" s="1"/>
      <c r="XEY185" s="1"/>
      <c r="XEZ185" s="1"/>
      <c r="XFA185" s="1"/>
      <c r="XFB185" s="1"/>
      <c r="XFC185" s="1"/>
      <c r="XFD185" s="1"/>
    </row>
    <row r="186" spans="1:151 16227:16384" s="11" customFormat="1" ht="20.25" customHeight="1" x14ac:dyDescent="0.25">
      <c r="A186" s="156" t="str">
        <f>A185</f>
        <v>3rd, 8th, 13th, 18th &amp; 23rd Floor (Part Refuge Area)</v>
      </c>
      <c r="B186" s="157"/>
      <c r="C186" s="135">
        <v>1</v>
      </c>
      <c r="D186" s="135"/>
      <c r="E186" s="51" t="s">
        <v>207</v>
      </c>
      <c r="F186" s="136">
        <f>(29.91)*(10.764)</f>
        <v>321.95123999999998</v>
      </c>
      <c r="G186" s="137"/>
      <c r="H186" s="51">
        <v>0</v>
      </c>
      <c r="I186" s="51">
        <f>F186*(($I$163)+1)+H186</f>
        <v>515.121984</v>
      </c>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WZC186" s="1"/>
      <c r="WZD186" s="1"/>
      <c r="WZE186" s="1"/>
      <c r="WZF186" s="1"/>
      <c r="WZG186" s="1"/>
      <c r="WZH186" s="1"/>
      <c r="WZI186" s="1"/>
      <c r="WZJ186" s="1"/>
      <c r="WZK186" s="1"/>
      <c r="WZL186" s="1"/>
      <c r="WZM186" s="1"/>
      <c r="WZN186" s="1"/>
      <c r="WZO186" s="1"/>
      <c r="WZP186" s="1"/>
      <c r="WZQ186" s="1"/>
      <c r="WZR186" s="1"/>
      <c r="WZS186" s="1"/>
      <c r="WZT186" s="1"/>
      <c r="WZU186" s="1"/>
      <c r="WZV186" s="1"/>
      <c r="WZW186" s="1"/>
      <c r="WZX186" s="1"/>
      <c r="WZY186" s="1"/>
      <c r="WZZ186" s="1"/>
      <c r="XAA186" s="1"/>
      <c r="XAB186" s="1"/>
      <c r="XAC186" s="1"/>
      <c r="XAD186" s="1"/>
      <c r="XAE186" s="1"/>
      <c r="XAF186" s="1"/>
      <c r="XAG186" s="1"/>
      <c r="XAH186" s="1"/>
      <c r="XAI186" s="1"/>
      <c r="XAJ186" s="1"/>
      <c r="XAK186" s="1"/>
      <c r="XAL186" s="1"/>
      <c r="XAM186" s="1"/>
      <c r="XAN186" s="1"/>
      <c r="XAO186" s="1"/>
      <c r="XAP186" s="1"/>
      <c r="XAQ186" s="1"/>
      <c r="XAR186" s="1"/>
      <c r="XAS186" s="1"/>
      <c r="XAT186" s="1"/>
      <c r="XAU186" s="1"/>
      <c r="XAV186" s="1"/>
      <c r="XAW186" s="1"/>
      <c r="XAX186" s="1"/>
      <c r="XAY186" s="1"/>
      <c r="XAZ186" s="1"/>
      <c r="XBA186" s="1"/>
      <c r="XBB186" s="1"/>
      <c r="XBC186" s="1"/>
      <c r="XBD186" s="1"/>
      <c r="XBE186" s="1"/>
      <c r="XBF186" s="1"/>
      <c r="XBG186" s="1"/>
      <c r="XBH186" s="1"/>
      <c r="XBI186" s="1"/>
      <c r="XBJ186" s="1"/>
      <c r="XBK186" s="1"/>
      <c r="XBL186" s="1"/>
      <c r="XBM186" s="1"/>
      <c r="XBN186" s="1"/>
      <c r="XBO186" s="1"/>
      <c r="XBP186" s="1"/>
      <c r="XBQ186" s="1"/>
      <c r="XBR186" s="1"/>
      <c r="XBS186" s="1"/>
      <c r="XBT186" s="1"/>
      <c r="XBU186" s="1"/>
      <c r="XBV186" s="1"/>
      <c r="XBW186" s="1"/>
      <c r="XBX186" s="1"/>
      <c r="XBY186" s="1"/>
      <c r="XBZ186" s="1"/>
      <c r="XCA186" s="1"/>
      <c r="XCB186" s="1"/>
      <c r="XCC186" s="1"/>
      <c r="XCD186" s="1"/>
      <c r="XCE186" s="1"/>
      <c r="XCF186" s="1"/>
      <c r="XCG186" s="1"/>
      <c r="XCH186" s="1"/>
      <c r="XCI186" s="1"/>
      <c r="XCJ186" s="1"/>
      <c r="XCK186" s="1"/>
      <c r="XCL186" s="1"/>
      <c r="XCM186" s="1"/>
      <c r="XCN186" s="1"/>
      <c r="XCO186" s="1"/>
      <c r="XCP186" s="1"/>
      <c r="XCQ186" s="1"/>
      <c r="XCR186" s="1"/>
      <c r="XCS186" s="1"/>
      <c r="XCT186" s="1"/>
      <c r="XCU186" s="1"/>
      <c r="XCV186" s="1"/>
      <c r="XCW186" s="1"/>
      <c r="XCX186" s="1"/>
      <c r="XCY186" s="1"/>
      <c r="XCZ186" s="1"/>
      <c r="XDA186" s="1"/>
      <c r="XDB186" s="1"/>
      <c r="XDC186" s="1"/>
      <c r="XDD186" s="1"/>
      <c r="XDE186" s="1"/>
      <c r="XDF186" s="1"/>
      <c r="XDG186" s="1"/>
      <c r="XDH186" s="1"/>
      <c r="XDI186" s="1"/>
      <c r="XDJ186" s="1"/>
      <c r="XDK186" s="1"/>
      <c r="XDL186" s="1"/>
      <c r="XDM186" s="1"/>
      <c r="XDN186" s="1"/>
      <c r="XDO186" s="1"/>
      <c r="XDP186" s="1"/>
      <c r="XDQ186" s="1"/>
      <c r="XDR186" s="1"/>
      <c r="XDS186" s="1"/>
      <c r="XDT186" s="1"/>
      <c r="XDU186" s="1"/>
      <c r="XDV186" s="1"/>
      <c r="XDW186" s="1"/>
      <c r="XDX186" s="1"/>
      <c r="XDY186" s="1"/>
      <c r="XDZ186" s="1"/>
      <c r="XEA186" s="1"/>
      <c r="XEB186" s="1"/>
      <c r="XEC186" s="1"/>
      <c r="XED186" s="1"/>
      <c r="XEE186" s="1"/>
      <c r="XEF186" s="1"/>
      <c r="XEG186" s="1"/>
      <c r="XEH186" s="1"/>
      <c r="XEI186" s="1"/>
      <c r="XEJ186" s="1"/>
      <c r="XEK186" s="1"/>
      <c r="XEL186" s="1"/>
      <c r="XEM186" s="1"/>
      <c r="XEN186" s="1"/>
      <c r="XEO186" s="1"/>
      <c r="XEP186" s="1"/>
      <c r="XEQ186" s="1"/>
      <c r="XER186" s="1"/>
      <c r="XES186" s="1"/>
      <c r="XET186" s="1"/>
      <c r="XEU186" s="1"/>
      <c r="XEV186" s="1"/>
      <c r="XEW186" s="1"/>
      <c r="XEX186" s="1"/>
      <c r="XEY186" s="1"/>
      <c r="XEZ186" s="1"/>
      <c r="XFA186" s="1"/>
      <c r="XFB186" s="1"/>
      <c r="XFC186" s="1"/>
      <c r="XFD186" s="1"/>
    </row>
    <row r="187" spans="1:151 16227:16384" s="11" customFormat="1" ht="20.25" customHeight="1" x14ac:dyDescent="0.25">
      <c r="A187" s="158"/>
      <c r="B187" s="159"/>
      <c r="C187" s="135">
        <f>C186+1</f>
        <v>2</v>
      </c>
      <c r="D187" s="135"/>
      <c r="E187" s="51" t="s">
        <v>207</v>
      </c>
      <c r="F187" s="136">
        <f>(29.91)*(10.764)</f>
        <v>321.95123999999998</v>
      </c>
      <c r="G187" s="137"/>
      <c r="H187" s="51">
        <v>0</v>
      </c>
      <c r="I187" s="51">
        <f>F187*(($I$163)+1)+H187</f>
        <v>515.121984</v>
      </c>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WZC187" s="1"/>
      <c r="WZD187" s="1"/>
      <c r="WZE187" s="1"/>
      <c r="WZF187" s="1"/>
      <c r="WZG187" s="1"/>
      <c r="WZH187" s="1"/>
      <c r="WZI187" s="1"/>
      <c r="WZJ187" s="1"/>
      <c r="WZK187" s="1"/>
      <c r="WZL187" s="1"/>
      <c r="WZM187" s="1"/>
      <c r="WZN187" s="1"/>
      <c r="WZO187" s="1"/>
      <c r="WZP187" s="1"/>
      <c r="WZQ187" s="1"/>
      <c r="WZR187" s="1"/>
      <c r="WZS187" s="1"/>
      <c r="WZT187" s="1"/>
      <c r="WZU187" s="1"/>
      <c r="WZV187" s="1"/>
      <c r="WZW187" s="1"/>
      <c r="WZX187" s="1"/>
      <c r="WZY187" s="1"/>
      <c r="WZZ187" s="1"/>
      <c r="XAA187" s="1"/>
      <c r="XAB187" s="1"/>
      <c r="XAC187" s="1"/>
      <c r="XAD187" s="1"/>
      <c r="XAE187" s="1"/>
      <c r="XAF187" s="1"/>
      <c r="XAG187" s="1"/>
      <c r="XAH187" s="1"/>
      <c r="XAI187" s="1"/>
      <c r="XAJ187" s="1"/>
      <c r="XAK187" s="1"/>
      <c r="XAL187" s="1"/>
      <c r="XAM187" s="1"/>
      <c r="XAN187" s="1"/>
      <c r="XAO187" s="1"/>
      <c r="XAP187" s="1"/>
      <c r="XAQ187" s="1"/>
      <c r="XAR187" s="1"/>
      <c r="XAS187" s="1"/>
      <c r="XAT187" s="1"/>
      <c r="XAU187" s="1"/>
      <c r="XAV187" s="1"/>
      <c r="XAW187" s="1"/>
      <c r="XAX187" s="1"/>
      <c r="XAY187" s="1"/>
      <c r="XAZ187" s="1"/>
      <c r="XBA187" s="1"/>
      <c r="XBB187" s="1"/>
      <c r="XBC187" s="1"/>
      <c r="XBD187" s="1"/>
      <c r="XBE187" s="1"/>
      <c r="XBF187" s="1"/>
      <c r="XBG187" s="1"/>
      <c r="XBH187" s="1"/>
      <c r="XBI187" s="1"/>
      <c r="XBJ187" s="1"/>
      <c r="XBK187" s="1"/>
      <c r="XBL187" s="1"/>
      <c r="XBM187" s="1"/>
      <c r="XBN187" s="1"/>
      <c r="XBO187" s="1"/>
      <c r="XBP187" s="1"/>
      <c r="XBQ187" s="1"/>
      <c r="XBR187" s="1"/>
      <c r="XBS187" s="1"/>
      <c r="XBT187" s="1"/>
      <c r="XBU187" s="1"/>
      <c r="XBV187" s="1"/>
      <c r="XBW187" s="1"/>
      <c r="XBX187" s="1"/>
      <c r="XBY187" s="1"/>
      <c r="XBZ187" s="1"/>
      <c r="XCA187" s="1"/>
      <c r="XCB187" s="1"/>
      <c r="XCC187" s="1"/>
      <c r="XCD187" s="1"/>
      <c r="XCE187" s="1"/>
      <c r="XCF187" s="1"/>
      <c r="XCG187" s="1"/>
      <c r="XCH187" s="1"/>
      <c r="XCI187" s="1"/>
      <c r="XCJ187" s="1"/>
      <c r="XCK187" s="1"/>
      <c r="XCL187" s="1"/>
      <c r="XCM187" s="1"/>
      <c r="XCN187" s="1"/>
      <c r="XCO187" s="1"/>
      <c r="XCP187" s="1"/>
      <c r="XCQ187" s="1"/>
      <c r="XCR187" s="1"/>
      <c r="XCS187" s="1"/>
      <c r="XCT187" s="1"/>
      <c r="XCU187" s="1"/>
      <c r="XCV187" s="1"/>
      <c r="XCW187" s="1"/>
      <c r="XCX187" s="1"/>
      <c r="XCY187" s="1"/>
      <c r="XCZ187" s="1"/>
      <c r="XDA187" s="1"/>
      <c r="XDB187" s="1"/>
      <c r="XDC187" s="1"/>
      <c r="XDD187" s="1"/>
      <c r="XDE187" s="1"/>
      <c r="XDF187" s="1"/>
      <c r="XDG187" s="1"/>
      <c r="XDH187" s="1"/>
      <c r="XDI187" s="1"/>
      <c r="XDJ187" s="1"/>
      <c r="XDK187" s="1"/>
      <c r="XDL187" s="1"/>
      <c r="XDM187" s="1"/>
      <c r="XDN187" s="1"/>
      <c r="XDO187" s="1"/>
      <c r="XDP187" s="1"/>
      <c r="XDQ187" s="1"/>
      <c r="XDR187" s="1"/>
      <c r="XDS187" s="1"/>
      <c r="XDT187" s="1"/>
      <c r="XDU187" s="1"/>
      <c r="XDV187" s="1"/>
      <c r="XDW187" s="1"/>
      <c r="XDX187" s="1"/>
      <c r="XDY187" s="1"/>
      <c r="XDZ187" s="1"/>
      <c r="XEA187" s="1"/>
      <c r="XEB187" s="1"/>
      <c r="XEC187" s="1"/>
      <c r="XED187" s="1"/>
      <c r="XEE187" s="1"/>
      <c r="XEF187" s="1"/>
      <c r="XEG187" s="1"/>
      <c r="XEH187" s="1"/>
      <c r="XEI187" s="1"/>
      <c r="XEJ187" s="1"/>
      <c r="XEK187" s="1"/>
      <c r="XEL187" s="1"/>
      <c r="XEM187" s="1"/>
      <c r="XEN187" s="1"/>
      <c r="XEO187" s="1"/>
      <c r="XEP187" s="1"/>
      <c r="XEQ187" s="1"/>
      <c r="XER187" s="1"/>
      <c r="XES187" s="1"/>
      <c r="XET187" s="1"/>
      <c r="XEU187" s="1"/>
      <c r="XEV187" s="1"/>
      <c r="XEW187" s="1"/>
      <c r="XEX187" s="1"/>
      <c r="XEY187" s="1"/>
      <c r="XEZ187" s="1"/>
      <c r="XFA187" s="1"/>
      <c r="XFB187" s="1"/>
      <c r="XFC187" s="1"/>
      <c r="XFD187" s="1"/>
    </row>
    <row r="188" spans="1:151 16227:16384" s="11" customFormat="1" ht="20.25" customHeight="1" x14ac:dyDescent="0.25">
      <c r="A188" s="158"/>
      <c r="B188" s="159"/>
      <c r="C188" s="135">
        <f t="shared" ref="C188:C197" si="3">C187+1</f>
        <v>3</v>
      </c>
      <c r="D188" s="135"/>
      <c r="E188" s="51" t="s">
        <v>207</v>
      </c>
      <c r="F188" s="136">
        <f>(29.91)*(10.764)</f>
        <v>321.95123999999998</v>
      </c>
      <c r="G188" s="137"/>
      <c r="H188" s="51">
        <v>0</v>
      </c>
      <c r="I188" s="51">
        <f>F188*(($I$163)+1)+H188</f>
        <v>515.121984</v>
      </c>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WZC188" s="1"/>
      <c r="WZD188" s="1"/>
      <c r="WZE188" s="1"/>
      <c r="WZF188" s="1"/>
      <c r="WZG188" s="1"/>
      <c r="WZH188" s="1"/>
      <c r="WZI188" s="1"/>
      <c r="WZJ188" s="1"/>
      <c r="WZK188" s="1"/>
      <c r="WZL188" s="1"/>
      <c r="WZM188" s="1"/>
      <c r="WZN188" s="1"/>
      <c r="WZO188" s="1"/>
      <c r="WZP188" s="1"/>
      <c r="WZQ188" s="1"/>
      <c r="WZR188" s="1"/>
      <c r="WZS188" s="1"/>
      <c r="WZT188" s="1"/>
      <c r="WZU188" s="1"/>
      <c r="WZV188" s="1"/>
      <c r="WZW188" s="1"/>
      <c r="WZX188" s="1"/>
      <c r="WZY188" s="1"/>
      <c r="WZZ188" s="1"/>
      <c r="XAA188" s="1"/>
      <c r="XAB188" s="1"/>
      <c r="XAC188" s="1"/>
      <c r="XAD188" s="1"/>
      <c r="XAE188" s="1"/>
      <c r="XAF188" s="1"/>
      <c r="XAG188" s="1"/>
      <c r="XAH188" s="1"/>
      <c r="XAI188" s="1"/>
      <c r="XAJ188" s="1"/>
      <c r="XAK188" s="1"/>
      <c r="XAL188" s="1"/>
      <c r="XAM188" s="1"/>
      <c r="XAN188" s="1"/>
      <c r="XAO188" s="1"/>
      <c r="XAP188" s="1"/>
      <c r="XAQ188" s="1"/>
      <c r="XAR188" s="1"/>
      <c r="XAS188" s="1"/>
      <c r="XAT188" s="1"/>
      <c r="XAU188" s="1"/>
      <c r="XAV188" s="1"/>
      <c r="XAW188" s="1"/>
      <c r="XAX188" s="1"/>
      <c r="XAY188" s="1"/>
      <c r="XAZ188" s="1"/>
      <c r="XBA188" s="1"/>
      <c r="XBB188" s="1"/>
      <c r="XBC188" s="1"/>
      <c r="XBD188" s="1"/>
      <c r="XBE188" s="1"/>
      <c r="XBF188" s="1"/>
      <c r="XBG188" s="1"/>
      <c r="XBH188" s="1"/>
      <c r="XBI188" s="1"/>
      <c r="XBJ188" s="1"/>
      <c r="XBK188" s="1"/>
      <c r="XBL188" s="1"/>
      <c r="XBM188" s="1"/>
      <c r="XBN188" s="1"/>
      <c r="XBO188" s="1"/>
      <c r="XBP188" s="1"/>
      <c r="XBQ188" s="1"/>
      <c r="XBR188" s="1"/>
      <c r="XBS188" s="1"/>
      <c r="XBT188" s="1"/>
      <c r="XBU188" s="1"/>
      <c r="XBV188" s="1"/>
      <c r="XBW188" s="1"/>
      <c r="XBX188" s="1"/>
      <c r="XBY188" s="1"/>
      <c r="XBZ188" s="1"/>
      <c r="XCA188" s="1"/>
      <c r="XCB188" s="1"/>
      <c r="XCC188" s="1"/>
      <c r="XCD188" s="1"/>
      <c r="XCE188" s="1"/>
      <c r="XCF188" s="1"/>
      <c r="XCG188" s="1"/>
      <c r="XCH188" s="1"/>
      <c r="XCI188" s="1"/>
      <c r="XCJ188" s="1"/>
      <c r="XCK188" s="1"/>
      <c r="XCL188" s="1"/>
      <c r="XCM188" s="1"/>
      <c r="XCN188" s="1"/>
      <c r="XCO188" s="1"/>
      <c r="XCP188" s="1"/>
      <c r="XCQ188" s="1"/>
      <c r="XCR188" s="1"/>
      <c r="XCS188" s="1"/>
      <c r="XCT188" s="1"/>
      <c r="XCU188" s="1"/>
      <c r="XCV188" s="1"/>
      <c r="XCW188" s="1"/>
      <c r="XCX188" s="1"/>
      <c r="XCY188" s="1"/>
      <c r="XCZ188" s="1"/>
      <c r="XDA188" s="1"/>
      <c r="XDB188" s="1"/>
      <c r="XDC188" s="1"/>
      <c r="XDD188" s="1"/>
      <c r="XDE188" s="1"/>
      <c r="XDF188" s="1"/>
      <c r="XDG188" s="1"/>
      <c r="XDH188" s="1"/>
      <c r="XDI188" s="1"/>
      <c r="XDJ188" s="1"/>
      <c r="XDK188" s="1"/>
      <c r="XDL188" s="1"/>
      <c r="XDM188" s="1"/>
      <c r="XDN188" s="1"/>
      <c r="XDO188" s="1"/>
      <c r="XDP188" s="1"/>
      <c r="XDQ188" s="1"/>
      <c r="XDR188" s="1"/>
      <c r="XDS188" s="1"/>
      <c r="XDT188" s="1"/>
      <c r="XDU188" s="1"/>
      <c r="XDV188" s="1"/>
      <c r="XDW188" s="1"/>
      <c r="XDX188" s="1"/>
      <c r="XDY188" s="1"/>
      <c r="XDZ188" s="1"/>
      <c r="XEA188" s="1"/>
      <c r="XEB188" s="1"/>
      <c r="XEC188" s="1"/>
      <c r="XED188" s="1"/>
      <c r="XEE188" s="1"/>
      <c r="XEF188" s="1"/>
      <c r="XEG188" s="1"/>
      <c r="XEH188" s="1"/>
      <c r="XEI188" s="1"/>
      <c r="XEJ188" s="1"/>
      <c r="XEK188" s="1"/>
      <c r="XEL188" s="1"/>
      <c r="XEM188" s="1"/>
      <c r="XEN188" s="1"/>
      <c r="XEO188" s="1"/>
      <c r="XEP188" s="1"/>
      <c r="XEQ188" s="1"/>
      <c r="XER188" s="1"/>
      <c r="XES188" s="1"/>
      <c r="XET188" s="1"/>
      <c r="XEU188" s="1"/>
      <c r="XEV188" s="1"/>
      <c r="XEW188" s="1"/>
      <c r="XEX188" s="1"/>
      <c r="XEY188" s="1"/>
      <c r="XEZ188" s="1"/>
      <c r="XFA188" s="1"/>
      <c r="XFB188" s="1"/>
      <c r="XFC188" s="1"/>
      <c r="XFD188" s="1"/>
    </row>
    <row r="189" spans="1:151 16227:16384" s="11" customFormat="1" ht="20.25" customHeight="1" x14ac:dyDescent="0.25">
      <c r="A189" s="158"/>
      <c r="B189" s="159"/>
      <c r="C189" s="135">
        <f t="shared" si="3"/>
        <v>4</v>
      </c>
      <c r="D189" s="135"/>
      <c r="E189" s="51" t="s">
        <v>207</v>
      </c>
      <c r="F189" s="136">
        <f>(29.91)*(10.764)</f>
        <v>321.95123999999998</v>
      </c>
      <c r="G189" s="137"/>
      <c r="H189" s="51">
        <v>0</v>
      </c>
      <c r="I189" s="51">
        <f>F189*(($I$163)+1)+H189</f>
        <v>515.121984</v>
      </c>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WZC189" s="1"/>
      <c r="WZD189" s="1"/>
      <c r="WZE189" s="1"/>
      <c r="WZF189" s="1"/>
      <c r="WZG189" s="1"/>
      <c r="WZH189" s="1"/>
      <c r="WZI189" s="1"/>
      <c r="WZJ189" s="1"/>
      <c r="WZK189" s="1"/>
      <c r="WZL189" s="1"/>
      <c r="WZM189" s="1"/>
      <c r="WZN189" s="1"/>
      <c r="WZO189" s="1"/>
      <c r="WZP189" s="1"/>
      <c r="WZQ189" s="1"/>
      <c r="WZR189" s="1"/>
      <c r="WZS189" s="1"/>
      <c r="WZT189" s="1"/>
      <c r="WZU189" s="1"/>
      <c r="WZV189" s="1"/>
      <c r="WZW189" s="1"/>
      <c r="WZX189" s="1"/>
      <c r="WZY189" s="1"/>
      <c r="WZZ189" s="1"/>
      <c r="XAA189" s="1"/>
      <c r="XAB189" s="1"/>
      <c r="XAC189" s="1"/>
      <c r="XAD189" s="1"/>
      <c r="XAE189" s="1"/>
      <c r="XAF189" s="1"/>
      <c r="XAG189" s="1"/>
      <c r="XAH189" s="1"/>
      <c r="XAI189" s="1"/>
      <c r="XAJ189" s="1"/>
      <c r="XAK189" s="1"/>
      <c r="XAL189" s="1"/>
      <c r="XAM189" s="1"/>
      <c r="XAN189" s="1"/>
      <c r="XAO189" s="1"/>
      <c r="XAP189" s="1"/>
      <c r="XAQ189" s="1"/>
      <c r="XAR189" s="1"/>
      <c r="XAS189" s="1"/>
      <c r="XAT189" s="1"/>
      <c r="XAU189" s="1"/>
      <c r="XAV189" s="1"/>
      <c r="XAW189" s="1"/>
      <c r="XAX189" s="1"/>
      <c r="XAY189" s="1"/>
      <c r="XAZ189" s="1"/>
      <c r="XBA189" s="1"/>
      <c r="XBB189" s="1"/>
      <c r="XBC189" s="1"/>
      <c r="XBD189" s="1"/>
      <c r="XBE189" s="1"/>
      <c r="XBF189" s="1"/>
      <c r="XBG189" s="1"/>
      <c r="XBH189" s="1"/>
      <c r="XBI189" s="1"/>
      <c r="XBJ189" s="1"/>
      <c r="XBK189" s="1"/>
      <c r="XBL189" s="1"/>
      <c r="XBM189" s="1"/>
      <c r="XBN189" s="1"/>
      <c r="XBO189" s="1"/>
      <c r="XBP189" s="1"/>
      <c r="XBQ189" s="1"/>
      <c r="XBR189" s="1"/>
      <c r="XBS189" s="1"/>
      <c r="XBT189" s="1"/>
      <c r="XBU189" s="1"/>
      <c r="XBV189" s="1"/>
      <c r="XBW189" s="1"/>
      <c r="XBX189" s="1"/>
      <c r="XBY189" s="1"/>
      <c r="XBZ189" s="1"/>
      <c r="XCA189" s="1"/>
      <c r="XCB189" s="1"/>
      <c r="XCC189" s="1"/>
      <c r="XCD189" s="1"/>
      <c r="XCE189" s="1"/>
      <c r="XCF189" s="1"/>
      <c r="XCG189" s="1"/>
      <c r="XCH189" s="1"/>
      <c r="XCI189" s="1"/>
      <c r="XCJ189" s="1"/>
      <c r="XCK189" s="1"/>
      <c r="XCL189" s="1"/>
      <c r="XCM189" s="1"/>
      <c r="XCN189" s="1"/>
      <c r="XCO189" s="1"/>
      <c r="XCP189" s="1"/>
      <c r="XCQ189" s="1"/>
      <c r="XCR189" s="1"/>
      <c r="XCS189" s="1"/>
      <c r="XCT189" s="1"/>
      <c r="XCU189" s="1"/>
      <c r="XCV189" s="1"/>
      <c r="XCW189" s="1"/>
      <c r="XCX189" s="1"/>
      <c r="XCY189" s="1"/>
      <c r="XCZ189" s="1"/>
      <c r="XDA189" s="1"/>
      <c r="XDB189" s="1"/>
      <c r="XDC189" s="1"/>
      <c r="XDD189" s="1"/>
      <c r="XDE189" s="1"/>
      <c r="XDF189" s="1"/>
      <c r="XDG189" s="1"/>
      <c r="XDH189" s="1"/>
      <c r="XDI189" s="1"/>
      <c r="XDJ189" s="1"/>
      <c r="XDK189" s="1"/>
      <c r="XDL189" s="1"/>
      <c r="XDM189" s="1"/>
      <c r="XDN189" s="1"/>
      <c r="XDO189" s="1"/>
      <c r="XDP189" s="1"/>
      <c r="XDQ189" s="1"/>
      <c r="XDR189" s="1"/>
      <c r="XDS189" s="1"/>
      <c r="XDT189" s="1"/>
      <c r="XDU189" s="1"/>
      <c r="XDV189" s="1"/>
      <c r="XDW189" s="1"/>
      <c r="XDX189" s="1"/>
      <c r="XDY189" s="1"/>
      <c r="XDZ189" s="1"/>
      <c r="XEA189" s="1"/>
      <c r="XEB189" s="1"/>
      <c r="XEC189" s="1"/>
      <c r="XED189" s="1"/>
      <c r="XEE189" s="1"/>
      <c r="XEF189" s="1"/>
      <c r="XEG189" s="1"/>
      <c r="XEH189" s="1"/>
      <c r="XEI189" s="1"/>
      <c r="XEJ189" s="1"/>
      <c r="XEK189" s="1"/>
      <c r="XEL189" s="1"/>
      <c r="XEM189" s="1"/>
      <c r="XEN189" s="1"/>
      <c r="XEO189" s="1"/>
      <c r="XEP189" s="1"/>
      <c r="XEQ189" s="1"/>
      <c r="XER189" s="1"/>
      <c r="XES189" s="1"/>
      <c r="XET189" s="1"/>
      <c r="XEU189" s="1"/>
      <c r="XEV189" s="1"/>
      <c r="XEW189" s="1"/>
      <c r="XEX189" s="1"/>
      <c r="XEY189" s="1"/>
      <c r="XEZ189" s="1"/>
      <c r="XFA189" s="1"/>
      <c r="XFB189" s="1"/>
      <c r="XFC189" s="1"/>
      <c r="XFD189" s="1"/>
    </row>
    <row r="190" spans="1:151 16227:16384" s="11" customFormat="1" ht="20.25" customHeight="1" x14ac:dyDescent="0.25">
      <c r="A190" s="158"/>
      <c r="B190" s="159"/>
      <c r="C190" s="135">
        <f>C189+1</f>
        <v>5</v>
      </c>
      <c r="D190" s="135"/>
      <c r="E190" s="51" t="s">
        <v>207</v>
      </c>
      <c r="F190" s="136">
        <f>(29.91)*(10.764)</f>
        <v>321.95123999999998</v>
      </c>
      <c r="G190" s="137"/>
      <c r="H190" s="51">
        <v>0</v>
      </c>
      <c r="I190" s="51">
        <f>F190*(($I$163)+1)+H190</f>
        <v>515.121984</v>
      </c>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WZC190" s="1"/>
      <c r="WZD190" s="1"/>
      <c r="WZE190" s="1"/>
      <c r="WZF190" s="1"/>
      <c r="WZG190" s="1"/>
      <c r="WZH190" s="1"/>
      <c r="WZI190" s="1"/>
      <c r="WZJ190" s="1"/>
      <c r="WZK190" s="1"/>
      <c r="WZL190" s="1"/>
      <c r="WZM190" s="1"/>
      <c r="WZN190" s="1"/>
      <c r="WZO190" s="1"/>
      <c r="WZP190" s="1"/>
      <c r="WZQ190" s="1"/>
      <c r="WZR190" s="1"/>
      <c r="WZS190" s="1"/>
      <c r="WZT190" s="1"/>
      <c r="WZU190" s="1"/>
      <c r="WZV190" s="1"/>
      <c r="WZW190" s="1"/>
      <c r="WZX190" s="1"/>
      <c r="WZY190" s="1"/>
      <c r="WZZ190" s="1"/>
      <c r="XAA190" s="1"/>
      <c r="XAB190" s="1"/>
      <c r="XAC190" s="1"/>
      <c r="XAD190" s="1"/>
      <c r="XAE190" s="1"/>
      <c r="XAF190" s="1"/>
      <c r="XAG190" s="1"/>
      <c r="XAH190" s="1"/>
      <c r="XAI190" s="1"/>
      <c r="XAJ190" s="1"/>
      <c r="XAK190" s="1"/>
      <c r="XAL190" s="1"/>
      <c r="XAM190" s="1"/>
      <c r="XAN190" s="1"/>
      <c r="XAO190" s="1"/>
      <c r="XAP190" s="1"/>
      <c r="XAQ190" s="1"/>
      <c r="XAR190" s="1"/>
      <c r="XAS190" s="1"/>
      <c r="XAT190" s="1"/>
      <c r="XAU190" s="1"/>
      <c r="XAV190" s="1"/>
      <c r="XAW190" s="1"/>
      <c r="XAX190" s="1"/>
      <c r="XAY190" s="1"/>
      <c r="XAZ190" s="1"/>
      <c r="XBA190" s="1"/>
      <c r="XBB190" s="1"/>
      <c r="XBC190" s="1"/>
      <c r="XBD190" s="1"/>
      <c r="XBE190" s="1"/>
      <c r="XBF190" s="1"/>
      <c r="XBG190" s="1"/>
      <c r="XBH190" s="1"/>
      <c r="XBI190" s="1"/>
      <c r="XBJ190" s="1"/>
      <c r="XBK190" s="1"/>
      <c r="XBL190" s="1"/>
      <c r="XBM190" s="1"/>
      <c r="XBN190" s="1"/>
      <c r="XBO190" s="1"/>
      <c r="XBP190" s="1"/>
      <c r="XBQ190" s="1"/>
      <c r="XBR190" s="1"/>
      <c r="XBS190" s="1"/>
      <c r="XBT190" s="1"/>
      <c r="XBU190" s="1"/>
      <c r="XBV190" s="1"/>
      <c r="XBW190" s="1"/>
      <c r="XBX190" s="1"/>
      <c r="XBY190" s="1"/>
      <c r="XBZ190" s="1"/>
      <c r="XCA190" s="1"/>
      <c r="XCB190" s="1"/>
      <c r="XCC190" s="1"/>
      <c r="XCD190" s="1"/>
      <c r="XCE190" s="1"/>
      <c r="XCF190" s="1"/>
      <c r="XCG190" s="1"/>
      <c r="XCH190" s="1"/>
      <c r="XCI190" s="1"/>
      <c r="XCJ190" s="1"/>
      <c r="XCK190" s="1"/>
      <c r="XCL190" s="1"/>
      <c r="XCM190" s="1"/>
      <c r="XCN190" s="1"/>
      <c r="XCO190" s="1"/>
      <c r="XCP190" s="1"/>
      <c r="XCQ190" s="1"/>
      <c r="XCR190" s="1"/>
      <c r="XCS190" s="1"/>
      <c r="XCT190" s="1"/>
      <c r="XCU190" s="1"/>
      <c r="XCV190" s="1"/>
      <c r="XCW190" s="1"/>
      <c r="XCX190" s="1"/>
      <c r="XCY190" s="1"/>
      <c r="XCZ190" s="1"/>
      <c r="XDA190" s="1"/>
      <c r="XDB190" s="1"/>
      <c r="XDC190" s="1"/>
      <c r="XDD190" s="1"/>
      <c r="XDE190" s="1"/>
      <c r="XDF190" s="1"/>
      <c r="XDG190" s="1"/>
      <c r="XDH190" s="1"/>
      <c r="XDI190" s="1"/>
      <c r="XDJ190" s="1"/>
      <c r="XDK190" s="1"/>
      <c r="XDL190" s="1"/>
      <c r="XDM190" s="1"/>
      <c r="XDN190" s="1"/>
      <c r="XDO190" s="1"/>
      <c r="XDP190" s="1"/>
      <c r="XDQ190" s="1"/>
      <c r="XDR190" s="1"/>
      <c r="XDS190" s="1"/>
      <c r="XDT190" s="1"/>
      <c r="XDU190" s="1"/>
      <c r="XDV190" s="1"/>
      <c r="XDW190" s="1"/>
      <c r="XDX190" s="1"/>
      <c r="XDY190" s="1"/>
      <c r="XDZ190" s="1"/>
      <c r="XEA190" s="1"/>
      <c r="XEB190" s="1"/>
      <c r="XEC190" s="1"/>
      <c r="XED190" s="1"/>
      <c r="XEE190" s="1"/>
      <c r="XEF190" s="1"/>
      <c r="XEG190" s="1"/>
      <c r="XEH190" s="1"/>
      <c r="XEI190" s="1"/>
      <c r="XEJ190" s="1"/>
      <c r="XEK190" s="1"/>
      <c r="XEL190" s="1"/>
      <c r="XEM190" s="1"/>
      <c r="XEN190" s="1"/>
      <c r="XEO190" s="1"/>
      <c r="XEP190" s="1"/>
      <c r="XEQ190" s="1"/>
      <c r="XER190" s="1"/>
      <c r="XES190" s="1"/>
      <c r="XET190" s="1"/>
      <c r="XEU190" s="1"/>
      <c r="XEV190" s="1"/>
      <c r="XEW190" s="1"/>
      <c r="XEX190" s="1"/>
      <c r="XEY190" s="1"/>
      <c r="XEZ190" s="1"/>
      <c r="XFA190" s="1"/>
      <c r="XFB190" s="1"/>
      <c r="XFC190" s="1"/>
      <c r="XFD190" s="1"/>
    </row>
    <row r="191" spans="1:151 16227:16384" s="11" customFormat="1" ht="20.25" customHeight="1" x14ac:dyDescent="0.25">
      <c r="A191" s="158"/>
      <c r="B191" s="159"/>
      <c r="C191" s="135">
        <f t="shared" si="3"/>
        <v>6</v>
      </c>
      <c r="D191" s="135"/>
      <c r="E191" s="136" t="s">
        <v>208</v>
      </c>
      <c r="F191" s="162"/>
      <c r="G191" s="162"/>
      <c r="H191" s="162"/>
      <c r="I191" s="137"/>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WZC191" s="1"/>
      <c r="WZD191" s="1"/>
      <c r="WZE191" s="1"/>
      <c r="WZF191" s="1"/>
      <c r="WZG191" s="1"/>
      <c r="WZH191" s="1"/>
      <c r="WZI191" s="1"/>
      <c r="WZJ191" s="1"/>
      <c r="WZK191" s="1"/>
      <c r="WZL191" s="1"/>
      <c r="WZM191" s="1"/>
      <c r="WZN191" s="1"/>
      <c r="WZO191" s="1"/>
      <c r="WZP191" s="1"/>
      <c r="WZQ191" s="1"/>
      <c r="WZR191" s="1"/>
      <c r="WZS191" s="1"/>
      <c r="WZT191" s="1"/>
      <c r="WZU191" s="1"/>
      <c r="WZV191" s="1"/>
      <c r="WZW191" s="1"/>
      <c r="WZX191" s="1"/>
      <c r="WZY191" s="1"/>
      <c r="WZZ191" s="1"/>
      <c r="XAA191" s="1"/>
      <c r="XAB191" s="1"/>
      <c r="XAC191" s="1"/>
      <c r="XAD191" s="1"/>
      <c r="XAE191" s="1"/>
      <c r="XAF191" s="1"/>
      <c r="XAG191" s="1"/>
      <c r="XAH191" s="1"/>
      <c r="XAI191" s="1"/>
      <c r="XAJ191" s="1"/>
      <c r="XAK191" s="1"/>
      <c r="XAL191" s="1"/>
      <c r="XAM191" s="1"/>
      <c r="XAN191" s="1"/>
      <c r="XAO191" s="1"/>
      <c r="XAP191" s="1"/>
      <c r="XAQ191" s="1"/>
      <c r="XAR191" s="1"/>
      <c r="XAS191" s="1"/>
      <c r="XAT191" s="1"/>
      <c r="XAU191" s="1"/>
      <c r="XAV191" s="1"/>
      <c r="XAW191" s="1"/>
      <c r="XAX191" s="1"/>
      <c r="XAY191" s="1"/>
      <c r="XAZ191" s="1"/>
      <c r="XBA191" s="1"/>
      <c r="XBB191" s="1"/>
      <c r="XBC191" s="1"/>
      <c r="XBD191" s="1"/>
      <c r="XBE191" s="1"/>
      <c r="XBF191" s="1"/>
      <c r="XBG191" s="1"/>
      <c r="XBH191" s="1"/>
      <c r="XBI191" s="1"/>
      <c r="XBJ191" s="1"/>
      <c r="XBK191" s="1"/>
      <c r="XBL191" s="1"/>
      <c r="XBM191" s="1"/>
      <c r="XBN191" s="1"/>
      <c r="XBO191" s="1"/>
      <c r="XBP191" s="1"/>
      <c r="XBQ191" s="1"/>
      <c r="XBR191" s="1"/>
      <c r="XBS191" s="1"/>
      <c r="XBT191" s="1"/>
      <c r="XBU191" s="1"/>
      <c r="XBV191" s="1"/>
      <c r="XBW191" s="1"/>
      <c r="XBX191" s="1"/>
      <c r="XBY191" s="1"/>
      <c r="XBZ191" s="1"/>
      <c r="XCA191" s="1"/>
      <c r="XCB191" s="1"/>
      <c r="XCC191" s="1"/>
      <c r="XCD191" s="1"/>
      <c r="XCE191" s="1"/>
      <c r="XCF191" s="1"/>
      <c r="XCG191" s="1"/>
      <c r="XCH191" s="1"/>
      <c r="XCI191" s="1"/>
      <c r="XCJ191" s="1"/>
      <c r="XCK191" s="1"/>
      <c r="XCL191" s="1"/>
      <c r="XCM191" s="1"/>
      <c r="XCN191" s="1"/>
      <c r="XCO191" s="1"/>
      <c r="XCP191" s="1"/>
      <c r="XCQ191" s="1"/>
      <c r="XCR191" s="1"/>
      <c r="XCS191" s="1"/>
      <c r="XCT191" s="1"/>
      <c r="XCU191" s="1"/>
      <c r="XCV191" s="1"/>
      <c r="XCW191" s="1"/>
      <c r="XCX191" s="1"/>
      <c r="XCY191" s="1"/>
      <c r="XCZ191" s="1"/>
      <c r="XDA191" s="1"/>
      <c r="XDB191" s="1"/>
      <c r="XDC191" s="1"/>
      <c r="XDD191" s="1"/>
      <c r="XDE191" s="1"/>
      <c r="XDF191" s="1"/>
      <c r="XDG191" s="1"/>
      <c r="XDH191" s="1"/>
      <c r="XDI191" s="1"/>
      <c r="XDJ191" s="1"/>
      <c r="XDK191" s="1"/>
      <c r="XDL191" s="1"/>
      <c r="XDM191" s="1"/>
      <c r="XDN191" s="1"/>
      <c r="XDO191" s="1"/>
      <c r="XDP191" s="1"/>
      <c r="XDQ191" s="1"/>
      <c r="XDR191" s="1"/>
      <c r="XDS191" s="1"/>
      <c r="XDT191" s="1"/>
      <c r="XDU191" s="1"/>
      <c r="XDV191" s="1"/>
      <c r="XDW191" s="1"/>
      <c r="XDX191" s="1"/>
      <c r="XDY191" s="1"/>
      <c r="XDZ191" s="1"/>
      <c r="XEA191" s="1"/>
      <c r="XEB191" s="1"/>
      <c r="XEC191" s="1"/>
      <c r="XED191" s="1"/>
      <c r="XEE191" s="1"/>
      <c r="XEF191" s="1"/>
      <c r="XEG191" s="1"/>
      <c r="XEH191" s="1"/>
      <c r="XEI191" s="1"/>
      <c r="XEJ191" s="1"/>
      <c r="XEK191" s="1"/>
      <c r="XEL191" s="1"/>
      <c r="XEM191" s="1"/>
      <c r="XEN191" s="1"/>
      <c r="XEO191" s="1"/>
      <c r="XEP191" s="1"/>
      <c r="XEQ191" s="1"/>
      <c r="XER191" s="1"/>
      <c r="XES191" s="1"/>
      <c r="XET191" s="1"/>
      <c r="XEU191" s="1"/>
      <c r="XEV191" s="1"/>
      <c r="XEW191" s="1"/>
      <c r="XEX191" s="1"/>
      <c r="XEY191" s="1"/>
      <c r="XEZ191" s="1"/>
      <c r="XFA191" s="1"/>
      <c r="XFB191" s="1"/>
      <c r="XFC191" s="1"/>
      <c r="XFD191" s="1"/>
    </row>
    <row r="192" spans="1:151 16227:16384" s="11" customFormat="1" ht="20.25" customHeight="1" x14ac:dyDescent="0.25">
      <c r="A192" s="158"/>
      <c r="B192" s="159"/>
      <c r="C192" s="135">
        <f t="shared" si="3"/>
        <v>7</v>
      </c>
      <c r="D192" s="135"/>
      <c r="E192" s="51" t="s">
        <v>207</v>
      </c>
      <c r="F192" s="136">
        <f t="shared" ref="F192:F197" si="4">(29.91)*(10.764)</f>
        <v>321.95123999999998</v>
      </c>
      <c r="G192" s="137"/>
      <c r="H192" s="51">
        <v>0</v>
      </c>
      <c r="I192" s="51">
        <f t="shared" ref="I192:I197" si="5">F192*(($I$163)+1)+H192</f>
        <v>515.121984</v>
      </c>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WZC192" s="1"/>
      <c r="WZD192" s="1"/>
      <c r="WZE192" s="1"/>
      <c r="WZF192" s="1"/>
      <c r="WZG192" s="1"/>
      <c r="WZH192" s="1"/>
      <c r="WZI192" s="1"/>
      <c r="WZJ192" s="1"/>
      <c r="WZK192" s="1"/>
      <c r="WZL192" s="1"/>
      <c r="WZM192" s="1"/>
      <c r="WZN192" s="1"/>
      <c r="WZO192" s="1"/>
      <c r="WZP192" s="1"/>
      <c r="WZQ192" s="1"/>
      <c r="WZR192" s="1"/>
      <c r="WZS192" s="1"/>
      <c r="WZT192" s="1"/>
      <c r="WZU192" s="1"/>
      <c r="WZV192" s="1"/>
      <c r="WZW192" s="1"/>
      <c r="WZX192" s="1"/>
      <c r="WZY192" s="1"/>
      <c r="WZZ192" s="1"/>
      <c r="XAA192" s="1"/>
      <c r="XAB192" s="1"/>
      <c r="XAC192" s="1"/>
      <c r="XAD192" s="1"/>
      <c r="XAE192" s="1"/>
      <c r="XAF192" s="1"/>
      <c r="XAG192" s="1"/>
      <c r="XAH192" s="1"/>
      <c r="XAI192" s="1"/>
      <c r="XAJ192" s="1"/>
      <c r="XAK192" s="1"/>
      <c r="XAL192" s="1"/>
      <c r="XAM192" s="1"/>
      <c r="XAN192" s="1"/>
      <c r="XAO192" s="1"/>
      <c r="XAP192" s="1"/>
      <c r="XAQ192" s="1"/>
      <c r="XAR192" s="1"/>
      <c r="XAS192" s="1"/>
      <c r="XAT192" s="1"/>
      <c r="XAU192" s="1"/>
      <c r="XAV192" s="1"/>
      <c r="XAW192" s="1"/>
      <c r="XAX192" s="1"/>
      <c r="XAY192" s="1"/>
      <c r="XAZ192" s="1"/>
      <c r="XBA192" s="1"/>
      <c r="XBB192" s="1"/>
      <c r="XBC192" s="1"/>
      <c r="XBD192" s="1"/>
      <c r="XBE192" s="1"/>
      <c r="XBF192" s="1"/>
      <c r="XBG192" s="1"/>
      <c r="XBH192" s="1"/>
      <c r="XBI192" s="1"/>
      <c r="XBJ192" s="1"/>
      <c r="XBK192" s="1"/>
      <c r="XBL192" s="1"/>
      <c r="XBM192" s="1"/>
      <c r="XBN192" s="1"/>
      <c r="XBO192" s="1"/>
      <c r="XBP192" s="1"/>
      <c r="XBQ192" s="1"/>
      <c r="XBR192" s="1"/>
      <c r="XBS192" s="1"/>
      <c r="XBT192" s="1"/>
      <c r="XBU192" s="1"/>
      <c r="XBV192" s="1"/>
      <c r="XBW192" s="1"/>
      <c r="XBX192" s="1"/>
      <c r="XBY192" s="1"/>
      <c r="XBZ192" s="1"/>
      <c r="XCA192" s="1"/>
      <c r="XCB192" s="1"/>
      <c r="XCC192" s="1"/>
      <c r="XCD192" s="1"/>
      <c r="XCE192" s="1"/>
      <c r="XCF192" s="1"/>
      <c r="XCG192" s="1"/>
      <c r="XCH192" s="1"/>
      <c r="XCI192" s="1"/>
      <c r="XCJ192" s="1"/>
      <c r="XCK192" s="1"/>
      <c r="XCL192" s="1"/>
      <c r="XCM192" s="1"/>
      <c r="XCN192" s="1"/>
      <c r="XCO192" s="1"/>
      <c r="XCP192" s="1"/>
      <c r="XCQ192" s="1"/>
      <c r="XCR192" s="1"/>
      <c r="XCS192" s="1"/>
      <c r="XCT192" s="1"/>
      <c r="XCU192" s="1"/>
      <c r="XCV192" s="1"/>
      <c r="XCW192" s="1"/>
      <c r="XCX192" s="1"/>
      <c r="XCY192" s="1"/>
      <c r="XCZ192" s="1"/>
      <c r="XDA192" s="1"/>
      <c r="XDB192" s="1"/>
      <c r="XDC192" s="1"/>
      <c r="XDD192" s="1"/>
      <c r="XDE192" s="1"/>
      <c r="XDF192" s="1"/>
      <c r="XDG192" s="1"/>
      <c r="XDH192" s="1"/>
      <c r="XDI192" s="1"/>
      <c r="XDJ192" s="1"/>
      <c r="XDK192" s="1"/>
      <c r="XDL192" s="1"/>
      <c r="XDM192" s="1"/>
      <c r="XDN192" s="1"/>
      <c r="XDO192" s="1"/>
      <c r="XDP192" s="1"/>
      <c r="XDQ192" s="1"/>
      <c r="XDR192" s="1"/>
      <c r="XDS192" s="1"/>
      <c r="XDT192" s="1"/>
      <c r="XDU192" s="1"/>
      <c r="XDV192" s="1"/>
      <c r="XDW192" s="1"/>
      <c r="XDX192" s="1"/>
      <c r="XDY192" s="1"/>
      <c r="XDZ192" s="1"/>
      <c r="XEA192" s="1"/>
      <c r="XEB192" s="1"/>
      <c r="XEC192" s="1"/>
      <c r="XED192" s="1"/>
      <c r="XEE192" s="1"/>
      <c r="XEF192" s="1"/>
      <c r="XEG192" s="1"/>
      <c r="XEH192" s="1"/>
      <c r="XEI192" s="1"/>
      <c r="XEJ192" s="1"/>
      <c r="XEK192" s="1"/>
      <c r="XEL192" s="1"/>
      <c r="XEM192" s="1"/>
      <c r="XEN192" s="1"/>
      <c r="XEO192" s="1"/>
      <c r="XEP192" s="1"/>
      <c r="XEQ192" s="1"/>
      <c r="XER192" s="1"/>
      <c r="XES192" s="1"/>
      <c r="XET192" s="1"/>
      <c r="XEU192" s="1"/>
      <c r="XEV192" s="1"/>
      <c r="XEW192" s="1"/>
      <c r="XEX192" s="1"/>
      <c r="XEY192" s="1"/>
      <c r="XEZ192" s="1"/>
      <c r="XFA192" s="1"/>
      <c r="XFB192" s="1"/>
      <c r="XFC192" s="1"/>
      <c r="XFD192" s="1"/>
    </row>
    <row r="193" spans="1:151 16227:16384" s="11" customFormat="1" ht="20.25" customHeight="1" x14ac:dyDescent="0.25">
      <c r="A193" s="158"/>
      <c r="B193" s="159"/>
      <c r="C193" s="135">
        <f t="shared" si="3"/>
        <v>8</v>
      </c>
      <c r="D193" s="135"/>
      <c r="E193" s="51" t="s">
        <v>207</v>
      </c>
      <c r="F193" s="136">
        <f t="shared" si="4"/>
        <v>321.95123999999998</v>
      </c>
      <c r="G193" s="137"/>
      <c r="H193" s="51">
        <v>0</v>
      </c>
      <c r="I193" s="51">
        <f t="shared" si="5"/>
        <v>515.121984</v>
      </c>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WZC193" s="1"/>
      <c r="WZD193" s="1"/>
      <c r="WZE193" s="1"/>
      <c r="WZF193" s="1"/>
      <c r="WZG193" s="1"/>
      <c r="WZH193" s="1"/>
      <c r="WZI193" s="1"/>
      <c r="WZJ193" s="1"/>
      <c r="WZK193" s="1"/>
      <c r="WZL193" s="1"/>
      <c r="WZM193" s="1"/>
      <c r="WZN193" s="1"/>
      <c r="WZO193" s="1"/>
      <c r="WZP193" s="1"/>
      <c r="WZQ193" s="1"/>
      <c r="WZR193" s="1"/>
      <c r="WZS193" s="1"/>
      <c r="WZT193" s="1"/>
      <c r="WZU193" s="1"/>
      <c r="WZV193" s="1"/>
      <c r="WZW193" s="1"/>
      <c r="WZX193" s="1"/>
      <c r="WZY193" s="1"/>
      <c r="WZZ193" s="1"/>
      <c r="XAA193" s="1"/>
      <c r="XAB193" s="1"/>
      <c r="XAC193" s="1"/>
      <c r="XAD193" s="1"/>
      <c r="XAE193" s="1"/>
      <c r="XAF193" s="1"/>
      <c r="XAG193" s="1"/>
      <c r="XAH193" s="1"/>
      <c r="XAI193" s="1"/>
      <c r="XAJ193" s="1"/>
      <c r="XAK193" s="1"/>
      <c r="XAL193" s="1"/>
      <c r="XAM193" s="1"/>
      <c r="XAN193" s="1"/>
      <c r="XAO193" s="1"/>
      <c r="XAP193" s="1"/>
      <c r="XAQ193" s="1"/>
      <c r="XAR193" s="1"/>
      <c r="XAS193" s="1"/>
      <c r="XAT193" s="1"/>
      <c r="XAU193" s="1"/>
      <c r="XAV193" s="1"/>
      <c r="XAW193" s="1"/>
      <c r="XAX193" s="1"/>
      <c r="XAY193" s="1"/>
      <c r="XAZ193" s="1"/>
      <c r="XBA193" s="1"/>
      <c r="XBB193" s="1"/>
      <c r="XBC193" s="1"/>
      <c r="XBD193" s="1"/>
      <c r="XBE193" s="1"/>
      <c r="XBF193" s="1"/>
      <c r="XBG193" s="1"/>
      <c r="XBH193" s="1"/>
      <c r="XBI193" s="1"/>
      <c r="XBJ193" s="1"/>
      <c r="XBK193" s="1"/>
      <c r="XBL193" s="1"/>
      <c r="XBM193" s="1"/>
      <c r="XBN193" s="1"/>
      <c r="XBO193" s="1"/>
      <c r="XBP193" s="1"/>
      <c r="XBQ193" s="1"/>
      <c r="XBR193" s="1"/>
      <c r="XBS193" s="1"/>
      <c r="XBT193" s="1"/>
      <c r="XBU193" s="1"/>
      <c r="XBV193" s="1"/>
      <c r="XBW193" s="1"/>
      <c r="XBX193" s="1"/>
      <c r="XBY193" s="1"/>
      <c r="XBZ193" s="1"/>
      <c r="XCA193" s="1"/>
      <c r="XCB193" s="1"/>
      <c r="XCC193" s="1"/>
      <c r="XCD193" s="1"/>
      <c r="XCE193" s="1"/>
      <c r="XCF193" s="1"/>
      <c r="XCG193" s="1"/>
      <c r="XCH193" s="1"/>
      <c r="XCI193" s="1"/>
      <c r="XCJ193" s="1"/>
      <c r="XCK193" s="1"/>
      <c r="XCL193" s="1"/>
      <c r="XCM193" s="1"/>
      <c r="XCN193" s="1"/>
      <c r="XCO193" s="1"/>
      <c r="XCP193" s="1"/>
      <c r="XCQ193" s="1"/>
      <c r="XCR193" s="1"/>
      <c r="XCS193" s="1"/>
      <c r="XCT193" s="1"/>
      <c r="XCU193" s="1"/>
      <c r="XCV193" s="1"/>
      <c r="XCW193" s="1"/>
      <c r="XCX193" s="1"/>
      <c r="XCY193" s="1"/>
      <c r="XCZ193" s="1"/>
      <c r="XDA193" s="1"/>
      <c r="XDB193" s="1"/>
      <c r="XDC193" s="1"/>
      <c r="XDD193" s="1"/>
      <c r="XDE193" s="1"/>
      <c r="XDF193" s="1"/>
      <c r="XDG193" s="1"/>
      <c r="XDH193" s="1"/>
      <c r="XDI193" s="1"/>
      <c r="XDJ193" s="1"/>
      <c r="XDK193" s="1"/>
      <c r="XDL193" s="1"/>
      <c r="XDM193" s="1"/>
      <c r="XDN193" s="1"/>
      <c r="XDO193" s="1"/>
      <c r="XDP193" s="1"/>
      <c r="XDQ193" s="1"/>
      <c r="XDR193" s="1"/>
      <c r="XDS193" s="1"/>
      <c r="XDT193" s="1"/>
      <c r="XDU193" s="1"/>
      <c r="XDV193" s="1"/>
      <c r="XDW193" s="1"/>
      <c r="XDX193" s="1"/>
      <c r="XDY193" s="1"/>
      <c r="XDZ193" s="1"/>
      <c r="XEA193" s="1"/>
      <c r="XEB193" s="1"/>
      <c r="XEC193" s="1"/>
      <c r="XED193" s="1"/>
      <c r="XEE193" s="1"/>
      <c r="XEF193" s="1"/>
      <c r="XEG193" s="1"/>
      <c r="XEH193" s="1"/>
      <c r="XEI193" s="1"/>
      <c r="XEJ193" s="1"/>
      <c r="XEK193" s="1"/>
      <c r="XEL193" s="1"/>
      <c r="XEM193" s="1"/>
      <c r="XEN193" s="1"/>
      <c r="XEO193" s="1"/>
      <c r="XEP193" s="1"/>
      <c r="XEQ193" s="1"/>
      <c r="XER193" s="1"/>
      <c r="XES193" s="1"/>
      <c r="XET193" s="1"/>
      <c r="XEU193" s="1"/>
      <c r="XEV193" s="1"/>
      <c r="XEW193" s="1"/>
      <c r="XEX193" s="1"/>
      <c r="XEY193" s="1"/>
      <c r="XEZ193" s="1"/>
      <c r="XFA193" s="1"/>
      <c r="XFB193" s="1"/>
      <c r="XFC193" s="1"/>
      <c r="XFD193" s="1"/>
    </row>
    <row r="194" spans="1:151 16227:16384" s="11" customFormat="1" ht="20.25" customHeight="1" x14ac:dyDescent="0.25">
      <c r="A194" s="158"/>
      <c r="B194" s="159"/>
      <c r="C194" s="135">
        <f t="shared" si="3"/>
        <v>9</v>
      </c>
      <c r="D194" s="135"/>
      <c r="E194" s="51" t="s">
        <v>207</v>
      </c>
      <c r="F194" s="136">
        <f t="shared" si="4"/>
        <v>321.95123999999998</v>
      </c>
      <c r="G194" s="137"/>
      <c r="H194" s="51">
        <v>0</v>
      </c>
      <c r="I194" s="51">
        <f t="shared" si="5"/>
        <v>515.121984</v>
      </c>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WZC194" s="1"/>
      <c r="WZD194" s="1"/>
      <c r="WZE194" s="1"/>
      <c r="WZF194" s="1"/>
      <c r="WZG194" s="1"/>
      <c r="WZH194" s="1"/>
      <c r="WZI194" s="1"/>
      <c r="WZJ194" s="1"/>
      <c r="WZK194" s="1"/>
      <c r="WZL194" s="1"/>
      <c r="WZM194" s="1"/>
      <c r="WZN194" s="1"/>
      <c r="WZO194" s="1"/>
      <c r="WZP194" s="1"/>
      <c r="WZQ194" s="1"/>
      <c r="WZR194" s="1"/>
      <c r="WZS194" s="1"/>
      <c r="WZT194" s="1"/>
      <c r="WZU194" s="1"/>
      <c r="WZV194" s="1"/>
      <c r="WZW194" s="1"/>
      <c r="WZX194" s="1"/>
      <c r="WZY194" s="1"/>
      <c r="WZZ194" s="1"/>
      <c r="XAA194" s="1"/>
      <c r="XAB194" s="1"/>
      <c r="XAC194" s="1"/>
      <c r="XAD194" s="1"/>
      <c r="XAE194" s="1"/>
      <c r="XAF194" s="1"/>
      <c r="XAG194" s="1"/>
      <c r="XAH194" s="1"/>
      <c r="XAI194" s="1"/>
      <c r="XAJ194" s="1"/>
      <c r="XAK194" s="1"/>
      <c r="XAL194" s="1"/>
      <c r="XAM194" s="1"/>
      <c r="XAN194" s="1"/>
      <c r="XAO194" s="1"/>
      <c r="XAP194" s="1"/>
      <c r="XAQ194" s="1"/>
      <c r="XAR194" s="1"/>
      <c r="XAS194" s="1"/>
      <c r="XAT194" s="1"/>
      <c r="XAU194" s="1"/>
      <c r="XAV194" s="1"/>
      <c r="XAW194" s="1"/>
      <c r="XAX194" s="1"/>
      <c r="XAY194" s="1"/>
      <c r="XAZ194" s="1"/>
      <c r="XBA194" s="1"/>
      <c r="XBB194" s="1"/>
      <c r="XBC194" s="1"/>
      <c r="XBD194" s="1"/>
      <c r="XBE194" s="1"/>
      <c r="XBF194" s="1"/>
      <c r="XBG194" s="1"/>
      <c r="XBH194" s="1"/>
      <c r="XBI194" s="1"/>
      <c r="XBJ194" s="1"/>
      <c r="XBK194" s="1"/>
      <c r="XBL194" s="1"/>
      <c r="XBM194" s="1"/>
      <c r="XBN194" s="1"/>
      <c r="XBO194" s="1"/>
      <c r="XBP194" s="1"/>
      <c r="XBQ194" s="1"/>
      <c r="XBR194" s="1"/>
      <c r="XBS194" s="1"/>
      <c r="XBT194" s="1"/>
      <c r="XBU194" s="1"/>
      <c r="XBV194" s="1"/>
      <c r="XBW194" s="1"/>
      <c r="XBX194" s="1"/>
      <c r="XBY194" s="1"/>
      <c r="XBZ194" s="1"/>
      <c r="XCA194" s="1"/>
      <c r="XCB194" s="1"/>
      <c r="XCC194" s="1"/>
      <c r="XCD194" s="1"/>
      <c r="XCE194" s="1"/>
      <c r="XCF194" s="1"/>
      <c r="XCG194" s="1"/>
      <c r="XCH194" s="1"/>
      <c r="XCI194" s="1"/>
      <c r="XCJ194" s="1"/>
      <c r="XCK194" s="1"/>
      <c r="XCL194" s="1"/>
      <c r="XCM194" s="1"/>
      <c r="XCN194" s="1"/>
      <c r="XCO194" s="1"/>
      <c r="XCP194" s="1"/>
      <c r="XCQ194" s="1"/>
      <c r="XCR194" s="1"/>
      <c r="XCS194" s="1"/>
      <c r="XCT194" s="1"/>
      <c r="XCU194" s="1"/>
      <c r="XCV194" s="1"/>
      <c r="XCW194" s="1"/>
      <c r="XCX194" s="1"/>
      <c r="XCY194" s="1"/>
      <c r="XCZ194" s="1"/>
      <c r="XDA194" s="1"/>
      <c r="XDB194" s="1"/>
      <c r="XDC194" s="1"/>
      <c r="XDD194" s="1"/>
      <c r="XDE194" s="1"/>
      <c r="XDF194" s="1"/>
      <c r="XDG194" s="1"/>
      <c r="XDH194" s="1"/>
      <c r="XDI194" s="1"/>
      <c r="XDJ194" s="1"/>
      <c r="XDK194" s="1"/>
      <c r="XDL194" s="1"/>
      <c r="XDM194" s="1"/>
      <c r="XDN194" s="1"/>
      <c r="XDO194" s="1"/>
      <c r="XDP194" s="1"/>
      <c r="XDQ194" s="1"/>
      <c r="XDR194" s="1"/>
      <c r="XDS194" s="1"/>
      <c r="XDT194" s="1"/>
      <c r="XDU194" s="1"/>
      <c r="XDV194" s="1"/>
      <c r="XDW194" s="1"/>
      <c r="XDX194" s="1"/>
      <c r="XDY194" s="1"/>
      <c r="XDZ194" s="1"/>
      <c r="XEA194" s="1"/>
      <c r="XEB194" s="1"/>
      <c r="XEC194" s="1"/>
      <c r="XED194" s="1"/>
      <c r="XEE194" s="1"/>
      <c r="XEF194" s="1"/>
      <c r="XEG194" s="1"/>
      <c r="XEH194" s="1"/>
      <c r="XEI194" s="1"/>
      <c r="XEJ194" s="1"/>
      <c r="XEK194" s="1"/>
      <c r="XEL194" s="1"/>
      <c r="XEM194" s="1"/>
      <c r="XEN194" s="1"/>
      <c r="XEO194" s="1"/>
      <c r="XEP194" s="1"/>
      <c r="XEQ194" s="1"/>
      <c r="XER194" s="1"/>
      <c r="XES194" s="1"/>
      <c r="XET194" s="1"/>
      <c r="XEU194" s="1"/>
      <c r="XEV194" s="1"/>
      <c r="XEW194" s="1"/>
      <c r="XEX194" s="1"/>
      <c r="XEY194" s="1"/>
      <c r="XEZ194" s="1"/>
      <c r="XFA194" s="1"/>
      <c r="XFB194" s="1"/>
      <c r="XFC194" s="1"/>
      <c r="XFD194" s="1"/>
    </row>
    <row r="195" spans="1:151 16227:16384" s="11" customFormat="1" ht="20.25" customHeight="1" x14ac:dyDescent="0.25">
      <c r="A195" s="158"/>
      <c r="B195" s="159"/>
      <c r="C195" s="135">
        <f>C194+1</f>
        <v>10</v>
      </c>
      <c r="D195" s="135"/>
      <c r="E195" s="51" t="s">
        <v>207</v>
      </c>
      <c r="F195" s="136">
        <f t="shared" si="4"/>
        <v>321.95123999999998</v>
      </c>
      <c r="G195" s="137"/>
      <c r="H195" s="51">
        <v>0</v>
      </c>
      <c r="I195" s="51">
        <f t="shared" si="5"/>
        <v>515.121984</v>
      </c>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WZC195" s="1"/>
      <c r="WZD195" s="1"/>
      <c r="WZE195" s="1"/>
      <c r="WZF195" s="1"/>
      <c r="WZG195" s="1"/>
      <c r="WZH195" s="1"/>
      <c r="WZI195" s="1"/>
      <c r="WZJ195" s="1"/>
      <c r="WZK195" s="1"/>
      <c r="WZL195" s="1"/>
      <c r="WZM195" s="1"/>
      <c r="WZN195" s="1"/>
      <c r="WZO195" s="1"/>
      <c r="WZP195" s="1"/>
      <c r="WZQ195" s="1"/>
      <c r="WZR195" s="1"/>
      <c r="WZS195" s="1"/>
      <c r="WZT195" s="1"/>
      <c r="WZU195" s="1"/>
      <c r="WZV195" s="1"/>
      <c r="WZW195" s="1"/>
      <c r="WZX195" s="1"/>
      <c r="WZY195" s="1"/>
      <c r="WZZ195" s="1"/>
      <c r="XAA195" s="1"/>
      <c r="XAB195" s="1"/>
      <c r="XAC195" s="1"/>
      <c r="XAD195" s="1"/>
      <c r="XAE195" s="1"/>
      <c r="XAF195" s="1"/>
      <c r="XAG195" s="1"/>
      <c r="XAH195" s="1"/>
      <c r="XAI195" s="1"/>
      <c r="XAJ195" s="1"/>
      <c r="XAK195" s="1"/>
      <c r="XAL195" s="1"/>
      <c r="XAM195" s="1"/>
      <c r="XAN195" s="1"/>
      <c r="XAO195" s="1"/>
      <c r="XAP195" s="1"/>
      <c r="XAQ195" s="1"/>
      <c r="XAR195" s="1"/>
      <c r="XAS195" s="1"/>
      <c r="XAT195" s="1"/>
      <c r="XAU195" s="1"/>
      <c r="XAV195" s="1"/>
      <c r="XAW195" s="1"/>
      <c r="XAX195" s="1"/>
      <c r="XAY195" s="1"/>
      <c r="XAZ195" s="1"/>
      <c r="XBA195" s="1"/>
      <c r="XBB195" s="1"/>
      <c r="XBC195" s="1"/>
      <c r="XBD195" s="1"/>
      <c r="XBE195" s="1"/>
      <c r="XBF195" s="1"/>
      <c r="XBG195" s="1"/>
      <c r="XBH195" s="1"/>
      <c r="XBI195" s="1"/>
      <c r="XBJ195" s="1"/>
      <c r="XBK195" s="1"/>
      <c r="XBL195" s="1"/>
      <c r="XBM195" s="1"/>
      <c r="XBN195" s="1"/>
      <c r="XBO195" s="1"/>
      <c r="XBP195" s="1"/>
      <c r="XBQ195" s="1"/>
      <c r="XBR195" s="1"/>
      <c r="XBS195" s="1"/>
      <c r="XBT195" s="1"/>
      <c r="XBU195" s="1"/>
      <c r="XBV195" s="1"/>
      <c r="XBW195" s="1"/>
      <c r="XBX195" s="1"/>
      <c r="XBY195" s="1"/>
      <c r="XBZ195" s="1"/>
      <c r="XCA195" s="1"/>
      <c r="XCB195" s="1"/>
      <c r="XCC195" s="1"/>
      <c r="XCD195" s="1"/>
      <c r="XCE195" s="1"/>
      <c r="XCF195" s="1"/>
      <c r="XCG195" s="1"/>
      <c r="XCH195" s="1"/>
      <c r="XCI195" s="1"/>
      <c r="XCJ195" s="1"/>
      <c r="XCK195" s="1"/>
      <c r="XCL195" s="1"/>
      <c r="XCM195" s="1"/>
      <c r="XCN195" s="1"/>
      <c r="XCO195" s="1"/>
      <c r="XCP195" s="1"/>
      <c r="XCQ195" s="1"/>
      <c r="XCR195" s="1"/>
      <c r="XCS195" s="1"/>
      <c r="XCT195" s="1"/>
      <c r="XCU195" s="1"/>
      <c r="XCV195" s="1"/>
      <c r="XCW195" s="1"/>
      <c r="XCX195" s="1"/>
      <c r="XCY195" s="1"/>
      <c r="XCZ195" s="1"/>
      <c r="XDA195" s="1"/>
      <c r="XDB195" s="1"/>
      <c r="XDC195" s="1"/>
      <c r="XDD195" s="1"/>
      <c r="XDE195" s="1"/>
      <c r="XDF195" s="1"/>
      <c r="XDG195" s="1"/>
      <c r="XDH195" s="1"/>
      <c r="XDI195" s="1"/>
      <c r="XDJ195" s="1"/>
      <c r="XDK195" s="1"/>
      <c r="XDL195" s="1"/>
      <c r="XDM195" s="1"/>
      <c r="XDN195" s="1"/>
      <c r="XDO195" s="1"/>
      <c r="XDP195" s="1"/>
      <c r="XDQ195" s="1"/>
      <c r="XDR195" s="1"/>
      <c r="XDS195" s="1"/>
      <c r="XDT195" s="1"/>
      <c r="XDU195" s="1"/>
      <c r="XDV195" s="1"/>
      <c r="XDW195" s="1"/>
      <c r="XDX195" s="1"/>
      <c r="XDY195" s="1"/>
      <c r="XDZ195" s="1"/>
      <c r="XEA195" s="1"/>
      <c r="XEB195" s="1"/>
      <c r="XEC195" s="1"/>
      <c r="XED195" s="1"/>
      <c r="XEE195" s="1"/>
      <c r="XEF195" s="1"/>
      <c r="XEG195" s="1"/>
      <c r="XEH195" s="1"/>
      <c r="XEI195" s="1"/>
      <c r="XEJ195" s="1"/>
      <c r="XEK195" s="1"/>
      <c r="XEL195" s="1"/>
      <c r="XEM195" s="1"/>
      <c r="XEN195" s="1"/>
      <c r="XEO195" s="1"/>
      <c r="XEP195" s="1"/>
      <c r="XEQ195" s="1"/>
      <c r="XER195" s="1"/>
      <c r="XES195" s="1"/>
      <c r="XET195" s="1"/>
      <c r="XEU195" s="1"/>
      <c r="XEV195" s="1"/>
      <c r="XEW195" s="1"/>
      <c r="XEX195" s="1"/>
      <c r="XEY195" s="1"/>
      <c r="XEZ195" s="1"/>
      <c r="XFA195" s="1"/>
      <c r="XFB195" s="1"/>
      <c r="XFC195" s="1"/>
      <c r="XFD195" s="1"/>
    </row>
    <row r="196" spans="1:151 16227:16384" s="11" customFormat="1" ht="20.25" customHeight="1" x14ac:dyDescent="0.25">
      <c r="A196" s="158"/>
      <c r="B196" s="159"/>
      <c r="C196" s="135">
        <f t="shared" si="3"/>
        <v>11</v>
      </c>
      <c r="D196" s="135"/>
      <c r="E196" s="51" t="s">
        <v>207</v>
      </c>
      <c r="F196" s="136">
        <f t="shared" si="4"/>
        <v>321.95123999999998</v>
      </c>
      <c r="G196" s="137"/>
      <c r="H196" s="51">
        <v>0</v>
      </c>
      <c r="I196" s="51">
        <f t="shared" si="5"/>
        <v>515.121984</v>
      </c>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WZC196" s="1"/>
      <c r="WZD196" s="1"/>
      <c r="WZE196" s="1"/>
      <c r="WZF196" s="1"/>
      <c r="WZG196" s="1"/>
      <c r="WZH196" s="1"/>
      <c r="WZI196" s="1"/>
      <c r="WZJ196" s="1"/>
      <c r="WZK196" s="1"/>
      <c r="WZL196" s="1"/>
      <c r="WZM196" s="1"/>
      <c r="WZN196" s="1"/>
      <c r="WZO196" s="1"/>
      <c r="WZP196" s="1"/>
      <c r="WZQ196" s="1"/>
      <c r="WZR196" s="1"/>
      <c r="WZS196" s="1"/>
      <c r="WZT196" s="1"/>
      <c r="WZU196" s="1"/>
      <c r="WZV196" s="1"/>
      <c r="WZW196" s="1"/>
      <c r="WZX196" s="1"/>
      <c r="WZY196" s="1"/>
      <c r="WZZ196" s="1"/>
      <c r="XAA196" s="1"/>
      <c r="XAB196" s="1"/>
      <c r="XAC196" s="1"/>
      <c r="XAD196" s="1"/>
      <c r="XAE196" s="1"/>
      <c r="XAF196" s="1"/>
      <c r="XAG196" s="1"/>
      <c r="XAH196" s="1"/>
      <c r="XAI196" s="1"/>
      <c r="XAJ196" s="1"/>
      <c r="XAK196" s="1"/>
      <c r="XAL196" s="1"/>
      <c r="XAM196" s="1"/>
      <c r="XAN196" s="1"/>
      <c r="XAO196" s="1"/>
      <c r="XAP196" s="1"/>
      <c r="XAQ196" s="1"/>
      <c r="XAR196" s="1"/>
      <c r="XAS196" s="1"/>
      <c r="XAT196" s="1"/>
      <c r="XAU196" s="1"/>
      <c r="XAV196" s="1"/>
      <c r="XAW196" s="1"/>
      <c r="XAX196" s="1"/>
      <c r="XAY196" s="1"/>
      <c r="XAZ196" s="1"/>
      <c r="XBA196" s="1"/>
      <c r="XBB196" s="1"/>
      <c r="XBC196" s="1"/>
      <c r="XBD196" s="1"/>
      <c r="XBE196" s="1"/>
      <c r="XBF196" s="1"/>
      <c r="XBG196" s="1"/>
      <c r="XBH196" s="1"/>
      <c r="XBI196" s="1"/>
      <c r="XBJ196" s="1"/>
      <c r="XBK196" s="1"/>
      <c r="XBL196" s="1"/>
      <c r="XBM196" s="1"/>
      <c r="XBN196" s="1"/>
      <c r="XBO196" s="1"/>
      <c r="XBP196" s="1"/>
      <c r="XBQ196" s="1"/>
      <c r="XBR196" s="1"/>
      <c r="XBS196" s="1"/>
      <c r="XBT196" s="1"/>
      <c r="XBU196" s="1"/>
      <c r="XBV196" s="1"/>
      <c r="XBW196" s="1"/>
      <c r="XBX196" s="1"/>
      <c r="XBY196" s="1"/>
      <c r="XBZ196" s="1"/>
      <c r="XCA196" s="1"/>
      <c r="XCB196" s="1"/>
      <c r="XCC196" s="1"/>
      <c r="XCD196" s="1"/>
      <c r="XCE196" s="1"/>
      <c r="XCF196" s="1"/>
      <c r="XCG196" s="1"/>
      <c r="XCH196" s="1"/>
      <c r="XCI196" s="1"/>
      <c r="XCJ196" s="1"/>
      <c r="XCK196" s="1"/>
      <c r="XCL196" s="1"/>
      <c r="XCM196" s="1"/>
      <c r="XCN196" s="1"/>
      <c r="XCO196" s="1"/>
      <c r="XCP196" s="1"/>
      <c r="XCQ196" s="1"/>
      <c r="XCR196" s="1"/>
      <c r="XCS196" s="1"/>
      <c r="XCT196" s="1"/>
      <c r="XCU196" s="1"/>
      <c r="XCV196" s="1"/>
      <c r="XCW196" s="1"/>
      <c r="XCX196" s="1"/>
      <c r="XCY196" s="1"/>
      <c r="XCZ196" s="1"/>
      <c r="XDA196" s="1"/>
      <c r="XDB196" s="1"/>
      <c r="XDC196" s="1"/>
      <c r="XDD196" s="1"/>
      <c r="XDE196" s="1"/>
      <c r="XDF196" s="1"/>
      <c r="XDG196" s="1"/>
      <c r="XDH196" s="1"/>
      <c r="XDI196" s="1"/>
      <c r="XDJ196" s="1"/>
      <c r="XDK196" s="1"/>
      <c r="XDL196" s="1"/>
      <c r="XDM196" s="1"/>
      <c r="XDN196" s="1"/>
      <c r="XDO196" s="1"/>
      <c r="XDP196" s="1"/>
      <c r="XDQ196" s="1"/>
      <c r="XDR196" s="1"/>
      <c r="XDS196" s="1"/>
      <c r="XDT196" s="1"/>
      <c r="XDU196" s="1"/>
      <c r="XDV196" s="1"/>
      <c r="XDW196" s="1"/>
      <c r="XDX196" s="1"/>
      <c r="XDY196" s="1"/>
      <c r="XDZ196" s="1"/>
      <c r="XEA196" s="1"/>
      <c r="XEB196" s="1"/>
      <c r="XEC196" s="1"/>
      <c r="XED196" s="1"/>
      <c r="XEE196" s="1"/>
      <c r="XEF196" s="1"/>
      <c r="XEG196" s="1"/>
      <c r="XEH196" s="1"/>
      <c r="XEI196" s="1"/>
      <c r="XEJ196" s="1"/>
      <c r="XEK196" s="1"/>
      <c r="XEL196" s="1"/>
      <c r="XEM196" s="1"/>
      <c r="XEN196" s="1"/>
      <c r="XEO196" s="1"/>
      <c r="XEP196" s="1"/>
      <c r="XEQ196" s="1"/>
      <c r="XER196" s="1"/>
      <c r="XES196" s="1"/>
      <c r="XET196" s="1"/>
      <c r="XEU196" s="1"/>
      <c r="XEV196" s="1"/>
      <c r="XEW196" s="1"/>
      <c r="XEX196" s="1"/>
      <c r="XEY196" s="1"/>
      <c r="XEZ196" s="1"/>
      <c r="XFA196" s="1"/>
      <c r="XFB196" s="1"/>
      <c r="XFC196" s="1"/>
      <c r="XFD196" s="1"/>
    </row>
    <row r="197" spans="1:151 16227:16384" s="11" customFormat="1" ht="20.25" customHeight="1" x14ac:dyDescent="0.25">
      <c r="A197" s="160"/>
      <c r="B197" s="161"/>
      <c r="C197" s="135">
        <f t="shared" si="3"/>
        <v>12</v>
      </c>
      <c r="D197" s="135"/>
      <c r="E197" s="51" t="s">
        <v>207</v>
      </c>
      <c r="F197" s="136">
        <f t="shared" si="4"/>
        <v>321.95123999999998</v>
      </c>
      <c r="G197" s="137"/>
      <c r="H197" s="51">
        <v>0</v>
      </c>
      <c r="I197" s="51">
        <f t="shared" si="5"/>
        <v>515.121984</v>
      </c>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WZC197" s="1"/>
      <c r="WZD197" s="1"/>
      <c r="WZE197" s="1"/>
      <c r="WZF197" s="1"/>
      <c r="WZG197" s="1"/>
      <c r="WZH197" s="1"/>
      <c r="WZI197" s="1"/>
      <c r="WZJ197" s="1"/>
      <c r="WZK197" s="1"/>
      <c r="WZL197" s="1"/>
      <c r="WZM197" s="1"/>
      <c r="WZN197" s="1"/>
      <c r="WZO197" s="1"/>
      <c r="WZP197" s="1"/>
      <c r="WZQ197" s="1"/>
      <c r="WZR197" s="1"/>
      <c r="WZS197" s="1"/>
      <c r="WZT197" s="1"/>
      <c r="WZU197" s="1"/>
      <c r="WZV197" s="1"/>
      <c r="WZW197" s="1"/>
      <c r="WZX197" s="1"/>
      <c r="WZY197" s="1"/>
      <c r="WZZ197" s="1"/>
      <c r="XAA197" s="1"/>
      <c r="XAB197" s="1"/>
      <c r="XAC197" s="1"/>
      <c r="XAD197" s="1"/>
      <c r="XAE197" s="1"/>
      <c r="XAF197" s="1"/>
      <c r="XAG197" s="1"/>
      <c r="XAH197" s="1"/>
      <c r="XAI197" s="1"/>
      <c r="XAJ197" s="1"/>
      <c r="XAK197" s="1"/>
      <c r="XAL197" s="1"/>
      <c r="XAM197" s="1"/>
      <c r="XAN197" s="1"/>
      <c r="XAO197" s="1"/>
      <c r="XAP197" s="1"/>
      <c r="XAQ197" s="1"/>
      <c r="XAR197" s="1"/>
      <c r="XAS197" s="1"/>
      <c r="XAT197" s="1"/>
      <c r="XAU197" s="1"/>
      <c r="XAV197" s="1"/>
      <c r="XAW197" s="1"/>
      <c r="XAX197" s="1"/>
      <c r="XAY197" s="1"/>
      <c r="XAZ197" s="1"/>
      <c r="XBA197" s="1"/>
      <c r="XBB197" s="1"/>
      <c r="XBC197" s="1"/>
      <c r="XBD197" s="1"/>
      <c r="XBE197" s="1"/>
      <c r="XBF197" s="1"/>
      <c r="XBG197" s="1"/>
      <c r="XBH197" s="1"/>
      <c r="XBI197" s="1"/>
      <c r="XBJ197" s="1"/>
      <c r="XBK197" s="1"/>
      <c r="XBL197" s="1"/>
      <c r="XBM197" s="1"/>
      <c r="XBN197" s="1"/>
      <c r="XBO197" s="1"/>
      <c r="XBP197" s="1"/>
      <c r="XBQ197" s="1"/>
      <c r="XBR197" s="1"/>
      <c r="XBS197" s="1"/>
      <c r="XBT197" s="1"/>
      <c r="XBU197" s="1"/>
      <c r="XBV197" s="1"/>
      <c r="XBW197" s="1"/>
      <c r="XBX197" s="1"/>
      <c r="XBY197" s="1"/>
      <c r="XBZ197" s="1"/>
      <c r="XCA197" s="1"/>
      <c r="XCB197" s="1"/>
      <c r="XCC197" s="1"/>
      <c r="XCD197" s="1"/>
      <c r="XCE197" s="1"/>
      <c r="XCF197" s="1"/>
      <c r="XCG197" s="1"/>
      <c r="XCH197" s="1"/>
      <c r="XCI197" s="1"/>
      <c r="XCJ197" s="1"/>
      <c r="XCK197" s="1"/>
      <c r="XCL197" s="1"/>
      <c r="XCM197" s="1"/>
      <c r="XCN197" s="1"/>
      <c r="XCO197" s="1"/>
      <c r="XCP197" s="1"/>
      <c r="XCQ197" s="1"/>
      <c r="XCR197" s="1"/>
      <c r="XCS197" s="1"/>
      <c r="XCT197" s="1"/>
      <c r="XCU197" s="1"/>
      <c r="XCV197" s="1"/>
      <c r="XCW197" s="1"/>
      <c r="XCX197" s="1"/>
      <c r="XCY197" s="1"/>
      <c r="XCZ197" s="1"/>
      <c r="XDA197" s="1"/>
      <c r="XDB197" s="1"/>
      <c r="XDC197" s="1"/>
      <c r="XDD197" s="1"/>
      <c r="XDE197" s="1"/>
      <c r="XDF197" s="1"/>
      <c r="XDG197" s="1"/>
      <c r="XDH197" s="1"/>
      <c r="XDI197" s="1"/>
      <c r="XDJ197" s="1"/>
      <c r="XDK197" s="1"/>
      <c r="XDL197" s="1"/>
      <c r="XDM197" s="1"/>
      <c r="XDN197" s="1"/>
      <c r="XDO197" s="1"/>
      <c r="XDP197" s="1"/>
      <c r="XDQ197" s="1"/>
      <c r="XDR197" s="1"/>
      <c r="XDS197" s="1"/>
      <c r="XDT197" s="1"/>
      <c r="XDU197" s="1"/>
      <c r="XDV197" s="1"/>
      <c r="XDW197" s="1"/>
      <c r="XDX197" s="1"/>
      <c r="XDY197" s="1"/>
      <c r="XDZ197" s="1"/>
      <c r="XEA197" s="1"/>
      <c r="XEB197" s="1"/>
      <c r="XEC197" s="1"/>
      <c r="XED197" s="1"/>
      <c r="XEE197" s="1"/>
      <c r="XEF197" s="1"/>
      <c r="XEG197" s="1"/>
      <c r="XEH197" s="1"/>
      <c r="XEI197" s="1"/>
      <c r="XEJ197" s="1"/>
      <c r="XEK197" s="1"/>
      <c r="XEL197" s="1"/>
      <c r="XEM197" s="1"/>
      <c r="XEN197" s="1"/>
      <c r="XEO197" s="1"/>
      <c r="XEP197" s="1"/>
      <c r="XEQ197" s="1"/>
      <c r="XER197" s="1"/>
      <c r="XES197" s="1"/>
      <c r="XET197" s="1"/>
      <c r="XEU197" s="1"/>
      <c r="XEV197" s="1"/>
      <c r="XEW197" s="1"/>
      <c r="XEX197" s="1"/>
      <c r="XEY197" s="1"/>
      <c r="XEZ197" s="1"/>
      <c r="XFA197" s="1"/>
      <c r="XFB197" s="1"/>
      <c r="XFC197" s="1"/>
      <c r="XFD197" s="1"/>
    </row>
    <row r="198" spans="1:151 16227:16384" s="11" customFormat="1" ht="20.25" x14ac:dyDescent="0.25">
      <c r="A198" s="86" t="s">
        <v>245</v>
      </c>
      <c r="B198" s="87"/>
      <c r="C198" s="87"/>
      <c r="D198" s="87"/>
      <c r="E198" s="87"/>
      <c r="F198" s="87"/>
      <c r="G198" s="87"/>
      <c r="H198" s="87"/>
      <c r="I198" s="88"/>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WZC198" s="1"/>
      <c r="WZD198" s="1"/>
      <c r="WZE198" s="1"/>
      <c r="WZF198" s="1"/>
      <c r="WZG198" s="1"/>
      <c r="WZH198" s="1"/>
      <c r="WZI198" s="1"/>
      <c r="WZJ198" s="1"/>
      <c r="WZK198" s="1"/>
      <c r="WZL198" s="1"/>
      <c r="WZM198" s="1"/>
      <c r="WZN198" s="1"/>
      <c r="WZO198" s="1"/>
      <c r="WZP198" s="1"/>
      <c r="WZQ198" s="1"/>
      <c r="WZR198" s="1"/>
      <c r="WZS198" s="1"/>
      <c r="WZT198" s="1"/>
      <c r="WZU198" s="1"/>
      <c r="WZV198" s="1"/>
      <c r="WZW198" s="1"/>
      <c r="WZX198" s="1"/>
      <c r="WZY198" s="1"/>
      <c r="WZZ198" s="1"/>
      <c r="XAA198" s="1"/>
      <c r="XAB198" s="1"/>
      <c r="XAC198" s="1"/>
      <c r="XAD198" s="1"/>
      <c r="XAE198" s="1"/>
      <c r="XAF198" s="1"/>
      <c r="XAG198" s="1"/>
      <c r="XAH198" s="1"/>
      <c r="XAI198" s="1"/>
      <c r="XAJ198" s="1"/>
      <c r="XAK198" s="1"/>
      <c r="XAL198" s="1"/>
      <c r="XAM198" s="1"/>
      <c r="XAN198" s="1"/>
      <c r="XAO198" s="1"/>
      <c r="XAP198" s="1"/>
      <c r="XAQ198" s="1"/>
      <c r="XAR198" s="1"/>
      <c r="XAS198" s="1"/>
      <c r="XAT198" s="1"/>
      <c r="XAU198" s="1"/>
      <c r="XAV198" s="1"/>
      <c r="XAW198" s="1"/>
      <c r="XAX198" s="1"/>
      <c r="XAY198" s="1"/>
      <c r="XAZ198" s="1"/>
      <c r="XBA198" s="1"/>
      <c r="XBB198" s="1"/>
      <c r="XBC198" s="1"/>
      <c r="XBD198" s="1"/>
      <c r="XBE198" s="1"/>
      <c r="XBF198" s="1"/>
      <c r="XBG198" s="1"/>
      <c r="XBH198" s="1"/>
      <c r="XBI198" s="1"/>
      <c r="XBJ198" s="1"/>
      <c r="XBK198" s="1"/>
      <c r="XBL198" s="1"/>
      <c r="XBM198" s="1"/>
      <c r="XBN198" s="1"/>
      <c r="XBO198" s="1"/>
      <c r="XBP198" s="1"/>
      <c r="XBQ198" s="1"/>
      <c r="XBR198" s="1"/>
      <c r="XBS198" s="1"/>
      <c r="XBT198" s="1"/>
      <c r="XBU198" s="1"/>
      <c r="XBV198" s="1"/>
      <c r="XBW198" s="1"/>
      <c r="XBX198" s="1"/>
      <c r="XBY198" s="1"/>
      <c r="XBZ198" s="1"/>
      <c r="XCA198" s="1"/>
      <c r="XCB198" s="1"/>
      <c r="XCC198" s="1"/>
      <c r="XCD198" s="1"/>
      <c r="XCE198" s="1"/>
      <c r="XCF198" s="1"/>
      <c r="XCG198" s="1"/>
      <c r="XCH198" s="1"/>
      <c r="XCI198" s="1"/>
      <c r="XCJ198" s="1"/>
      <c r="XCK198" s="1"/>
      <c r="XCL198" s="1"/>
      <c r="XCM198" s="1"/>
      <c r="XCN198" s="1"/>
      <c r="XCO198" s="1"/>
      <c r="XCP198" s="1"/>
      <c r="XCQ198" s="1"/>
      <c r="XCR198" s="1"/>
      <c r="XCS198" s="1"/>
      <c r="XCT198" s="1"/>
      <c r="XCU198" s="1"/>
      <c r="XCV198" s="1"/>
      <c r="XCW198" s="1"/>
      <c r="XCX198" s="1"/>
      <c r="XCY198" s="1"/>
      <c r="XCZ198" s="1"/>
      <c r="XDA198" s="1"/>
      <c r="XDB198" s="1"/>
      <c r="XDC198" s="1"/>
      <c r="XDD198" s="1"/>
      <c r="XDE198" s="1"/>
      <c r="XDF198" s="1"/>
      <c r="XDG198" s="1"/>
      <c r="XDH198" s="1"/>
      <c r="XDI198" s="1"/>
      <c r="XDJ198" s="1"/>
      <c r="XDK198" s="1"/>
      <c r="XDL198" s="1"/>
      <c r="XDM198" s="1"/>
      <c r="XDN198" s="1"/>
      <c r="XDO198" s="1"/>
      <c r="XDP198" s="1"/>
      <c r="XDQ198" s="1"/>
      <c r="XDR198" s="1"/>
      <c r="XDS198" s="1"/>
      <c r="XDT198" s="1"/>
      <c r="XDU198" s="1"/>
      <c r="XDV198" s="1"/>
      <c r="XDW198" s="1"/>
      <c r="XDX198" s="1"/>
      <c r="XDY198" s="1"/>
      <c r="XDZ198" s="1"/>
      <c r="XEA198" s="1"/>
      <c r="XEB198" s="1"/>
      <c r="XEC198" s="1"/>
      <c r="XED198" s="1"/>
      <c r="XEE198" s="1"/>
      <c r="XEF198" s="1"/>
      <c r="XEG198" s="1"/>
      <c r="XEH198" s="1"/>
      <c r="XEI198" s="1"/>
      <c r="XEJ198" s="1"/>
      <c r="XEK198" s="1"/>
      <c r="XEL198" s="1"/>
      <c r="XEM198" s="1"/>
      <c r="XEN198" s="1"/>
      <c r="XEO198" s="1"/>
      <c r="XEP198" s="1"/>
      <c r="XEQ198" s="1"/>
      <c r="XER198" s="1"/>
      <c r="XES198" s="1"/>
      <c r="XET198" s="1"/>
      <c r="XEU198" s="1"/>
      <c r="XEV198" s="1"/>
      <c r="XEW198" s="1"/>
      <c r="XEX198" s="1"/>
      <c r="XEY198" s="1"/>
      <c r="XEZ198" s="1"/>
      <c r="XFA198" s="1"/>
      <c r="XFB198" s="1"/>
      <c r="XFC198" s="1"/>
      <c r="XFD198" s="1"/>
    </row>
    <row r="199" spans="1:151 16227:16384" s="11" customFormat="1" ht="20.25" x14ac:dyDescent="0.25">
      <c r="A199" s="86" t="s">
        <v>239</v>
      </c>
      <c r="B199" s="87"/>
      <c r="C199" s="87"/>
      <c r="D199" s="87"/>
      <c r="E199" s="87"/>
      <c r="F199" s="87"/>
      <c r="G199" s="87"/>
      <c r="H199" s="87"/>
      <c r="I199" s="88"/>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WZC199" s="1"/>
      <c r="WZD199" s="1"/>
      <c r="WZE199" s="1"/>
      <c r="WZF199" s="1"/>
      <c r="WZG199" s="1"/>
      <c r="WZH199" s="1"/>
      <c r="WZI199" s="1"/>
      <c r="WZJ199" s="1"/>
      <c r="WZK199" s="1"/>
      <c r="WZL199" s="1"/>
      <c r="WZM199" s="1"/>
      <c r="WZN199" s="1"/>
      <c r="WZO199" s="1"/>
      <c r="WZP199" s="1"/>
      <c r="WZQ199" s="1"/>
      <c r="WZR199" s="1"/>
      <c r="WZS199" s="1"/>
      <c r="WZT199" s="1"/>
      <c r="WZU199" s="1"/>
      <c r="WZV199" s="1"/>
      <c r="WZW199" s="1"/>
      <c r="WZX199" s="1"/>
      <c r="WZY199" s="1"/>
      <c r="WZZ199" s="1"/>
      <c r="XAA199" s="1"/>
      <c r="XAB199" s="1"/>
      <c r="XAC199" s="1"/>
      <c r="XAD199" s="1"/>
      <c r="XAE199" s="1"/>
      <c r="XAF199" s="1"/>
      <c r="XAG199" s="1"/>
      <c r="XAH199" s="1"/>
      <c r="XAI199" s="1"/>
      <c r="XAJ199" s="1"/>
      <c r="XAK199" s="1"/>
      <c r="XAL199" s="1"/>
      <c r="XAM199" s="1"/>
      <c r="XAN199" s="1"/>
      <c r="XAO199" s="1"/>
      <c r="XAP199" s="1"/>
      <c r="XAQ199" s="1"/>
      <c r="XAR199" s="1"/>
      <c r="XAS199" s="1"/>
      <c r="XAT199" s="1"/>
      <c r="XAU199" s="1"/>
      <c r="XAV199" s="1"/>
      <c r="XAW199" s="1"/>
      <c r="XAX199" s="1"/>
      <c r="XAY199" s="1"/>
      <c r="XAZ199" s="1"/>
      <c r="XBA199" s="1"/>
      <c r="XBB199" s="1"/>
      <c r="XBC199" s="1"/>
      <c r="XBD199" s="1"/>
      <c r="XBE199" s="1"/>
      <c r="XBF199" s="1"/>
      <c r="XBG199" s="1"/>
      <c r="XBH199" s="1"/>
      <c r="XBI199" s="1"/>
      <c r="XBJ199" s="1"/>
      <c r="XBK199" s="1"/>
      <c r="XBL199" s="1"/>
      <c r="XBM199" s="1"/>
      <c r="XBN199" s="1"/>
      <c r="XBO199" s="1"/>
      <c r="XBP199" s="1"/>
      <c r="XBQ199" s="1"/>
      <c r="XBR199" s="1"/>
      <c r="XBS199" s="1"/>
      <c r="XBT199" s="1"/>
      <c r="XBU199" s="1"/>
      <c r="XBV199" s="1"/>
      <c r="XBW199" s="1"/>
      <c r="XBX199" s="1"/>
      <c r="XBY199" s="1"/>
      <c r="XBZ199" s="1"/>
      <c r="XCA199" s="1"/>
      <c r="XCB199" s="1"/>
      <c r="XCC199" s="1"/>
      <c r="XCD199" s="1"/>
      <c r="XCE199" s="1"/>
      <c r="XCF199" s="1"/>
      <c r="XCG199" s="1"/>
      <c r="XCH199" s="1"/>
      <c r="XCI199" s="1"/>
      <c r="XCJ199" s="1"/>
      <c r="XCK199" s="1"/>
      <c r="XCL199" s="1"/>
      <c r="XCM199" s="1"/>
      <c r="XCN199" s="1"/>
      <c r="XCO199" s="1"/>
      <c r="XCP199" s="1"/>
      <c r="XCQ199" s="1"/>
      <c r="XCR199" s="1"/>
      <c r="XCS199" s="1"/>
      <c r="XCT199" s="1"/>
      <c r="XCU199" s="1"/>
      <c r="XCV199" s="1"/>
      <c r="XCW199" s="1"/>
      <c r="XCX199" s="1"/>
      <c r="XCY199" s="1"/>
      <c r="XCZ199" s="1"/>
      <c r="XDA199" s="1"/>
      <c r="XDB199" s="1"/>
      <c r="XDC199" s="1"/>
      <c r="XDD199" s="1"/>
      <c r="XDE199" s="1"/>
      <c r="XDF199" s="1"/>
      <c r="XDG199" s="1"/>
      <c r="XDH199" s="1"/>
      <c r="XDI199" s="1"/>
      <c r="XDJ199" s="1"/>
      <c r="XDK199" s="1"/>
      <c r="XDL199" s="1"/>
      <c r="XDM199" s="1"/>
      <c r="XDN199" s="1"/>
      <c r="XDO199" s="1"/>
      <c r="XDP199" s="1"/>
      <c r="XDQ199" s="1"/>
      <c r="XDR199" s="1"/>
      <c r="XDS199" s="1"/>
      <c r="XDT199" s="1"/>
      <c r="XDU199" s="1"/>
      <c r="XDV199" s="1"/>
      <c r="XDW199" s="1"/>
      <c r="XDX199" s="1"/>
      <c r="XDY199" s="1"/>
      <c r="XDZ199" s="1"/>
      <c r="XEA199" s="1"/>
      <c r="XEB199" s="1"/>
      <c r="XEC199" s="1"/>
      <c r="XED199" s="1"/>
      <c r="XEE199" s="1"/>
      <c r="XEF199" s="1"/>
      <c r="XEG199" s="1"/>
      <c r="XEH199" s="1"/>
      <c r="XEI199" s="1"/>
      <c r="XEJ199" s="1"/>
      <c r="XEK199" s="1"/>
      <c r="XEL199" s="1"/>
      <c r="XEM199" s="1"/>
      <c r="XEN199" s="1"/>
      <c r="XEO199" s="1"/>
      <c r="XEP199" s="1"/>
      <c r="XEQ199" s="1"/>
      <c r="XER199" s="1"/>
      <c r="XES199" s="1"/>
      <c r="XET199" s="1"/>
      <c r="XEU199" s="1"/>
      <c r="XEV199" s="1"/>
      <c r="XEW199" s="1"/>
      <c r="XEX199" s="1"/>
      <c r="XEY199" s="1"/>
      <c r="XEZ199" s="1"/>
      <c r="XFA199" s="1"/>
      <c r="XFB199" s="1"/>
      <c r="XFC199" s="1"/>
      <c r="XFD199" s="1"/>
    </row>
    <row r="200" spans="1:151 16227:16384" s="11" customFormat="1" ht="20.25" x14ac:dyDescent="0.25">
      <c r="A200" s="86" t="s">
        <v>246</v>
      </c>
      <c r="B200" s="87"/>
      <c r="C200" s="87"/>
      <c r="D200" s="87"/>
      <c r="E200" s="87"/>
      <c r="F200" s="87"/>
      <c r="G200" s="87"/>
      <c r="H200" s="87"/>
      <c r="I200" s="88"/>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WZC200" s="1"/>
      <c r="WZD200" s="1"/>
      <c r="WZE200" s="1"/>
      <c r="WZF200" s="1"/>
      <c r="WZG200" s="1"/>
      <c r="WZH200" s="1"/>
      <c r="WZI200" s="1"/>
      <c r="WZJ200" s="1"/>
      <c r="WZK200" s="1"/>
      <c r="WZL200" s="1"/>
      <c r="WZM200" s="1"/>
      <c r="WZN200" s="1"/>
      <c r="WZO200" s="1"/>
      <c r="WZP200" s="1"/>
      <c r="WZQ200" s="1"/>
      <c r="WZR200" s="1"/>
      <c r="WZS200" s="1"/>
      <c r="WZT200" s="1"/>
      <c r="WZU200" s="1"/>
      <c r="WZV200" s="1"/>
      <c r="WZW200" s="1"/>
      <c r="WZX200" s="1"/>
      <c r="WZY200" s="1"/>
      <c r="WZZ200" s="1"/>
      <c r="XAA200" s="1"/>
      <c r="XAB200" s="1"/>
      <c r="XAC200" s="1"/>
      <c r="XAD200" s="1"/>
      <c r="XAE200" s="1"/>
      <c r="XAF200" s="1"/>
      <c r="XAG200" s="1"/>
      <c r="XAH200" s="1"/>
      <c r="XAI200" s="1"/>
      <c r="XAJ200" s="1"/>
      <c r="XAK200" s="1"/>
      <c r="XAL200" s="1"/>
      <c r="XAM200" s="1"/>
      <c r="XAN200" s="1"/>
      <c r="XAO200" s="1"/>
      <c r="XAP200" s="1"/>
      <c r="XAQ200" s="1"/>
      <c r="XAR200" s="1"/>
      <c r="XAS200" s="1"/>
      <c r="XAT200" s="1"/>
      <c r="XAU200" s="1"/>
      <c r="XAV200" s="1"/>
      <c r="XAW200" s="1"/>
      <c r="XAX200" s="1"/>
      <c r="XAY200" s="1"/>
      <c r="XAZ200" s="1"/>
      <c r="XBA200" s="1"/>
      <c r="XBB200" s="1"/>
      <c r="XBC200" s="1"/>
      <c r="XBD200" s="1"/>
      <c r="XBE200" s="1"/>
      <c r="XBF200" s="1"/>
      <c r="XBG200" s="1"/>
      <c r="XBH200" s="1"/>
      <c r="XBI200" s="1"/>
      <c r="XBJ200" s="1"/>
      <c r="XBK200" s="1"/>
      <c r="XBL200" s="1"/>
      <c r="XBM200" s="1"/>
      <c r="XBN200" s="1"/>
      <c r="XBO200" s="1"/>
      <c r="XBP200" s="1"/>
      <c r="XBQ200" s="1"/>
      <c r="XBR200" s="1"/>
      <c r="XBS200" s="1"/>
      <c r="XBT200" s="1"/>
      <c r="XBU200" s="1"/>
      <c r="XBV200" s="1"/>
      <c r="XBW200" s="1"/>
      <c r="XBX200" s="1"/>
      <c r="XBY200" s="1"/>
      <c r="XBZ200" s="1"/>
      <c r="XCA200" s="1"/>
      <c r="XCB200" s="1"/>
      <c r="XCC200" s="1"/>
      <c r="XCD200" s="1"/>
      <c r="XCE200" s="1"/>
      <c r="XCF200" s="1"/>
      <c r="XCG200" s="1"/>
      <c r="XCH200" s="1"/>
      <c r="XCI200" s="1"/>
      <c r="XCJ200" s="1"/>
      <c r="XCK200" s="1"/>
      <c r="XCL200" s="1"/>
      <c r="XCM200" s="1"/>
      <c r="XCN200" s="1"/>
      <c r="XCO200" s="1"/>
      <c r="XCP200" s="1"/>
      <c r="XCQ200" s="1"/>
      <c r="XCR200" s="1"/>
      <c r="XCS200" s="1"/>
      <c r="XCT200" s="1"/>
      <c r="XCU200" s="1"/>
      <c r="XCV200" s="1"/>
      <c r="XCW200" s="1"/>
      <c r="XCX200" s="1"/>
      <c r="XCY200" s="1"/>
      <c r="XCZ200" s="1"/>
      <c r="XDA200" s="1"/>
      <c r="XDB200" s="1"/>
      <c r="XDC200" s="1"/>
      <c r="XDD200" s="1"/>
      <c r="XDE200" s="1"/>
      <c r="XDF200" s="1"/>
      <c r="XDG200" s="1"/>
      <c r="XDH200" s="1"/>
      <c r="XDI200" s="1"/>
      <c r="XDJ200" s="1"/>
      <c r="XDK200" s="1"/>
      <c r="XDL200" s="1"/>
      <c r="XDM200" s="1"/>
      <c r="XDN200" s="1"/>
      <c r="XDO200" s="1"/>
      <c r="XDP200" s="1"/>
      <c r="XDQ200" s="1"/>
      <c r="XDR200" s="1"/>
      <c r="XDS200" s="1"/>
      <c r="XDT200" s="1"/>
      <c r="XDU200" s="1"/>
      <c r="XDV200" s="1"/>
      <c r="XDW200" s="1"/>
      <c r="XDX200" s="1"/>
      <c r="XDY200" s="1"/>
      <c r="XDZ200" s="1"/>
      <c r="XEA200" s="1"/>
      <c r="XEB200" s="1"/>
      <c r="XEC200" s="1"/>
      <c r="XED200" s="1"/>
      <c r="XEE200" s="1"/>
      <c r="XEF200" s="1"/>
      <c r="XEG200" s="1"/>
      <c r="XEH200" s="1"/>
      <c r="XEI200" s="1"/>
      <c r="XEJ200" s="1"/>
      <c r="XEK200" s="1"/>
      <c r="XEL200" s="1"/>
      <c r="XEM200" s="1"/>
      <c r="XEN200" s="1"/>
      <c r="XEO200" s="1"/>
      <c r="XEP200" s="1"/>
      <c r="XEQ200" s="1"/>
      <c r="XER200" s="1"/>
      <c r="XES200" s="1"/>
      <c r="XET200" s="1"/>
      <c r="XEU200" s="1"/>
      <c r="XEV200" s="1"/>
      <c r="XEW200" s="1"/>
      <c r="XEX200" s="1"/>
      <c r="XEY200" s="1"/>
      <c r="XEZ200" s="1"/>
      <c r="XFA200" s="1"/>
      <c r="XFB200" s="1"/>
      <c r="XFC200" s="1"/>
      <c r="XFD200" s="1"/>
    </row>
    <row r="201" spans="1:151 16227:16384" s="11" customFormat="1" ht="20.25" x14ac:dyDescent="0.25">
      <c r="A201" s="86" t="s">
        <v>243</v>
      </c>
      <c r="B201" s="87"/>
      <c r="C201" s="87"/>
      <c r="D201" s="87"/>
      <c r="E201" s="87"/>
      <c r="F201" s="87"/>
      <c r="G201" s="87"/>
      <c r="H201" s="87"/>
      <c r="I201" s="88"/>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WZC201" s="1"/>
      <c r="WZD201" s="1"/>
      <c r="WZE201" s="1"/>
      <c r="WZF201" s="1"/>
      <c r="WZG201" s="1"/>
      <c r="WZH201" s="1"/>
      <c r="WZI201" s="1"/>
      <c r="WZJ201" s="1"/>
      <c r="WZK201" s="1"/>
      <c r="WZL201" s="1"/>
      <c r="WZM201" s="1"/>
      <c r="WZN201" s="1"/>
      <c r="WZO201" s="1"/>
      <c r="WZP201" s="1"/>
      <c r="WZQ201" s="1"/>
      <c r="WZR201" s="1"/>
      <c r="WZS201" s="1"/>
      <c r="WZT201" s="1"/>
      <c r="WZU201" s="1"/>
      <c r="WZV201" s="1"/>
      <c r="WZW201" s="1"/>
      <c r="WZX201" s="1"/>
      <c r="WZY201" s="1"/>
      <c r="WZZ201" s="1"/>
      <c r="XAA201" s="1"/>
      <c r="XAB201" s="1"/>
      <c r="XAC201" s="1"/>
      <c r="XAD201" s="1"/>
      <c r="XAE201" s="1"/>
      <c r="XAF201" s="1"/>
      <c r="XAG201" s="1"/>
      <c r="XAH201" s="1"/>
      <c r="XAI201" s="1"/>
      <c r="XAJ201" s="1"/>
      <c r="XAK201" s="1"/>
      <c r="XAL201" s="1"/>
      <c r="XAM201" s="1"/>
      <c r="XAN201" s="1"/>
      <c r="XAO201" s="1"/>
      <c r="XAP201" s="1"/>
      <c r="XAQ201" s="1"/>
      <c r="XAR201" s="1"/>
      <c r="XAS201" s="1"/>
      <c r="XAT201" s="1"/>
      <c r="XAU201" s="1"/>
      <c r="XAV201" s="1"/>
      <c r="XAW201" s="1"/>
      <c r="XAX201" s="1"/>
      <c r="XAY201" s="1"/>
      <c r="XAZ201" s="1"/>
      <c r="XBA201" s="1"/>
      <c r="XBB201" s="1"/>
      <c r="XBC201" s="1"/>
      <c r="XBD201" s="1"/>
      <c r="XBE201" s="1"/>
      <c r="XBF201" s="1"/>
      <c r="XBG201" s="1"/>
      <c r="XBH201" s="1"/>
      <c r="XBI201" s="1"/>
      <c r="XBJ201" s="1"/>
      <c r="XBK201" s="1"/>
      <c r="XBL201" s="1"/>
      <c r="XBM201" s="1"/>
      <c r="XBN201" s="1"/>
      <c r="XBO201" s="1"/>
      <c r="XBP201" s="1"/>
      <c r="XBQ201" s="1"/>
      <c r="XBR201" s="1"/>
      <c r="XBS201" s="1"/>
      <c r="XBT201" s="1"/>
      <c r="XBU201" s="1"/>
      <c r="XBV201" s="1"/>
      <c r="XBW201" s="1"/>
      <c r="XBX201" s="1"/>
      <c r="XBY201" s="1"/>
      <c r="XBZ201" s="1"/>
      <c r="XCA201" s="1"/>
      <c r="XCB201" s="1"/>
      <c r="XCC201" s="1"/>
      <c r="XCD201" s="1"/>
      <c r="XCE201" s="1"/>
      <c r="XCF201" s="1"/>
      <c r="XCG201" s="1"/>
      <c r="XCH201" s="1"/>
      <c r="XCI201" s="1"/>
      <c r="XCJ201" s="1"/>
      <c r="XCK201" s="1"/>
      <c r="XCL201" s="1"/>
      <c r="XCM201" s="1"/>
      <c r="XCN201" s="1"/>
      <c r="XCO201" s="1"/>
      <c r="XCP201" s="1"/>
      <c r="XCQ201" s="1"/>
      <c r="XCR201" s="1"/>
      <c r="XCS201" s="1"/>
      <c r="XCT201" s="1"/>
      <c r="XCU201" s="1"/>
      <c r="XCV201" s="1"/>
      <c r="XCW201" s="1"/>
      <c r="XCX201" s="1"/>
      <c r="XCY201" s="1"/>
      <c r="XCZ201" s="1"/>
      <c r="XDA201" s="1"/>
      <c r="XDB201" s="1"/>
      <c r="XDC201" s="1"/>
      <c r="XDD201" s="1"/>
      <c r="XDE201" s="1"/>
      <c r="XDF201" s="1"/>
      <c r="XDG201" s="1"/>
      <c r="XDH201" s="1"/>
      <c r="XDI201" s="1"/>
      <c r="XDJ201" s="1"/>
      <c r="XDK201" s="1"/>
      <c r="XDL201" s="1"/>
      <c r="XDM201" s="1"/>
      <c r="XDN201" s="1"/>
      <c r="XDO201" s="1"/>
      <c r="XDP201" s="1"/>
      <c r="XDQ201" s="1"/>
      <c r="XDR201" s="1"/>
      <c r="XDS201" s="1"/>
      <c r="XDT201" s="1"/>
      <c r="XDU201" s="1"/>
      <c r="XDV201" s="1"/>
      <c r="XDW201" s="1"/>
      <c r="XDX201" s="1"/>
      <c r="XDY201" s="1"/>
      <c r="XDZ201" s="1"/>
      <c r="XEA201" s="1"/>
      <c r="XEB201" s="1"/>
      <c r="XEC201" s="1"/>
      <c r="XED201" s="1"/>
      <c r="XEE201" s="1"/>
      <c r="XEF201" s="1"/>
      <c r="XEG201" s="1"/>
      <c r="XEH201" s="1"/>
      <c r="XEI201" s="1"/>
      <c r="XEJ201" s="1"/>
      <c r="XEK201" s="1"/>
      <c r="XEL201" s="1"/>
      <c r="XEM201" s="1"/>
      <c r="XEN201" s="1"/>
      <c r="XEO201" s="1"/>
      <c r="XEP201" s="1"/>
      <c r="XEQ201" s="1"/>
      <c r="XER201" s="1"/>
      <c r="XES201" s="1"/>
      <c r="XET201" s="1"/>
      <c r="XEU201" s="1"/>
      <c r="XEV201" s="1"/>
      <c r="XEW201" s="1"/>
      <c r="XEX201" s="1"/>
      <c r="XEY201" s="1"/>
      <c r="XEZ201" s="1"/>
      <c r="XFA201" s="1"/>
      <c r="XFB201" s="1"/>
      <c r="XFC201" s="1"/>
      <c r="XFD201" s="1"/>
    </row>
    <row r="202" spans="1:151 16227:16384" s="11" customFormat="1" ht="20.25" customHeight="1" x14ac:dyDescent="0.25">
      <c r="A202" s="86" t="s">
        <v>257</v>
      </c>
      <c r="B202" s="87"/>
      <c r="C202" s="87"/>
      <c r="D202" s="87"/>
      <c r="E202" s="87"/>
      <c r="F202" s="87"/>
      <c r="G202" s="87"/>
      <c r="H202" s="87"/>
      <c r="I202" s="134"/>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WZC202" s="1"/>
      <c r="WZD202" s="1"/>
      <c r="WZE202" s="1"/>
      <c r="WZF202" s="1"/>
      <c r="WZG202" s="1"/>
      <c r="WZH202" s="1"/>
      <c r="WZI202" s="1"/>
      <c r="WZJ202" s="1"/>
      <c r="WZK202" s="1"/>
      <c r="WZL202" s="1"/>
      <c r="WZM202" s="1"/>
      <c r="WZN202" s="1"/>
      <c r="WZO202" s="1"/>
      <c r="WZP202" s="1"/>
      <c r="WZQ202" s="1"/>
      <c r="WZR202" s="1"/>
      <c r="WZS202" s="1"/>
      <c r="WZT202" s="1"/>
      <c r="WZU202" s="1"/>
      <c r="WZV202" s="1"/>
      <c r="WZW202" s="1"/>
      <c r="WZX202" s="1"/>
      <c r="WZY202" s="1"/>
      <c r="WZZ202" s="1"/>
      <c r="XAA202" s="1"/>
      <c r="XAB202" s="1"/>
      <c r="XAC202" s="1"/>
      <c r="XAD202" s="1"/>
      <c r="XAE202" s="1"/>
      <c r="XAF202" s="1"/>
      <c r="XAG202" s="1"/>
      <c r="XAH202" s="1"/>
      <c r="XAI202" s="1"/>
      <c r="XAJ202" s="1"/>
      <c r="XAK202" s="1"/>
      <c r="XAL202" s="1"/>
      <c r="XAM202" s="1"/>
      <c r="XAN202" s="1"/>
      <c r="XAO202" s="1"/>
      <c r="XAP202" s="1"/>
      <c r="XAQ202" s="1"/>
      <c r="XAR202" s="1"/>
      <c r="XAS202" s="1"/>
      <c r="XAT202" s="1"/>
      <c r="XAU202" s="1"/>
      <c r="XAV202" s="1"/>
      <c r="XAW202" s="1"/>
      <c r="XAX202" s="1"/>
      <c r="XAY202" s="1"/>
      <c r="XAZ202" s="1"/>
      <c r="XBA202" s="1"/>
      <c r="XBB202" s="1"/>
      <c r="XBC202" s="1"/>
      <c r="XBD202" s="1"/>
      <c r="XBE202" s="1"/>
      <c r="XBF202" s="1"/>
      <c r="XBG202" s="1"/>
      <c r="XBH202" s="1"/>
      <c r="XBI202" s="1"/>
      <c r="XBJ202" s="1"/>
      <c r="XBK202" s="1"/>
      <c r="XBL202" s="1"/>
      <c r="XBM202" s="1"/>
      <c r="XBN202" s="1"/>
      <c r="XBO202" s="1"/>
      <c r="XBP202" s="1"/>
      <c r="XBQ202" s="1"/>
      <c r="XBR202" s="1"/>
      <c r="XBS202" s="1"/>
      <c r="XBT202" s="1"/>
      <c r="XBU202" s="1"/>
      <c r="XBV202" s="1"/>
      <c r="XBW202" s="1"/>
      <c r="XBX202" s="1"/>
      <c r="XBY202" s="1"/>
      <c r="XBZ202" s="1"/>
      <c r="XCA202" s="1"/>
      <c r="XCB202" s="1"/>
      <c r="XCC202" s="1"/>
      <c r="XCD202" s="1"/>
      <c r="XCE202" s="1"/>
      <c r="XCF202" s="1"/>
      <c r="XCG202" s="1"/>
      <c r="XCH202" s="1"/>
      <c r="XCI202" s="1"/>
      <c r="XCJ202" s="1"/>
      <c r="XCK202" s="1"/>
      <c r="XCL202" s="1"/>
      <c r="XCM202" s="1"/>
      <c r="XCN202" s="1"/>
      <c r="XCO202" s="1"/>
      <c r="XCP202" s="1"/>
      <c r="XCQ202" s="1"/>
      <c r="XCR202" s="1"/>
      <c r="XCS202" s="1"/>
      <c r="XCT202" s="1"/>
      <c r="XCU202" s="1"/>
      <c r="XCV202" s="1"/>
      <c r="XCW202" s="1"/>
      <c r="XCX202" s="1"/>
      <c r="XCY202" s="1"/>
      <c r="XCZ202" s="1"/>
      <c r="XDA202" s="1"/>
      <c r="XDB202" s="1"/>
      <c r="XDC202" s="1"/>
      <c r="XDD202" s="1"/>
      <c r="XDE202" s="1"/>
      <c r="XDF202" s="1"/>
      <c r="XDG202" s="1"/>
      <c r="XDH202" s="1"/>
      <c r="XDI202" s="1"/>
      <c r="XDJ202" s="1"/>
      <c r="XDK202" s="1"/>
      <c r="XDL202" s="1"/>
      <c r="XDM202" s="1"/>
      <c r="XDN202" s="1"/>
      <c r="XDO202" s="1"/>
      <c r="XDP202" s="1"/>
      <c r="XDQ202" s="1"/>
      <c r="XDR202" s="1"/>
      <c r="XDS202" s="1"/>
      <c r="XDT202" s="1"/>
      <c r="XDU202" s="1"/>
      <c r="XDV202" s="1"/>
      <c r="XDW202" s="1"/>
      <c r="XDX202" s="1"/>
      <c r="XDY202" s="1"/>
      <c r="XDZ202" s="1"/>
      <c r="XEA202" s="1"/>
      <c r="XEB202" s="1"/>
      <c r="XEC202" s="1"/>
      <c r="XED202" s="1"/>
      <c r="XEE202" s="1"/>
      <c r="XEF202" s="1"/>
      <c r="XEG202" s="1"/>
      <c r="XEH202" s="1"/>
      <c r="XEI202" s="1"/>
      <c r="XEJ202" s="1"/>
      <c r="XEK202" s="1"/>
      <c r="XEL202" s="1"/>
      <c r="XEM202" s="1"/>
      <c r="XEN202" s="1"/>
      <c r="XEO202" s="1"/>
      <c r="XEP202" s="1"/>
      <c r="XEQ202" s="1"/>
      <c r="XER202" s="1"/>
      <c r="XES202" s="1"/>
      <c r="XET202" s="1"/>
      <c r="XEU202" s="1"/>
      <c r="XEV202" s="1"/>
      <c r="XEW202" s="1"/>
      <c r="XEX202" s="1"/>
      <c r="XEY202" s="1"/>
      <c r="XEZ202" s="1"/>
      <c r="XFA202" s="1"/>
      <c r="XFB202" s="1"/>
      <c r="XFC202" s="1"/>
      <c r="XFD202" s="1"/>
    </row>
    <row r="203" spans="1:151 16227:16384" s="11" customFormat="1" ht="20.25" customHeight="1" x14ac:dyDescent="0.25">
      <c r="A203" s="156" t="str">
        <f>A202</f>
        <v>1st &amp; 2nd, 4th to 7th, 9th to 12th, 14th to 17th, 19th to 22nd, 24th to 27th Floor For Residential</v>
      </c>
      <c r="B203" s="157"/>
      <c r="C203" s="135">
        <v>1</v>
      </c>
      <c r="D203" s="135"/>
      <c r="E203" s="51" t="s">
        <v>207</v>
      </c>
      <c r="F203" s="136">
        <f t="shared" ref="F203:F216" si="6">(29.91)*(10.764)</f>
        <v>321.95123999999998</v>
      </c>
      <c r="G203" s="137"/>
      <c r="H203" s="51">
        <v>0</v>
      </c>
      <c r="I203" s="51">
        <f t="shared" ref="I203:I216" si="7">F203*(($I$163)+1)+H203</f>
        <v>515.121984</v>
      </c>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WZC203" s="1"/>
      <c r="WZD203" s="1"/>
      <c r="WZE203" s="1"/>
      <c r="WZF203" s="1"/>
      <c r="WZG203" s="1"/>
      <c r="WZH203" s="1"/>
      <c r="WZI203" s="1"/>
      <c r="WZJ203" s="1"/>
      <c r="WZK203" s="1"/>
      <c r="WZL203" s="1"/>
      <c r="WZM203" s="1"/>
      <c r="WZN203" s="1"/>
      <c r="WZO203" s="1"/>
      <c r="WZP203" s="1"/>
      <c r="WZQ203" s="1"/>
      <c r="WZR203" s="1"/>
      <c r="WZS203" s="1"/>
      <c r="WZT203" s="1"/>
      <c r="WZU203" s="1"/>
      <c r="WZV203" s="1"/>
      <c r="WZW203" s="1"/>
      <c r="WZX203" s="1"/>
      <c r="WZY203" s="1"/>
      <c r="WZZ203" s="1"/>
      <c r="XAA203" s="1"/>
      <c r="XAB203" s="1"/>
      <c r="XAC203" s="1"/>
      <c r="XAD203" s="1"/>
      <c r="XAE203" s="1"/>
      <c r="XAF203" s="1"/>
      <c r="XAG203" s="1"/>
      <c r="XAH203" s="1"/>
      <c r="XAI203" s="1"/>
      <c r="XAJ203" s="1"/>
      <c r="XAK203" s="1"/>
      <c r="XAL203" s="1"/>
      <c r="XAM203" s="1"/>
      <c r="XAN203" s="1"/>
      <c r="XAO203" s="1"/>
      <c r="XAP203" s="1"/>
      <c r="XAQ203" s="1"/>
      <c r="XAR203" s="1"/>
      <c r="XAS203" s="1"/>
      <c r="XAT203" s="1"/>
      <c r="XAU203" s="1"/>
      <c r="XAV203" s="1"/>
      <c r="XAW203" s="1"/>
      <c r="XAX203" s="1"/>
      <c r="XAY203" s="1"/>
      <c r="XAZ203" s="1"/>
      <c r="XBA203" s="1"/>
      <c r="XBB203" s="1"/>
      <c r="XBC203" s="1"/>
      <c r="XBD203" s="1"/>
      <c r="XBE203" s="1"/>
      <c r="XBF203" s="1"/>
      <c r="XBG203" s="1"/>
      <c r="XBH203" s="1"/>
      <c r="XBI203" s="1"/>
      <c r="XBJ203" s="1"/>
      <c r="XBK203" s="1"/>
      <c r="XBL203" s="1"/>
      <c r="XBM203" s="1"/>
      <c r="XBN203" s="1"/>
      <c r="XBO203" s="1"/>
      <c r="XBP203" s="1"/>
      <c r="XBQ203" s="1"/>
      <c r="XBR203" s="1"/>
      <c r="XBS203" s="1"/>
      <c r="XBT203" s="1"/>
      <c r="XBU203" s="1"/>
      <c r="XBV203" s="1"/>
      <c r="XBW203" s="1"/>
      <c r="XBX203" s="1"/>
      <c r="XBY203" s="1"/>
      <c r="XBZ203" s="1"/>
      <c r="XCA203" s="1"/>
      <c r="XCB203" s="1"/>
      <c r="XCC203" s="1"/>
      <c r="XCD203" s="1"/>
      <c r="XCE203" s="1"/>
      <c r="XCF203" s="1"/>
      <c r="XCG203" s="1"/>
      <c r="XCH203" s="1"/>
      <c r="XCI203" s="1"/>
      <c r="XCJ203" s="1"/>
      <c r="XCK203" s="1"/>
      <c r="XCL203" s="1"/>
      <c r="XCM203" s="1"/>
      <c r="XCN203" s="1"/>
      <c r="XCO203" s="1"/>
      <c r="XCP203" s="1"/>
      <c r="XCQ203" s="1"/>
      <c r="XCR203" s="1"/>
      <c r="XCS203" s="1"/>
      <c r="XCT203" s="1"/>
      <c r="XCU203" s="1"/>
      <c r="XCV203" s="1"/>
      <c r="XCW203" s="1"/>
      <c r="XCX203" s="1"/>
      <c r="XCY203" s="1"/>
      <c r="XCZ203" s="1"/>
      <c r="XDA203" s="1"/>
      <c r="XDB203" s="1"/>
      <c r="XDC203" s="1"/>
      <c r="XDD203" s="1"/>
      <c r="XDE203" s="1"/>
      <c r="XDF203" s="1"/>
      <c r="XDG203" s="1"/>
      <c r="XDH203" s="1"/>
      <c r="XDI203" s="1"/>
      <c r="XDJ203" s="1"/>
      <c r="XDK203" s="1"/>
      <c r="XDL203" s="1"/>
      <c r="XDM203" s="1"/>
      <c r="XDN203" s="1"/>
      <c r="XDO203" s="1"/>
      <c r="XDP203" s="1"/>
      <c r="XDQ203" s="1"/>
      <c r="XDR203" s="1"/>
      <c r="XDS203" s="1"/>
      <c r="XDT203" s="1"/>
      <c r="XDU203" s="1"/>
      <c r="XDV203" s="1"/>
      <c r="XDW203" s="1"/>
      <c r="XDX203" s="1"/>
      <c r="XDY203" s="1"/>
      <c r="XDZ203" s="1"/>
      <c r="XEA203" s="1"/>
      <c r="XEB203" s="1"/>
      <c r="XEC203" s="1"/>
      <c r="XED203" s="1"/>
      <c r="XEE203" s="1"/>
      <c r="XEF203" s="1"/>
      <c r="XEG203" s="1"/>
      <c r="XEH203" s="1"/>
      <c r="XEI203" s="1"/>
      <c r="XEJ203" s="1"/>
      <c r="XEK203" s="1"/>
      <c r="XEL203" s="1"/>
      <c r="XEM203" s="1"/>
      <c r="XEN203" s="1"/>
      <c r="XEO203" s="1"/>
      <c r="XEP203" s="1"/>
      <c r="XEQ203" s="1"/>
      <c r="XER203" s="1"/>
      <c r="XES203" s="1"/>
      <c r="XET203" s="1"/>
      <c r="XEU203" s="1"/>
      <c r="XEV203" s="1"/>
      <c r="XEW203" s="1"/>
      <c r="XEX203" s="1"/>
      <c r="XEY203" s="1"/>
      <c r="XEZ203" s="1"/>
      <c r="XFA203" s="1"/>
      <c r="XFB203" s="1"/>
      <c r="XFC203" s="1"/>
      <c r="XFD203" s="1"/>
    </row>
    <row r="204" spans="1:151 16227:16384" s="11" customFormat="1" ht="20.25" customHeight="1" x14ac:dyDescent="0.25">
      <c r="A204" s="158"/>
      <c r="B204" s="159"/>
      <c r="C204" s="135">
        <f>C203+1</f>
        <v>2</v>
      </c>
      <c r="D204" s="135"/>
      <c r="E204" s="51" t="s">
        <v>207</v>
      </c>
      <c r="F204" s="136">
        <f t="shared" si="6"/>
        <v>321.95123999999998</v>
      </c>
      <c r="G204" s="137"/>
      <c r="H204" s="51">
        <v>0</v>
      </c>
      <c r="I204" s="51">
        <f t="shared" si="7"/>
        <v>515.121984</v>
      </c>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WZC204" s="1"/>
      <c r="WZD204" s="1"/>
      <c r="WZE204" s="1"/>
      <c r="WZF204" s="1"/>
      <c r="WZG204" s="1"/>
      <c r="WZH204" s="1"/>
      <c r="WZI204" s="1"/>
      <c r="WZJ204" s="1"/>
      <c r="WZK204" s="1"/>
      <c r="WZL204" s="1"/>
      <c r="WZM204" s="1"/>
      <c r="WZN204" s="1"/>
      <c r="WZO204" s="1"/>
      <c r="WZP204" s="1"/>
      <c r="WZQ204" s="1"/>
      <c r="WZR204" s="1"/>
      <c r="WZS204" s="1"/>
      <c r="WZT204" s="1"/>
      <c r="WZU204" s="1"/>
      <c r="WZV204" s="1"/>
      <c r="WZW204" s="1"/>
      <c r="WZX204" s="1"/>
      <c r="WZY204" s="1"/>
      <c r="WZZ204" s="1"/>
      <c r="XAA204" s="1"/>
      <c r="XAB204" s="1"/>
      <c r="XAC204" s="1"/>
      <c r="XAD204" s="1"/>
      <c r="XAE204" s="1"/>
      <c r="XAF204" s="1"/>
      <c r="XAG204" s="1"/>
      <c r="XAH204" s="1"/>
      <c r="XAI204" s="1"/>
      <c r="XAJ204" s="1"/>
      <c r="XAK204" s="1"/>
      <c r="XAL204" s="1"/>
      <c r="XAM204" s="1"/>
      <c r="XAN204" s="1"/>
      <c r="XAO204" s="1"/>
      <c r="XAP204" s="1"/>
      <c r="XAQ204" s="1"/>
      <c r="XAR204" s="1"/>
      <c r="XAS204" s="1"/>
      <c r="XAT204" s="1"/>
      <c r="XAU204" s="1"/>
      <c r="XAV204" s="1"/>
      <c r="XAW204" s="1"/>
      <c r="XAX204" s="1"/>
      <c r="XAY204" s="1"/>
      <c r="XAZ204" s="1"/>
      <c r="XBA204" s="1"/>
      <c r="XBB204" s="1"/>
      <c r="XBC204" s="1"/>
      <c r="XBD204" s="1"/>
      <c r="XBE204" s="1"/>
      <c r="XBF204" s="1"/>
      <c r="XBG204" s="1"/>
      <c r="XBH204" s="1"/>
      <c r="XBI204" s="1"/>
      <c r="XBJ204" s="1"/>
      <c r="XBK204" s="1"/>
      <c r="XBL204" s="1"/>
      <c r="XBM204" s="1"/>
      <c r="XBN204" s="1"/>
      <c r="XBO204" s="1"/>
      <c r="XBP204" s="1"/>
      <c r="XBQ204" s="1"/>
      <c r="XBR204" s="1"/>
      <c r="XBS204" s="1"/>
      <c r="XBT204" s="1"/>
      <c r="XBU204" s="1"/>
      <c r="XBV204" s="1"/>
      <c r="XBW204" s="1"/>
      <c r="XBX204" s="1"/>
      <c r="XBY204" s="1"/>
      <c r="XBZ204" s="1"/>
      <c r="XCA204" s="1"/>
      <c r="XCB204" s="1"/>
      <c r="XCC204" s="1"/>
      <c r="XCD204" s="1"/>
      <c r="XCE204" s="1"/>
      <c r="XCF204" s="1"/>
      <c r="XCG204" s="1"/>
      <c r="XCH204" s="1"/>
      <c r="XCI204" s="1"/>
      <c r="XCJ204" s="1"/>
      <c r="XCK204" s="1"/>
      <c r="XCL204" s="1"/>
      <c r="XCM204" s="1"/>
      <c r="XCN204" s="1"/>
      <c r="XCO204" s="1"/>
      <c r="XCP204" s="1"/>
      <c r="XCQ204" s="1"/>
      <c r="XCR204" s="1"/>
      <c r="XCS204" s="1"/>
      <c r="XCT204" s="1"/>
      <c r="XCU204" s="1"/>
      <c r="XCV204" s="1"/>
      <c r="XCW204" s="1"/>
      <c r="XCX204" s="1"/>
      <c r="XCY204" s="1"/>
      <c r="XCZ204" s="1"/>
      <c r="XDA204" s="1"/>
      <c r="XDB204" s="1"/>
      <c r="XDC204" s="1"/>
      <c r="XDD204" s="1"/>
      <c r="XDE204" s="1"/>
      <c r="XDF204" s="1"/>
      <c r="XDG204" s="1"/>
      <c r="XDH204" s="1"/>
      <c r="XDI204" s="1"/>
      <c r="XDJ204" s="1"/>
      <c r="XDK204" s="1"/>
      <c r="XDL204" s="1"/>
      <c r="XDM204" s="1"/>
      <c r="XDN204" s="1"/>
      <c r="XDO204" s="1"/>
      <c r="XDP204" s="1"/>
      <c r="XDQ204" s="1"/>
      <c r="XDR204" s="1"/>
      <c r="XDS204" s="1"/>
      <c r="XDT204" s="1"/>
      <c r="XDU204" s="1"/>
      <c r="XDV204" s="1"/>
      <c r="XDW204" s="1"/>
      <c r="XDX204" s="1"/>
      <c r="XDY204" s="1"/>
      <c r="XDZ204" s="1"/>
      <c r="XEA204" s="1"/>
      <c r="XEB204" s="1"/>
      <c r="XEC204" s="1"/>
      <c r="XED204" s="1"/>
      <c r="XEE204" s="1"/>
      <c r="XEF204" s="1"/>
      <c r="XEG204" s="1"/>
      <c r="XEH204" s="1"/>
      <c r="XEI204" s="1"/>
      <c r="XEJ204" s="1"/>
      <c r="XEK204" s="1"/>
      <c r="XEL204" s="1"/>
      <c r="XEM204" s="1"/>
      <c r="XEN204" s="1"/>
      <c r="XEO204" s="1"/>
      <c r="XEP204" s="1"/>
      <c r="XEQ204" s="1"/>
      <c r="XER204" s="1"/>
      <c r="XES204" s="1"/>
      <c r="XET204" s="1"/>
      <c r="XEU204" s="1"/>
      <c r="XEV204" s="1"/>
      <c r="XEW204" s="1"/>
      <c r="XEX204" s="1"/>
      <c r="XEY204" s="1"/>
      <c r="XEZ204" s="1"/>
      <c r="XFA204" s="1"/>
      <c r="XFB204" s="1"/>
      <c r="XFC204" s="1"/>
      <c r="XFD204" s="1"/>
    </row>
    <row r="205" spans="1:151 16227:16384" s="11" customFormat="1" ht="20.25" customHeight="1" x14ac:dyDescent="0.25">
      <c r="A205" s="158"/>
      <c r="B205" s="159"/>
      <c r="C205" s="135">
        <f t="shared" ref="C205:C216" si="8">C204+1</f>
        <v>3</v>
      </c>
      <c r="D205" s="135"/>
      <c r="E205" s="51" t="s">
        <v>207</v>
      </c>
      <c r="F205" s="136">
        <f t="shared" si="6"/>
        <v>321.95123999999998</v>
      </c>
      <c r="G205" s="137"/>
      <c r="H205" s="51">
        <v>0</v>
      </c>
      <c r="I205" s="51">
        <f t="shared" si="7"/>
        <v>515.121984</v>
      </c>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WZC205" s="1"/>
      <c r="WZD205" s="1"/>
      <c r="WZE205" s="1"/>
      <c r="WZF205" s="1"/>
      <c r="WZG205" s="1"/>
      <c r="WZH205" s="1"/>
      <c r="WZI205" s="1"/>
      <c r="WZJ205" s="1"/>
      <c r="WZK205" s="1"/>
      <c r="WZL205" s="1"/>
      <c r="WZM205" s="1"/>
      <c r="WZN205" s="1"/>
      <c r="WZO205" s="1"/>
      <c r="WZP205" s="1"/>
      <c r="WZQ205" s="1"/>
      <c r="WZR205" s="1"/>
      <c r="WZS205" s="1"/>
      <c r="WZT205" s="1"/>
      <c r="WZU205" s="1"/>
      <c r="WZV205" s="1"/>
      <c r="WZW205" s="1"/>
      <c r="WZX205" s="1"/>
      <c r="WZY205" s="1"/>
      <c r="WZZ205" s="1"/>
      <c r="XAA205" s="1"/>
      <c r="XAB205" s="1"/>
      <c r="XAC205" s="1"/>
      <c r="XAD205" s="1"/>
      <c r="XAE205" s="1"/>
      <c r="XAF205" s="1"/>
      <c r="XAG205" s="1"/>
      <c r="XAH205" s="1"/>
      <c r="XAI205" s="1"/>
      <c r="XAJ205" s="1"/>
      <c r="XAK205" s="1"/>
      <c r="XAL205" s="1"/>
      <c r="XAM205" s="1"/>
      <c r="XAN205" s="1"/>
      <c r="XAO205" s="1"/>
      <c r="XAP205" s="1"/>
      <c r="XAQ205" s="1"/>
      <c r="XAR205" s="1"/>
      <c r="XAS205" s="1"/>
      <c r="XAT205" s="1"/>
      <c r="XAU205" s="1"/>
      <c r="XAV205" s="1"/>
      <c r="XAW205" s="1"/>
      <c r="XAX205" s="1"/>
      <c r="XAY205" s="1"/>
      <c r="XAZ205" s="1"/>
      <c r="XBA205" s="1"/>
      <c r="XBB205" s="1"/>
      <c r="XBC205" s="1"/>
      <c r="XBD205" s="1"/>
      <c r="XBE205" s="1"/>
      <c r="XBF205" s="1"/>
      <c r="XBG205" s="1"/>
      <c r="XBH205" s="1"/>
      <c r="XBI205" s="1"/>
      <c r="XBJ205" s="1"/>
      <c r="XBK205" s="1"/>
      <c r="XBL205" s="1"/>
      <c r="XBM205" s="1"/>
      <c r="XBN205" s="1"/>
      <c r="XBO205" s="1"/>
      <c r="XBP205" s="1"/>
      <c r="XBQ205" s="1"/>
      <c r="XBR205" s="1"/>
      <c r="XBS205" s="1"/>
      <c r="XBT205" s="1"/>
      <c r="XBU205" s="1"/>
      <c r="XBV205" s="1"/>
      <c r="XBW205" s="1"/>
      <c r="XBX205" s="1"/>
      <c r="XBY205" s="1"/>
      <c r="XBZ205" s="1"/>
      <c r="XCA205" s="1"/>
      <c r="XCB205" s="1"/>
      <c r="XCC205" s="1"/>
      <c r="XCD205" s="1"/>
      <c r="XCE205" s="1"/>
      <c r="XCF205" s="1"/>
      <c r="XCG205" s="1"/>
      <c r="XCH205" s="1"/>
      <c r="XCI205" s="1"/>
      <c r="XCJ205" s="1"/>
      <c r="XCK205" s="1"/>
      <c r="XCL205" s="1"/>
      <c r="XCM205" s="1"/>
      <c r="XCN205" s="1"/>
      <c r="XCO205" s="1"/>
      <c r="XCP205" s="1"/>
      <c r="XCQ205" s="1"/>
      <c r="XCR205" s="1"/>
      <c r="XCS205" s="1"/>
      <c r="XCT205" s="1"/>
      <c r="XCU205" s="1"/>
      <c r="XCV205" s="1"/>
      <c r="XCW205" s="1"/>
      <c r="XCX205" s="1"/>
      <c r="XCY205" s="1"/>
      <c r="XCZ205" s="1"/>
      <c r="XDA205" s="1"/>
      <c r="XDB205" s="1"/>
      <c r="XDC205" s="1"/>
      <c r="XDD205" s="1"/>
      <c r="XDE205" s="1"/>
      <c r="XDF205" s="1"/>
      <c r="XDG205" s="1"/>
      <c r="XDH205" s="1"/>
      <c r="XDI205" s="1"/>
      <c r="XDJ205" s="1"/>
      <c r="XDK205" s="1"/>
      <c r="XDL205" s="1"/>
      <c r="XDM205" s="1"/>
      <c r="XDN205" s="1"/>
      <c r="XDO205" s="1"/>
      <c r="XDP205" s="1"/>
      <c r="XDQ205" s="1"/>
      <c r="XDR205" s="1"/>
      <c r="XDS205" s="1"/>
      <c r="XDT205" s="1"/>
      <c r="XDU205" s="1"/>
      <c r="XDV205" s="1"/>
      <c r="XDW205" s="1"/>
      <c r="XDX205" s="1"/>
      <c r="XDY205" s="1"/>
      <c r="XDZ205" s="1"/>
      <c r="XEA205" s="1"/>
      <c r="XEB205" s="1"/>
      <c r="XEC205" s="1"/>
      <c r="XED205" s="1"/>
      <c r="XEE205" s="1"/>
      <c r="XEF205" s="1"/>
      <c r="XEG205" s="1"/>
      <c r="XEH205" s="1"/>
      <c r="XEI205" s="1"/>
      <c r="XEJ205" s="1"/>
      <c r="XEK205" s="1"/>
      <c r="XEL205" s="1"/>
      <c r="XEM205" s="1"/>
      <c r="XEN205" s="1"/>
      <c r="XEO205" s="1"/>
      <c r="XEP205" s="1"/>
      <c r="XEQ205" s="1"/>
      <c r="XER205" s="1"/>
      <c r="XES205" s="1"/>
      <c r="XET205" s="1"/>
      <c r="XEU205" s="1"/>
      <c r="XEV205" s="1"/>
      <c r="XEW205" s="1"/>
      <c r="XEX205" s="1"/>
      <c r="XEY205" s="1"/>
      <c r="XEZ205" s="1"/>
      <c r="XFA205" s="1"/>
      <c r="XFB205" s="1"/>
      <c r="XFC205" s="1"/>
      <c r="XFD205" s="1"/>
    </row>
    <row r="206" spans="1:151 16227:16384" s="11" customFormat="1" ht="20.25" customHeight="1" x14ac:dyDescent="0.25">
      <c r="A206" s="158"/>
      <c r="B206" s="159"/>
      <c r="C206" s="135">
        <f t="shared" si="8"/>
        <v>4</v>
      </c>
      <c r="D206" s="135"/>
      <c r="E206" s="51" t="s">
        <v>207</v>
      </c>
      <c r="F206" s="136">
        <f t="shared" si="6"/>
        <v>321.95123999999998</v>
      </c>
      <c r="G206" s="137"/>
      <c r="H206" s="51">
        <v>0</v>
      </c>
      <c r="I206" s="51">
        <f t="shared" si="7"/>
        <v>515.121984</v>
      </c>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WZC206" s="1"/>
      <c r="WZD206" s="1"/>
      <c r="WZE206" s="1"/>
      <c r="WZF206" s="1"/>
      <c r="WZG206" s="1"/>
      <c r="WZH206" s="1"/>
      <c r="WZI206" s="1"/>
      <c r="WZJ206" s="1"/>
      <c r="WZK206" s="1"/>
      <c r="WZL206" s="1"/>
      <c r="WZM206" s="1"/>
      <c r="WZN206" s="1"/>
      <c r="WZO206" s="1"/>
      <c r="WZP206" s="1"/>
      <c r="WZQ206" s="1"/>
      <c r="WZR206" s="1"/>
      <c r="WZS206" s="1"/>
      <c r="WZT206" s="1"/>
      <c r="WZU206" s="1"/>
      <c r="WZV206" s="1"/>
      <c r="WZW206" s="1"/>
      <c r="WZX206" s="1"/>
      <c r="WZY206" s="1"/>
      <c r="WZZ206" s="1"/>
      <c r="XAA206" s="1"/>
      <c r="XAB206" s="1"/>
      <c r="XAC206" s="1"/>
      <c r="XAD206" s="1"/>
      <c r="XAE206" s="1"/>
      <c r="XAF206" s="1"/>
      <c r="XAG206" s="1"/>
      <c r="XAH206" s="1"/>
      <c r="XAI206" s="1"/>
      <c r="XAJ206" s="1"/>
      <c r="XAK206" s="1"/>
      <c r="XAL206" s="1"/>
      <c r="XAM206" s="1"/>
      <c r="XAN206" s="1"/>
      <c r="XAO206" s="1"/>
      <c r="XAP206" s="1"/>
      <c r="XAQ206" s="1"/>
      <c r="XAR206" s="1"/>
      <c r="XAS206" s="1"/>
      <c r="XAT206" s="1"/>
      <c r="XAU206" s="1"/>
      <c r="XAV206" s="1"/>
      <c r="XAW206" s="1"/>
      <c r="XAX206" s="1"/>
      <c r="XAY206" s="1"/>
      <c r="XAZ206" s="1"/>
      <c r="XBA206" s="1"/>
      <c r="XBB206" s="1"/>
      <c r="XBC206" s="1"/>
      <c r="XBD206" s="1"/>
      <c r="XBE206" s="1"/>
      <c r="XBF206" s="1"/>
      <c r="XBG206" s="1"/>
      <c r="XBH206" s="1"/>
      <c r="XBI206" s="1"/>
      <c r="XBJ206" s="1"/>
      <c r="XBK206" s="1"/>
      <c r="XBL206" s="1"/>
      <c r="XBM206" s="1"/>
      <c r="XBN206" s="1"/>
      <c r="XBO206" s="1"/>
      <c r="XBP206" s="1"/>
      <c r="XBQ206" s="1"/>
      <c r="XBR206" s="1"/>
      <c r="XBS206" s="1"/>
      <c r="XBT206" s="1"/>
      <c r="XBU206" s="1"/>
      <c r="XBV206" s="1"/>
      <c r="XBW206" s="1"/>
      <c r="XBX206" s="1"/>
      <c r="XBY206" s="1"/>
      <c r="XBZ206" s="1"/>
      <c r="XCA206" s="1"/>
      <c r="XCB206" s="1"/>
      <c r="XCC206" s="1"/>
      <c r="XCD206" s="1"/>
      <c r="XCE206" s="1"/>
      <c r="XCF206" s="1"/>
      <c r="XCG206" s="1"/>
      <c r="XCH206" s="1"/>
      <c r="XCI206" s="1"/>
      <c r="XCJ206" s="1"/>
      <c r="XCK206" s="1"/>
      <c r="XCL206" s="1"/>
      <c r="XCM206" s="1"/>
      <c r="XCN206" s="1"/>
      <c r="XCO206" s="1"/>
      <c r="XCP206" s="1"/>
      <c r="XCQ206" s="1"/>
      <c r="XCR206" s="1"/>
      <c r="XCS206" s="1"/>
      <c r="XCT206" s="1"/>
      <c r="XCU206" s="1"/>
      <c r="XCV206" s="1"/>
      <c r="XCW206" s="1"/>
      <c r="XCX206" s="1"/>
      <c r="XCY206" s="1"/>
      <c r="XCZ206" s="1"/>
      <c r="XDA206" s="1"/>
      <c r="XDB206" s="1"/>
      <c r="XDC206" s="1"/>
      <c r="XDD206" s="1"/>
      <c r="XDE206" s="1"/>
      <c r="XDF206" s="1"/>
      <c r="XDG206" s="1"/>
      <c r="XDH206" s="1"/>
      <c r="XDI206" s="1"/>
      <c r="XDJ206" s="1"/>
      <c r="XDK206" s="1"/>
      <c r="XDL206" s="1"/>
      <c r="XDM206" s="1"/>
      <c r="XDN206" s="1"/>
      <c r="XDO206" s="1"/>
      <c r="XDP206" s="1"/>
      <c r="XDQ206" s="1"/>
      <c r="XDR206" s="1"/>
      <c r="XDS206" s="1"/>
      <c r="XDT206" s="1"/>
      <c r="XDU206" s="1"/>
      <c r="XDV206" s="1"/>
      <c r="XDW206" s="1"/>
      <c r="XDX206" s="1"/>
      <c r="XDY206" s="1"/>
      <c r="XDZ206" s="1"/>
      <c r="XEA206" s="1"/>
      <c r="XEB206" s="1"/>
      <c r="XEC206" s="1"/>
      <c r="XED206" s="1"/>
      <c r="XEE206" s="1"/>
      <c r="XEF206" s="1"/>
      <c r="XEG206" s="1"/>
      <c r="XEH206" s="1"/>
      <c r="XEI206" s="1"/>
      <c r="XEJ206" s="1"/>
      <c r="XEK206" s="1"/>
      <c r="XEL206" s="1"/>
      <c r="XEM206" s="1"/>
      <c r="XEN206" s="1"/>
      <c r="XEO206" s="1"/>
      <c r="XEP206" s="1"/>
      <c r="XEQ206" s="1"/>
      <c r="XER206" s="1"/>
      <c r="XES206" s="1"/>
      <c r="XET206" s="1"/>
      <c r="XEU206" s="1"/>
      <c r="XEV206" s="1"/>
      <c r="XEW206" s="1"/>
      <c r="XEX206" s="1"/>
      <c r="XEY206" s="1"/>
      <c r="XEZ206" s="1"/>
      <c r="XFA206" s="1"/>
      <c r="XFB206" s="1"/>
      <c r="XFC206" s="1"/>
      <c r="XFD206" s="1"/>
    </row>
    <row r="207" spans="1:151 16227:16384" s="11" customFormat="1" ht="20.25" customHeight="1" x14ac:dyDescent="0.25">
      <c r="A207" s="158"/>
      <c r="B207" s="159"/>
      <c r="C207" s="135">
        <f>C206+1</f>
        <v>5</v>
      </c>
      <c r="D207" s="135"/>
      <c r="E207" s="51" t="s">
        <v>207</v>
      </c>
      <c r="F207" s="136">
        <f t="shared" si="6"/>
        <v>321.95123999999998</v>
      </c>
      <c r="G207" s="137"/>
      <c r="H207" s="51">
        <v>0</v>
      </c>
      <c r="I207" s="51">
        <f t="shared" si="7"/>
        <v>515.121984</v>
      </c>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WZC207" s="1"/>
      <c r="WZD207" s="1"/>
      <c r="WZE207" s="1"/>
      <c r="WZF207" s="1"/>
      <c r="WZG207" s="1"/>
      <c r="WZH207" s="1"/>
      <c r="WZI207" s="1"/>
      <c r="WZJ207" s="1"/>
      <c r="WZK207" s="1"/>
      <c r="WZL207" s="1"/>
      <c r="WZM207" s="1"/>
      <c r="WZN207" s="1"/>
      <c r="WZO207" s="1"/>
      <c r="WZP207" s="1"/>
      <c r="WZQ207" s="1"/>
      <c r="WZR207" s="1"/>
      <c r="WZS207" s="1"/>
      <c r="WZT207" s="1"/>
      <c r="WZU207" s="1"/>
      <c r="WZV207" s="1"/>
      <c r="WZW207" s="1"/>
      <c r="WZX207" s="1"/>
      <c r="WZY207" s="1"/>
      <c r="WZZ207" s="1"/>
      <c r="XAA207" s="1"/>
      <c r="XAB207" s="1"/>
      <c r="XAC207" s="1"/>
      <c r="XAD207" s="1"/>
      <c r="XAE207" s="1"/>
      <c r="XAF207" s="1"/>
      <c r="XAG207" s="1"/>
      <c r="XAH207" s="1"/>
      <c r="XAI207" s="1"/>
      <c r="XAJ207" s="1"/>
      <c r="XAK207" s="1"/>
      <c r="XAL207" s="1"/>
      <c r="XAM207" s="1"/>
      <c r="XAN207" s="1"/>
      <c r="XAO207" s="1"/>
      <c r="XAP207" s="1"/>
      <c r="XAQ207" s="1"/>
      <c r="XAR207" s="1"/>
      <c r="XAS207" s="1"/>
      <c r="XAT207" s="1"/>
      <c r="XAU207" s="1"/>
      <c r="XAV207" s="1"/>
      <c r="XAW207" s="1"/>
      <c r="XAX207" s="1"/>
      <c r="XAY207" s="1"/>
      <c r="XAZ207" s="1"/>
      <c r="XBA207" s="1"/>
      <c r="XBB207" s="1"/>
      <c r="XBC207" s="1"/>
      <c r="XBD207" s="1"/>
      <c r="XBE207" s="1"/>
      <c r="XBF207" s="1"/>
      <c r="XBG207" s="1"/>
      <c r="XBH207" s="1"/>
      <c r="XBI207" s="1"/>
      <c r="XBJ207" s="1"/>
      <c r="XBK207" s="1"/>
      <c r="XBL207" s="1"/>
      <c r="XBM207" s="1"/>
      <c r="XBN207" s="1"/>
      <c r="XBO207" s="1"/>
      <c r="XBP207" s="1"/>
      <c r="XBQ207" s="1"/>
      <c r="XBR207" s="1"/>
      <c r="XBS207" s="1"/>
      <c r="XBT207" s="1"/>
      <c r="XBU207" s="1"/>
      <c r="XBV207" s="1"/>
      <c r="XBW207" s="1"/>
      <c r="XBX207" s="1"/>
      <c r="XBY207" s="1"/>
      <c r="XBZ207" s="1"/>
      <c r="XCA207" s="1"/>
      <c r="XCB207" s="1"/>
      <c r="XCC207" s="1"/>
      <c r="XCD207" s="1"/>
      <c r="XCE207" s="1"/>
      <c r="XCF207" s="1"/>
      <c r="XCG207" s="1"/>
      <c r="XCH207" s="1"/>
      <c r="XCI207" s="1"/>
      <c r="XCJ207" s="1"/>
      <c r="XCK207" s="1"/>
      <c r="XCL207" s="1"/>
      <c r="XCM207" s="1"/>
      <c r="XCN207" s="1"/>
      <c r="XCO207" s="1"/>
      <c r="XCP207" s="1"/>
      <c r="XCQ207" s="1"/>
      <c r="XCR207" s="1"/>
      <c r="XCS207" s="1"/>
      <c r="XCT207" s="1"/>
      <c r="XCU207" s="1"/>
      <c r="XCV207" s="1"/>
      <c r="XCW207" s="1"/>
      <c r="XCX207" s="1"/>
      <c r="XCY207" s="1"/>
      <c r="XCZ207" s="1"/>
      <c r="XDA207" s="1"/>
      <c r="XDB207" s="1"/>
      <c r="XDC207" s="1"/>
      <c r="XDD207" s="1"/>
      <c r="XDE207" s="1"/>
      <c r="XDF207" s="1"/>
      <c r="XDG207" s="1"/>
      <c r="XDH207" s="1"/>
      <c r="XDI207" s="1"/>
      <c r="XDJ207" s="1"/>
      <c r="XDK207" s="1"/>
      <c r="XDL207" s="1"/>
      <c r="XDM207" s="1"/>
      <c r="XDN207" s="1"/>
      <c r="XDO207" s="1"/>
      <c r="XDP207" s="1"/>
      <c r="XDQ207" s="1"/>
      <c r="XDR207" s="1"/>
      <c r="XDS207" s="1"/>
      <c r="XDT207" s="1"/>
      <c r="XDU207" s="1"/>
      <c r="XDV207" s="1"/>
      <c r="XDW207" s="1"/>
      <c r="XDX207" s="1"/>
      <c r="XDY207" s="1"/>
      <c r="XDZ207" s="1"/>
      <c r="XEA207" s="1"/>
      <c r="XEB207" s="1"/>
      <c r="XEC207" s="1"/>
      <c r="XED207" s="1"/>
      <c r="XEE207" s="1"/>
      <c r="XEF207" s="1"/>
      <c r="XEG207" s="1"/>
      <c r="XEH207" s="1"/>
      <c r="XEI207" s="1"/>
      <c r="XEJ207" s="1"/>
      <c r="XEK207" s="1"/>
      <c r="XEL207" s="1"/>
      <c r="XEM207" s="1"/>
      <c r="XEN207" s="1"/>
      <c r="XEO207" s="1"/>
      <c r="XEP207" s="1"/>
      <c r="XEQ207" s="1"/>
      <c r="XER207" s="1"/>
      <c r="XES207" s="1"/>
      <c r="XET207" s="1"/>
      <c r="XEU207" s="1"/>
      <c r="XEV207" s="1"/>
      <c r="XEW207" s="1"/>
      <c r="XEX207" s="1"/>
      <c r="XEY207" s="1"/>
      <c r="XEZ207" s="1"/>
      <c r="XFA207" s="1"/>
      <c r="XFB207" s="1"/>
      <c r="XFC207" s="1"/>
      <c r="XFD207" s="1"/>
    </row>
    <row r="208" spans="1:151 16227:16384" s="11" customFormat="1" ht="20.25" customHeight="1" x14ac:dyDescent="0.25">
      <c r="A208" s="158"/>
      <c r="B208" s="159"/>
      <c r="C208" s="135">
        <f t="shared" si="8"/>
        <v>6</v>
      </c>
      <c r="D208" s="135"/>
      <c r="E208" s="51" t="s">
        <v>207</v>
      </c>
      <c r="F208" s="136">
        <f t="shared" si="6"/>
        <v>321.95123999999998</v>
      </c>
      <c r="G208" s="137"/>
      <c r="H208" s="51">
        <v>0</v>
      </c>
      <c r="I208" s="51">
        <f t="shared" si="7"/>
        <v>515.121984</v>
      </c>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WZC208" s="1"/>
      <c r="WZD208" s="1"/>
      <c r="WZE208" s="1"/>
      <c r="WZF208" s="1"/>
      <c r="WZG208" s="1"/>
      <c r="WZH208" s="1"/>
      <c r="WZI208" s="1"/>
      <c r="WZJ208" s="1"/>
      <c r="WZK208" s="1"/>
      <c r="WZL208" s="1"/>
      <c r="WZM208" s="1"/>
      <c r="WZN208" s="1"/>
      <c r="WZO208" s="1"/>
      <c r="WZP208" s="1"/>
      <c r="WZQ208" s="1"/>
      <c r="WZR208" s="1"/>
      <c r="WZS208" s="1"/>
      <c r="WZT208" s="1"/>
      <c r="WZU208" s="1"/>
      <c r="WZV208" s="1"/>
      <c r="WZW208" s="1"/>
      <c r="WZX208" s="1"/>
      <c r="WZY208" s="1"/>
      <c r="WZZ208" s="1"/>
      <c r="XAA208" s="1"/>
      <c r="XAB208" s="1"/>
      <c r="XAC208" s="1"/>
      <c r="XAD208" s="1"/>
      <c r="XAE208" s="1"/>
      <c r="XAF208" s="1"/>
      <c r="XAG208" s="1"/>
      <c r="XAH208" s="1"/>
      <c r="XAI208" s="1"/>
      <c r="XAJ208" s="1"/>
      <c r="XAK208" s="1"/>
      <c r="XAL208" s="1"/>
      <c r="XAM208" s="1"/>
      <c r="XAN208" s="1"/>
      <c r="XAO208" s="1"/>
      <c r="XAP208" s="1"/>
      <c r="XAQ208" s="1"/>
      <c r="XAR208" s="1"/>
      <c r="XAS208" s="1"/>
      <c r="XAT208" s="1"/>
      <c r="XAU208" s="1"/>
      <c r="XAV208" s="1"/>
      <c r="XAW208" s="1"/>
      <c r="XAX208" s="1"/>
      <c r="XAY208" s="1"/>
      <c r="XAZ208" s="1"/>
      <c r="XBA208" s="1"/>
      <c r="XBB208" s="1"/>
      <c r="XBC208" s="1"/>
      <c r="XBD208" s="1"/>
      <c r="XBE208" s="1"/>
      <c r="XBF208" s="1"/>
      <c r="XBG208" s="1"/>
      <c r="XBH208" s="1"/>
      <c r="XBI208" s="1"/>
      <c r="XBJ208" s="1"/>
      <c r="XBK208" s="1"/>
      <c r="XBL208" s="1"/>
      <c r="XBM208" s="1"/>
      <c r="XBN208" s="1"/>
      <c r="XBO208" s="1"/>
      <c r="XBP208" s="1"/>
      <c r="XBQ208" s="1"/>
      <c r="XBR208" s="1"/>
      <c r="XBS208" s="1"/>
      <c r="XBT208" s="1"/>
      <c r="XBU208" s="1"/>
      <c r="XBV208" s="1"/>
      <c r="XBW208" s="1"/>
      <c r="XBX208" s="1"/>
      <c r="XBY208" s="1"/>
      <c r="XBZ208" s="1"/>
      <c r="XCA208" s="1"/>
      <c r="XCB208" s="1"/>
      <c r="XCC208" s="1"/>
      <c r="XCD208" s="1"/>
      <c r="XCE208" s="1"/>
      <c r="XCF208" s="1"/>
      <c r="XCG208" s="1"/>
      <c r="XCH208" s="1"/>
      <c r="XCI208" s="1"/>
      <c r="XCJ208" s="1"/>
      <c r="XCK208" s="1"/>
      <c r="XCL208" s="1"/>
      <c r="XCM208" s="1"/>
      <c r="XCN208" s="1"/>
      <c r="XCO208" s="1"/>
      <c r="XCP208" s="1"/>
      <c r="XCQ208" s="1"/>
      <c r="XCR208" s="1"/>
      <c r="XCS208" s="1"/>
      <c r="XCT208" s="1"/>
      <c r="XCU208" s="1"/>
      <c r="XCV208" s="1"/>
      <c r="XCW208" s="1"/>
      <c r="XCX208" s="1"/>
      <c r="XCY208" s="1"/>
      <c r="XCZ208" s="1"/>
      <c r="XDA208" s="1"/>
      <c r="XDB208" s="1"/>
      <c r="XDC208" s="1"/>
      <c r="XDD208" s="1"/>
      <c r="XDE208" s="1"/>
      <c r="XDF208" s="1"/>
      <c r="XDG208" s="1"/>
      <c r="XDH208" s="1"/>
      <c r="XDI208" s="1"/>
      <c r="XDJ208" s="1"/>
      <c r="XDK208" s="1"/>
      <c r="XDL208" s="1"/>
      <c r="XDM208" s="1"/>
      <c r="XDN208" s="1"/>
      <c r="XDO208" s="1"/>
      <c r="XDP208" s="1"/>
      <c r="XDQ208" s="1"/>
      <c r="XDR208" s="1"/>
      <c r="XDS208" s="1"/>
      <c r="XDT208" s="1"/>
      <c r="XDU208" s="1"/>
      <c r="XDV208" s="1"/>
      <c r="XDW208" s="1"/>
      <c r="XDX208" s="1"/>
      <c r="XDY208" s="1"/>
      <c r="XDZ208" s="1"/>
      <c r="XEA208" s="1"/>
      <c r="XEB208" s="1"/>
      <c r="XEC208" s="1"/>
      <c r="XED208" s="1"/>
      <c r="XEE208" s="1"/>
      <c r="XEF208" s="1"/>
      <c r="XEG208" s="1"/>
      <c r="XEH208" s="1"/>
      <c r="XEI208" s="1"/>
      <c r="XEJ208" s="1"/>
      <c r="XEK208" s="1"/>
      <c r="XEL208" s="1"/>
      <c r="XEM208" s="1"/>
      <c r="XEN208" s="1"/>
      <c r="XEO208" s="1"/>
      <c r="XEP208" s="1"/>
      <c r="XEQ208" s="1"/>
      <c r="XER208" s="1"/>
      <c r="XES208" s="1"/>
      <c r="XET208" s="1"/>
      <c r="XEU208" s="1"/>
      <c r="XEV208" s="1"/>
      <c r="XEW208" s="1"/>
      <c r="XEX208" s="1"/>
      <c r="XEY208" s="1"/>
      <c r="XEZ208" s="1"/>
      <c r="XFA208" s="1"/>
      <c r="XFB208" s="1"/>
      <c r="XFC208" s="1"/>
      <c r="XFD208" s="1"/>
    </row>
    <row r="209" spans="1:151 16227:16384" s="11" customFormat="1" ht="20.25" customHeight="1" x14ac:dyDescent="0.25">
      <c r="A209" s="158"/>
      <c r="B209" s="159"/>
      <c r="C209" s="135">
        <f t="shared" si="8"/>
        <v>7</v>
      </c>
      <c r="D209" s="135"/>
      <c r="E209" s="51" t="s">
        <v>207</v>
      </c>
      <c r="F209" s="136">
        <f t="shared" si="6"/>
        <v>321.95123999999998</v>
      </c>
      <c r="G209" s="137"/>
      <c r="H209" s="51">
        <v>0</v>
      </c>
      <c r="I209" s="51">
        <f t="shared" si="7"/>
        <v>515.121984</v>
      </c>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WZC209" s="1"/>
      <c r="WZD209" s="1"/>
      <c r="WZE209" s="1"/>
      <c r="WZF209" s="1"/>
      <c r="WZG209" s="1"/>
      <c r="WZH209" s="1"/>
      <c r="WZI209" s="1"/>
      <c r="WZJ209" s="1"/>
      <c r="WZK209" s="1"/>
      <c r="WZL209" s="1"/>
      <c r="WZM209" s="1"/>
      <c r="WZN209" s="1"/>
      <c r="WZO209" s="1"/>
      <c r="WZP209" s="1"/>
      <c r="WZQ209" s="1"/>
      <c r="WZR209" s="1"/>
      <c r="WZS209" s="1"/>
      <c r="WZT209" s="1"/>
      <c r="WZU209" s="1"/>
      <c r="WZV209" s="1"/>
      <c r="WZW209" s="1"/>
      <c r="WZX209" s="1"/>
      <c r="WZY209" s="1"/>
      <c r="WZZ209" s="1"/>
      <c r="XAA209" s="1"/>
      <c r="XAB209" s="1"/>
      <c r="XAC209" s="1"/>
      <c r="XAD209" s="1"/>
      <c r="XAE209" s="1"/>
      <c r="XAF209" s="1"/>
      <c r="XAG209" s="1"/>
      <c r="XAH209" s="1"/>
      <c r="XAI209" s="1"/>
      <c r="XAJ209" s="1"/>
      <c r="XAK209" s="1"/>
      <c r="XAL209" s="1"/>
      <c r="XAM209" s="1"/>
      <c r="XAN209" s="1"/>
      <c r="XAO209" s="1"/>
      <c r="XAP209" s="1"/>
      <c r="XAQ209" s="1"/>
      <c r="XAR209" s="1"/>
      <c r="XAS209" s="1"/>
      <c r="XAT209" s="1"/>
      <c r="XAU209" s="1"/>
      <c r="XAV209" s="1"/>
      <c r="XAW209" s="1"/>
      <c r="XAX209" s="1"/>
      <c r="XAY209" s="1"/>
      <c r="XAZ209" s="1"/>
      <c r="XBA209" s="1"/>
      <c r="XBB209" s="1"/>
      <c r="XBC209" s="1"/>
      <c r="XBD209" s="1"/>
      <c r="XBE209" s="1"/>
      <c r="XBF209" s="1"/>
      <c r="XBG209" s="1"/>
      <c r="XBH209" s="1"/>
      <c r="XBI209" s="1"/>
      <c r="XBJ209" s="1"/>
      <c r="XBK209" s="1"/>
      <c r="XBL209" s="1"/>
      <c r="XBM209" s="1"/>
      <c r="XBN209" s="1"/>
      <c r="XBO209" s="1"/>
      <c r="XBP209" s="1"/>
      <c r="XBQ209" s="1"/>
      <c r="XBR209" s="1"/>
      <c r="XBS209" s="1"/>
      <c r="XBT209" s="1"/>
      <c r="XBU209" s="1"/>
      <c r="XBV209" s="1"/>
      <c r="XBW209" s="1"/>
      <c r="XBX209" s="1"/>
      <c r="XBY209" s="1"/>
      <c r="XBZ209" s="1"/>
      <c r="XCA209" s="1"/>
      <c r="XCB209" s="1"/>
      <c r="XCC209" s="1"/>
      <c r="XCD209" s="1"/>
      <c r="XCE209" s="1"/>
      <c r="XCF209" s="1"/>
      <c r="XCG209" s="1"/>
      <c r="XCH209" s="1"/>
      <c r="XCI209" s="1"/>
      <c r="XCJ209" s="1"/>
      <c r="XCK209" s="1"/>
      <c r="XCL209" s="1"/>
      <c r="XCM209" s="1"/>
      <c r="XCN209" s="1"/>
      <c r="XCO209" s="1"/>
      <c r="XCP209" s="1"/>
      <c r="XCQ209" s="1"/>
      <c r="XCR209" s="1"/>
      <c r="XCS209" s="1"/>
      <c r="XCT209" s="1"/>
      <c r="XCU209" s="1"/>
      <c r="XCV209" s="1"/>
      <c r="XCW209" s="1"/>
      <c r="XCX209" s="1"/>
      <c r="XCY209" s="1"/>
      <c r="XCZ209" s="1"/>
      <c r="XDA209" s="1"/>
      <c r="XDB209" s="1"/>
      <c r="XDC209" s="1"/>
      <c r="XDD209" s="1"/>
      <c r="XDE209" s="1"/>
      <c r="XDF209" s="1"/>
      <c r="XDG209" s="1"/>
      <c r="XDH209" s="1"/>
      <c r="XDI209" s="1"/>
      <c r="XDJ209" s="1"/>
      <c r="XDK209" s="1"/>
      <c r="XDL209" s="1"/>
      <c r="XDM209" s="1"/>
      <c r="XDN209" s="1"/>
      <c r="XDO209" s="1"/>
      <c r="XDP209" s="1"/>
      <c r="XDQ209" s="1"/>
      <c r="XDR209" s="1"/>
      <c r="XDS209" s="1"/>
      <c r="XDT209" s="1"/>
      <c r="XDU209" s="1"/>
      <c r="XDV209" s="1"/>
      <c r="XDW209" s="1"/>
      <c r="XDX209" s="1"/>
      <c r="XDY209" s="1"/>
      <c r="XDZ209" s="1"/>
      <c r="XEA209" s="1"/>
      <c r="XEB209" s="1"/>
      <c r="XEC209" s="1"/>
      <c r="XED209" s="1"/>
      <c r="XEE209" s="1"/>
      <c r="XEF209" s="1"/>
      <c r="XEG209" s="1"/>
      <c r="XEH209" s="1"/>
      <c r="XEI209" s="1"/>
      <c r="XEJ209" s="1"/>
      <c r="XEK209" s="1"/>
      <c r="XEL209" s="1"/>
      <c r="XEM209" s="1"/>
      <c r="XEN209" s="1"/>
      <c r="XEO209" s="1"/>
      <c r="XEP209" s="1"/>
      <c r="XEQ209" s="1"/>
      <c r="XER209" s="1"/>
      <c r="XES209" s="1"/>
      <c r="XET209" s="1"/>
      <c r="XEU209" s="1"/>
      <c r="XEV209" s="1"/>
      <c r="XEW209" s="1"/>
      <c r="XEX209" s="1"/>
      <c r="XEY209" s="1"/>
      <c r="XEZ209" s="1"/>
      <c r="XFA209" s="1"/>
      <c r="XFB209" s="1"/>
      <c r="XFC209" s="1"/>
      <c r="XFD209" s="1"/>
    </row>
    <row r="210" spans="1:151 16227:16384" s="11" customFormat="1" ht="20.25" customHeight="1" x14ac:dyDescent="0.25">
      <c r="A210" s="158"/>
      <c r="B210" s="159"/>
      <c r="C210" s="135">
        <f t="shared" si="8"/>
        <v>8</v>
      </c>
      <c r="D210" s="135"/>
      <c r="E210" s="51" t="s">
        <v>207</v>
      </c>
      <c r="F210" s="136">
        <f t="shared" si="6"/>
        <v>321.95123999999998</v>
      </c>
      <c r="G210" s="137"/>
      <c r="H210" s="51">
        <v>0</v>
      </c>
      <c r="I210" s="51">
        <f t="shared" si="7"/>
        <v>515.121984</v>
      </c>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WZC210" s="1"/>
      <c r="WZD210" s="1"/>
      <c r="WZE210" s="1"/>
      <c r="WZF210" s="1"/>
      <c r="WZG210" s="1"/>
      <c r="WZH210" s="1"/>
      <c r="WZI210" s="1"/>
      <c r="WZJ210" s="1"/>
      <c r="WZK210" s="1"/>
      <c r="WZL210" s="1"/>
      <c r="WZM210" s="1"/>
      <c r="WZN210" s="1"/>
      <c r="WZO210" s="1"/>
      <c r="WZP210" s="1"/>
      <c r="WZQ210" s="1"/>
      <c r="WZR210" s="1"/>
      <c r="WZS210" s="1"/>
      <c r="WZT210" s="1"/>
      <c r="WZU210" s="1"/>
      <c r="WZV210" s="1"/>
      <c r="WZW210" s="1"/>
      <c r="WZX210" s="1"/>
      <c r="WZY210" s="1"/>
      <c r="WZZ210" s="1"/>
      <c r="XAA210" s="1"/>
      <c r="XAB210" s="1"/>
      <c r="XAC210" s="1"/>
      <c r="XAD210" s="1"/>
      <c r="XAE210" s="1"/>
      <c r="XAF210" s="1"/>
      <c r="XAG210" s="1"/>
      <c r="XAH210" s="1"/>
      <c r="XAI210" s="1"/>
      <c r="XAJ210" s="1"/>
      <c r="XAK210" s="1"/>
      <c r="XAL210" s="1"/>
      <c r="XAM210" s="1"/>
      <c r="XAN210" s="1"/>
      <c r="XAO210" s="1"/>
      <c r="XAP210" s="1"/>
      <c r="XAQ210" s="1"/>
      <c r="XAR210" s="1"/>
      <c r="XAS210" s="1"/>
      <c r="XAT210" s="1"/>
      <c r="XAU210" s="1"/>
      <c r="XAV210" s="1"/>
      <c r="XAW210" s="1"/>
      <c r="XAX210" s="1"/>
      <c r="XAY210" s="1"/>
      <c r="XAZ210" s="1"/>
      <c r="XBA210" s="1"/>
      <c r="XBB210" s="1"/>
      <c r="XBC210" s="1"/>
      <c r="XBD210" s="1"/>
      <c r="XBE210" s="1"/>
      <c r="XBF210" s="1"/>
      <c r="XBG210" s="1"/>
      <c r="XBH210" s="1"/>
      <c r="XBI210" s="1"/>
      <c r="XBJ210" s="1"/>
      <c r="XBK210" s="1"/>
      <c r="XBL210" s="1"/>
      <c r="XBM210" s="1"/>
      <c r="XBN210" s="1"/>
      <c r="XBO210" s="1"/>
      <c r="XBP210" s="1"/>
      <c r="XBQ210" s="1"/>
      <c r="XBR210" s="1"/>
      <c r="XBS210" s="1"/>
      <c r="XBT210" s="1"/>
      <c r="XBU210" s="1"/>
      <c r="XBV210" s="1"/>
      <c r="XBW210" s="1"/>
      <c r="XBX210" s="1"/>
      <c r="XBY210" s="1"/>
      <c r="XBZ210" s="1"/>
      <c r="XCA210" s="1"/>
      <c r="XCB210" s="1"/>
      <c r="XCC210" s="1"/>
      <c r="XCD210" s="1"/>
      <c r="XCE210" s="1"/>
      <c r="XCF210" s="1"/>
      <c r="XCG210" s="1"/>
      <c r="XCH210" s="1"/>
      <c r="XCI210" s="1"/>
      <c r="XCJ210" s="1"/>
      <c r="XCK210" s="1"/>
      <c r="XCL210" s="1"/>
      <c r="XCM210" s="1"/>
      <c r="XCN210" s="1"/>
      <c r="XCO210" s="1"/>
      <c r="XCP210" s="1"/>
      <c r="XCQ210" s="1"/>
      <c r="XCR210" s="1"/>
      <c r="XCS210" s="1"/>
      <c r="XCT210" s="1"/>
      <c r="XCU210" s="1"/>
      <c r="XCV210" s="1"/>
      <c r="XCW210" s="1"/>
      <c r="XCX210" s="1"/>
      <c r="XCY210" s="1"/>
      <c r="XCZ210" s="1"/>
      <c r="XDA210" s="1"/>
      <c r="XDB210" s="1"/>
      <c r="XDC210" s="1"/>
      <c r="XDD210" s="1"/>
      <c r="XDE210" s="1"/>
      <c r="XDF210" s="1"/>
      <c r="XDG210" s="1"/>
      <c r="XDH210" s="1"/>
      <c r="XDI210" s="1"/>
      <c r="XDJ210" s="1"/>
      <c r="XDK210" s="1"/>
      <c r="XDL210" s="1"/>
      <c r="XDM210" s="1"/>
      <c r="XDN210" s="1"/>
      <c r="XDO210" s="1"/>
      <c r="XDP210" s="1"/>
      <c r="XDQ210" s="1"/>
      <c r="XDR210" s="1"/>
      <c r="XDS210" s="1"/>
      <c r="XDT210" s="1"/>
      <c r="XDU210" s="1"/>
      <c r="XDV210" s="1"/>
      <c r="XDW210" s="1"/>
      <c r="XDX210" s="1"/>
      <c r="XDY210" s="1"/>
      <c r="XDZ210" s="1"/>
      <c r="XEA210" s="1"/>
      <c r="XEB210" s="1"/>
      <c r="XEC210" s="1"/>
      <c r="XED210" s="1"/>
      <c r="XEE210" s="1"/>
      <c r="XEF210" s="1"/>
      <c r="XEG210" s="1"/>
      <c r="XEH210" s="1"/>
      <c r="XEI210" s="1"/>
      <c r="XEJ210" s="1"/>
      <c r="XEK210" s="1"/>
      <c r="XEL210" s="1"/>
      <c r="XEM210" s="1"/>
      <c r="XEN210" s="1"/>
      <c r="XEO210" s="1"/>
      <c r="XEP210" s="1"/>
      <c r="XEQ210" s="1"/>
      <c r="XER210" s="1"/>
      <c r="XES210" s="1"/>
      <c r="XET210" s="1"/>
      <c r="XEU210" s="1"/>
      <c r="XEV210" s="1"/>
      <c r="XEW210" s="1"/>
      <c r="XEX210" s="1"/>
      <c r="XEY210" s="1"/>
      <c r="XEZ210" s="1"/>
      <c r="XFA210" s="1"/>
      <c r="XFB210" s="1"/>
      <c r="XFC210" s="1"/>
      <c r="XFD210" s="1"/>
    </row>
    <row r="211" spans="1:151 16227:16384" s="11" customFormat="1" ht="20.25" customHeight="1" x14ac:dyDescent="0.25">
      <c r="A211" s="158"/>
      <c r="B211" s="159"/>
      <c r="C211" s="135">
        <f t="shared" si="8"/>
        <v>9</v>
      </c>
      <c r="D211" s="135"/>
      <c r="E211" s="51" t="s">
        <v>207</v>
      </c>
      <c r="F211" s="136">
        <f t="shared" si="6"/>
        <v>321.95123999999998</v>
      </c>
      <c r="G211" s="137"/>
      <c r="H211" s="51">
        <v>0</v>
      </c>
      <c r="I211" s="51">
        <f t="shared" si="7"/>
        <v>515.121984</v>
      </c>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WZC211" s="1"/>
      <c r="WZD211" s="1"/>
      <c r="WZE211" s="1"/>
      <c r="WZF211" s="1"/>
      <c r="WZG211" s="1"/>
      <c r="WZH211" s="1"/>
      <c r="WZI211" s="1"/>
      <c r="WZJ211" s="1"/>
      <c r="WZK211" s="1"/>
      <c r="WZL211" s="1"/>
      <c r="WZM211" s="1"/>
      <c r="WZN211" s="1"/>
      <c r="WZO211" s="1"/>
      <c r="WZP211" s="1"/>
      <c r="WZQ211" s="1"/>
      <c r="WZR211" s="1"/>
      <c r="WZS211" s="1"/>
      <c r="WZT211" s="1"/>
      <c r="WZU211" s="1"/>
      <c r="WZV211" s="1"/>
      <c r="WZW211" s="1"/>
      <c r="WZX211" s="1"/>
      <c r="WZY211" s="1"/>
      <c r="WZZ211" s="1"/>
      <c r="XAA211" s="1"/>
      <c r="XAB211" s="1"/>
      <c r="XAC211" s="1"/>
      <c r="XAD211" s="1"/>
      <c r="XAE211" s="1"/>
      <c r="XAF211" s="1"/>
      <c r="XAG211" s="1"/>
      <c r="XAH211" s="1"/>
      <c r="XAI211" s="1"/>
      <c r="XAJ211" s="1"/>
      <c r="XAK211" s="1"/>
      <c r="XAL211" s="1"/>
      <c r="XAM211" s="1"/>
      <c r="XAN211" s="1"/>
      <c r="XAO211" s="1"/>
      <c r="XAP211" s="1"/>
      <c r="XAQ211" s="1"/>
      <c r="XAR211" s="1"/>
      <c r="XAS211" s="1"/>
      <c r="XAT211" s="1"/>
      <c r="XAU211" s="1"/>
      <c r="XAV211" s="1"/>
      <c r="XAW211" s="1"/>
      <c r="XAX211" s="1"/>
      <c r="XAY211" s="1"/>
      <c r="XAZ211" s="1"/>
      <c r="XBA211" s="1"/>
      <c r="XBB211" s="1"/>
      <c r="XBC211" s="1"/>
      <c r="XBD211" s="1"/>
      <c r="XBE211" s="1"/>
      <c r="XBF211" s="1"/>
      <c r="XBG211" s="1"/>
      <c r="XBH211" s="1"/>
      <c r="XBI211" s="1"/>
      <c r="XBJ211" s="1"/>
      <c r="XBK211" s="1"/>
      <c r="XBL211" s="1"/>
      <c r="XBM211" s="1"/>
      <c r="XBN211" s="1"/>
      <c r="XBO211" s="1"/>
      <c r="XBP211" s="1"/>
      <c r="XBQ211" s="1"/>
      <c r="XBR211" s="1"/>
      <c r="XBS211" s="1"/>
      <c r="XBT211" s="1"/>
      <c r="XBU211" s="1"/>
      <c r="XBV211" s="1"/>
      <c r="XBW211" s="1"/>
      <c r="XBX211" s="1"/>
      <c r="XBY211" s="1"/>
      <c r="XBZ211" s="1"/>
      <c r="XCA211" s="1"/>
      <c r="XCB211" s="1"/>
      <c r="XCC211" s="1"/>
      <c r="XCD211" s="1"/>
      <c r="XCE211" s="1"/>
      <c r="XCF211" s="1"/>
      <c r="XCG211" s="1"/>
      <c r="XCH211" s="1"/>
      <c r="XCI211" s="1"/>
      <c r="XCJ211" s="1"/>
      <c r="XCK211" s="1"/>
      <c r="XCL211" s="1"/>
      <c r="XCM211" s="1"/>
      <c r="XCN211" s="1"/>
      <c r="XCO211" s="1"/>
      <c r="XCP211" s="1"/>
      <c r="XCQ211" s="1"/>
      <c r="XCR211" s="1"/>
      <c r="XCS211" s="1"/>
      <c r="XCT211" s="1"/>
      <c r="XCU211" s="1"/>
      <c r="XCV211" s="1"/>
      <c r="XCW211" s="1"/>
      <c r="XCX211" s="1"/>
      <c r="XCY211" s="1"/>
      <c r="XCZ211" s="1"/>
      <c r="XDA211" s="1"/>
      <c r="XDB211" s="1"/>
      <c r="XDC211" s="1"/>
      <c r="XDD211" s="1"/>
      <c r="XDE211" s="1"/>
      <c r="XDF211" s="1"/>
      <c r="XDG211" s="1"/>
      <c r="XDH211" s="1"/>
      <c r="XDI211" s="1"/>
      <c r="XDJ211" s="1"/>
      <c r="XDK211" s="1"/>
      <c r="XDL211" s="1"/>
      <c r="XDM211" s="1"/>
      <c r="XDN211" s="1"/>
      <c r="XDO211" s="1"/>
      <c r="XDP211" s="1"/>
      <c r="XDQ211" s="1"/>
      <c r="XDR211" s="1"/>
      <c r="XDS211" s="1"/>
      <c r="XDT211" s="1"/>
      <c r="XDU211" s="1"/>
      <c r="XDV211" s="1"/>
      <c r="XDW211" s="1"/>
      <c r="XDX211" s="1"/>
      <c r="XDY211" s="1"/>
      <c r="XDZ211" s="1"/>
      <c r="XEA211" s="1"/>
      <c r="XEB211" s="1"/>
      <c r="XEC211" s="1"/>
      <c r="XED211" s="1"/>
      <c r="XEE211" s="1"/>
      <c r="XEF211" s="1"/>
      <c r="XEG211" s="1"/>
      <c r="XEH211" s="1"/>
      <c r="XEI211" s="1"/>
      <c r="XEJ211" s="1"/>
      <c r="XEK211" s="1"/>
      <c r="XEL211" s="1"/>
      <c r="XEM211" s="1"/>
      <c r="XEN211" s="1"/>
      <c r="XEO211" s="1"/>
      <c r="XEP211" s="1"/>
      <c r="XEQ211" s="1"/>
      <c r="XER211" s="1"/>
      <c r="XES211" s="1"/>
      <c r="XET211" s="1"/>
      <c r="XEU211" s="1"/>
      <c r="XEV211" s="1"/>
      <c r="XEW211" s="1"/>
      <c r="XEX211" s="1"/>
      <c r="XEY211" s="1"/>
      <c r="XEZ211" s="1"/>
      <c r="XFA211" s="1"/>
      <c r="XFB211" s="1"/>
      <c r="XFC211" s="1"/>
      <c r="XFD211" s="1"/>
    </row>
    <row r="212" spans="1:151 16227:16384" s="11" customFormat="1" ht="20.25" customHeight="1" x14ac:dyDescent="0.25">
      <c r="A212" s="158"/>
      <c r="B212" s="159"/>
      <c r="C212" s="135">
        <f>C211+1</f>
        <v>10</v>
      </c>
      <c r="D212" s="135"/>
      <c r="E212" s="51" t="s">
        <v>207</v>
      </c>
      <c r="F212" s="136">
        <f t="shared" si="6"/>
        <v>321.95123999999998</v>
      </c>
      <c r="G212" s="137"/>
      <c r="H212" s="51">
        <v>0</v>
      </c>
      <c r="I212" s="51">
        <f t="shared" si="7"/>
        <v>515.121984</v>
      </c>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WZC212" s="1"/>
      <c r="WZD212" s="1"/>
      <c r="WZE212" s="1"/>
      <c r="WZF212" s="1"/>
      <c r="WZG212" s="1"/>
      <c r="WZH212" s="1"/>
      <c r="WZI212" s="1"/>
      <c r="WZJ212" s="1"/>
      <c r="WZK212" s="1"/>
      <c r="WZL212" s="1"/>
      <c r="WZM212" s="1"/>
      <c r="WZN212" s="1"/>
      <c r="WZO212" s="1"/>
      <c r="WZP212" s="1"/>
      <c r="WZQ212" s="1"/>
      <c r="WZR212" s="1"/>
      <c r="WZS212" s="1"/>
      <c r="WZT212" s="1"/>
      <c r="WZU212" s="1"/>
      <c r="WZV212" s="1"/>
      <c r="WZW212" s="1"/>
      <c r="WZX212" s="1"/>
      <c r="WZY212" s="1"/>
      <c r="WZZ212" s="1"/>
      <c r="XAA212" s="1"/>
      <c r="XAB212" s="1"/>
      <c r="XAC212" s="1"/>
      <c r="XAD212" s="1"/>
      <c r="XAE212" s="1"/>
      <c r="XAF212" s="1"/>
      <c r="XAG212" s="1"/>
      <c r="XAH212" s="1"/>
      <c r="XAI212" s="1"/>
      <c r="XAJ212" s="1"/>
      <c r="XAK212" s="1"/>
      <c r="XAL212" s="1"/>
      <c r="XAM212" s="1"/>
      <c r="XAN212" s="1"/>
      <c r="XAO212" s="1"/>
      <c r="XAP212" s="1"/>
      <c r="XAQ212" s="1"/>
      <c r="XAR212" s="1"/>
      <c r="XAS212" s="1"/>
      <c r="XAT212" s="1"/>
      <c r="XAU212" s="1"/>
      <c r="XAV212" s="1"/>
      <c r="XAW212" s="1"/>
      <c r="XAX212" s="1"/>
      <c r="XAY212" s="1"/>
      <c r="XAZ212" s="1"/>
      <c r="XBA212" s="1"/>
      <c r="XBB212" s="1"/>
      <c r="XBC212" s="1"/>
      <c r="XBD212" s="1"/>
      <c r="XBE212" s="1"/>
      <c r="XBF212" s="1"/>
      <c r="XBG212" s="1"/>
      <c r="XBH212" s="1"/>
      <c r="XBI212" s="1"/>
      <c r="XBJ212" s="1"/>
      <c r="XBK212" s="1"/>
      <c r="XBL212" s="1"/>
      <c r="XBM212" s="1"/>
      <c r="XBN212" s="1"/>
      <c r="XBO212" s="1"/>
      <c r="XBP212" s="1"/>
      <c r="XBQ212" s="1"/>
      <c r="XBR212" s="1"/>
      <c r="XBS212" s="1"/>
      <c r="XBT212" s="1"/>
      <c r="XBU212" s="1"/>
      <c r="XBV212" s="1"/>
      <c r="XBW212" s="1"/>
      <c r="XBX212" s="1"/>
      <c r="XBY212" s="1"/>
      <c r="XBZ212" s="1"/>
      <c r="XCA212" s="1"/>
      <c r="XCB212" s="1"/>
      <c r="XCC212" s="1"/>
      <c r="XCD212" s="1"/>
      <c r="XCE212" s="1"/>
      <c r="XCF212" s="1"/>
      <c r="XCG212" s="1"/>
      <c r="XCH212" s="1"/>
      <c r="XCI212" s="1"/>
      <c r="XCJ212" s="1"/>
      <c r="XCK212" s="1"/>
      <c r="XCL212" s="1"/>
      <c r="XCM212" s="1"/>
      <c r="XCN212" s="1"/>
      <c r="XCO212" s="1"/>
      <c r="XCP212" s="1"/>
      <c r="XCQ212" s="1"/>
      <c r="XCR212" s="1"/>
      <c r="XCS212" s="1"/>
      <c r="XCT212" s="1"/>
      <c r="XCU212" s="1"/>
      <c r="XCV212" s="1"/>
      <c r="XCW212" s="1"/>
      <c r="XCX212" s="1"/>
      <c r="XCY212" s="1"/>
      <c r="XCZ212" s="1"/>
      <c r="XDA212" s="1"/>
      <c r="XDB212" s="1"/>
      <c r="XDC212" s="1"/>
      <c r="XDD212" s="1"/>
      <c r="XDE212" s="1"/>
      <c r="XDF212" s="1"/>
      <c r="XDG212" s="1"/>
      <c r="XDH212" s="1"/>
      <c r="XDI212" s="1"/>
      <c r="XDJ212" s="1"/>
      <c r="XDK212" s="1"/>
      <c r="XDL212" s="1"/>
      <c r="XDM212" s="1"/>
      <c r="XDN212" s="1"/>
      <c r="XDO212" s="1"/>
      <c r="XDP212" s="1"/>
      <c r="XDQ212" s="1"/>
      <c r="XDR212" s="1"/>
      <c r="XDS212" s="1"/>
      <c r="XDT212" s="1"/>
      <c r="XDU212" s="1"/>
      <c r="XDV212" s="1"/>
      <c r="XDW212" s="1"/>
      <c r="XDX212" s="1"/>
      <c r="XDY212" s="1"/>
      <c r="XDZ212" s="1"/>
      <c r="XEA212" s="1"/>
      <c r="XEB212" s="1"/>
      <c r="XEC212" s="1"/>
      <c r="XED212" s="1"/>
      <c r="XEE212" s="1"/>
      <c r="XEF212" s="1"/>
      <c r="XEG212" s="1"/>
      <c r="XEH212" s="1"/>
      <c r="XEI212" s="1"/>
      <c r="XEJ212" s="1"/>
      <c r="XEK212" s="1"/>
      <c r="XEL212" s="1"/>
      <c r="XEM212" s="1"/>
      <c r="XEN212" s="1"/>
      <c r="XEO212" s="1"/>
      <c r="XEP212" s="1"/>
      <c r="XEQ212" s="1"/>
      <c r="XER212" s="1"/>
      <c r="XES212" s="1"/>
      <c r="XET212" s="1"/>
      <c r="XEU212" s="1"/>
      <c r="XEV212" s="1"/>
      <c r="XEW212" s="1"/>
      <c r="XEX212" s="1"/>
      <c r="XEY212" s="1"/>
      <c r="XEZ212" s="1"/>
      <c r="XFA212" s="1"/>
      <c r="XFB212" s="1"/>
      <c r="XFC212" s="1"/>
      <c r="XFD212" s="1"/>
    </row>
    <row r="213" spans="1:151 16227:16384" s="11" customFormat="1" ht="20.25" customHeight="1" x14ac:dyDescent="0.25">
      <c r="A213" s="158"/>
      <c r="B213" s="159"/>
      <c r="C213" s="135">
        <f t="shared" si="8"/>
        <v>11</v>
      </c>
      <c r="D213" s="135"/>
      <c r="E213" s="51" t="s">
        <v>207</v>
      </c>
      <c r="F213" s="136">
        <f t="shared" si="6"/>
        <v>321.95123999999998</v>
      </c>
      <c r="G213" s="137"/>
      <c r="H213" s="51">
        <v>0</v>
      </c>
      <c r="I213" s="51">
        <f t="shared" si="7"/>
        <v>515.121984</v>
      </c>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WZC213" s="1"/>
      <c r="WZD213" s="1"/>
      <c r="WZE213" s="1"/>
      <c r="WZF213" s="1"/>
      <c r="WZG213" s="1"/>
      <c r="WZH213" s="1"/>
      <c r="WZI213" s="1"/>
      <c r="WZJ213" s="1"/>
      <c r="WZK213" s="1"/>
      <c r="WZL213" s="1"/>
      <c r="WZM213" s="1"/>
      <c r="WZN213" s="1"/>
      <c r="WZO213" s="1"/>
      <c r="WZP213" s="1"/>
      <c r="WZQ213" s="1"/>
      <c r="WZR213" s="1"/>
      <c r="WZS213" s="1"/>
      <c r="WZT213" s="1"/>
      <c r="WZU213" s="1"/>
      <c r="WZV213" s="1"/>
      <c r="WZW213" s="1"/>
      <c r="WZX213" s="1"/>
      <c r="WZY213" s="1"/>
      <c r="WZZ213" s="1"/>
      <c r="XAA213" s="1"/>
      <c r="XAB213" s="1"/>
      <c r="XAC213" s="1"/>
      <c r="XAD213" s="1"/>
      <c r="XAE213" s="1"/>
      <c r="XAF213" s="1"/>
      <c r="XAG213" s="1"/>
      <c r="XAH213" s="1"/>
      <c r="XAI213" s="1"/>
      <c r="XAJ213" s="1"/>
      <c r="XAK213" s="1"/>
      <c r="XAL213" s="1"/>
      <c r="XAM213" s="1"/>
      <c r="XAN213" s="1"/>
      <c r="XAO213" s="1"/>
      <c r="XAP213" s="1"/>
      <c r="XAQ213" s="1"/>
      <c r="XAR213" s="1"/>
      <c r="XAS213" s="1"/>
      <c r="XAT213" s="1"/>
      <c r="XAU213" s="1"/>
      <c r="XAV213" s="1"/>
      <c r="XAW213" s="1"/>
      <c r="XAX213" s="1"/>
      <c r="XAY213" s="1"/>
      <c r="XAZ213" s="1"/>
      <c r="XBA213" s="1"/>
      <c r="XBB213" s="1"/>
      <c r="XBC213" s="1"/>
      <c r="XBD213" s="1"/>
      <c r="XBE213" s="1"/>
      <c r="XBF213" s="1"/>
      <c r="XBG213" s="1"/>
      <c r="XBH213" s="1"/>
      <c r="XBI213" s="1"/>
      <c r="XBJ213" s="1"/>
      <c r="XBK213" s="1"/>
      <c r="XBL213" s="1"/>
      <c r="XBM213" s="1"/>
      <c r="XBN213" s="1"/>
      <c r="XBO213" s="1"/>
      <c r="XBP213" s="1"/>
      <c r="XBQ213" s="1"/>
      <c r="XBR213" s="1"/>
      <c r="XBS213" s="1"/>
      <c r="XBT213" s="1"/>
      <c r="XBU213" s="1"/>
      <c r="XBV213" s="1"/>
      <c r="XBW213" s="1"/>
      <c r="XBX213" s="1"/>
      <c r="XBY213" s="1"/>
      <c r="XBZ213" s="1"/>
      <c r="XCA213" s="1"/>
      <c r="XCB213" s="1"/>
      <c r="XCC213" s="1"/>
      <c r="XCD213" s="1"/>
      <c r="XCE213" s="1"/>
      <c r="XCF213" s="1"/>
      <c r="XCG213" s="1"/>
      <c r="XCH213" s="1"/>
      <c r="XCI213" s="1"/>
      <c r="XCJ213" s="1"/>
      <c r="XCK213" s="1"/>
      <c r="XCL213" s="1"/>
      <c r="XCM213" s="1"/>
      <c r="XCN213" s="1"/>
      <c r="XCO213" s="1"/>
      <c r="XCP213" s="1"/>
      <c r="XCQ213" s="1"/>
      <c r="XCR213" s="1"/>
      <c r="XCS213" s="1"/>
      <c r="XCT213" s="1"/>
      <c r="XCU213" s="1"/>
      <c r="XCV213" s="1"/>
      <c r="XCW213" s="1"/>
      <c r="XCX213" s="1"/>
      <c r="XCY213" s="1"/>
      <c r="XCZ213" s="1"/>
      <c r="XDA213" s="1"/>
      <c r="XDB213" s="1"/>
      <c r="XDC213" s="1"/>
      <c r="XDD213" s="1"/>
      <c r="XDE213" s="1"/>
      <c r="XDF213" s="1"/>
      <c r="XDG213" s="1"/>
      <c r="XDH213" s="1"/>
      <c r="XDI213" s="1"/>
      <c r="XDJ213" s="1"/>
      <c r="XDK213" s="1"/>
      <c r="XDL213" s="1"/>
      <c r="XDM213" s="1"/>
      <c r="XDN213" s="1"/>
      <c r="XDO213" s="1"/>
      <c r="XDP213" s="1"/>
      <c r="XDQ213" s="1"/>
      <c r="XDR213" s="1"/>
      <c r="XDS213" s="1"/>
      <c r="XDT213" s="1"/>
      <c r="XDU213" s="1"/>
      <c r="XDV213" s="1"/>
      <c r="XDW213" s="1"/>
      <c r="XDX213" s="1"/>
      <c r="XDY213" s="1"/>
      <c r="XDZ213" s="1"/>
      <c r="XEA213" s="1"/>
      <c r="XEB213" s="1"/>
      <c r="XEC213" s="1"/>
      <c r="XED213" s="1"/>
      <c r="XEE213" s="1"/>
      <c r="XEF213" s="1"/>
      <c r="XEG213" s="1"/>
      <c r="XEH213" s="1"/>
      <c r="XEI213" s="1"/>
      <c r="XEJ213" s="1"/>
      <c r="XEK213" s="1"/>
      <c r="XEL213" s="1"/>
      <c r="XEM213" s="1"/>
      <c r="XEN213" s="1"/>
      <c r="XEO213" s="1"/>
      <c r="XEP213" s="1"/>
      <c r="XEQ213" s="1"/>
      <c r="XER213" s="1"/>
      <c r="XES213" s="1"/>
      <c r="XET213" s="1"/>
      <c r="XEU213" s="1"/>
      <c r="XEV213" s="1"/>
      <c r="XEW213" s="1"/>
      <c r="XEX213" s="1"/>
      <c r="XEY213" s="1"/>
      <c r="XEZ213" s="1"/>
      <c r="XFA213" s="1"/>
      <c r="XFB213" s="1"/>
      <c r="XFC213" s="1"/>
      <c r="XFD213" s="1"/>
    </row>
    <row r="214" spans="1:151 16227:16384" s="11" customFormat="1" ht="20.25" customHeight="1" x14ac:dyDescent="0.25">
      <c r="A214" s="158"/>
      <c r="B214" s="159"/>
      <c r="C214" s="135">
        <f t="shared" si="8"/>
        <v>12</v>
      </c>
      <c r="D214" s="135"/>
      <c r="E214" s="51" t="s">
        <v>207</v>
      </c>
      <c r="F214" s="136">
        <f t="shared" si="6"/>
        <v>321.95123999999998</v>
      </c>
      <c r="G214" s="137"/>
      <c r="H214" s="51">
        <v>0</v>
      </c>
      <c r="I214" s="51">
        <f t="shared" si="7"/>
        <v>515.121984</v>
      </c>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WZC214" s="1"/>
      <c r="WZD214" s="1"/>
      <c r="WZE214" s="1"/>
      <c r="WZF214" s="1"/>
      <c r="WZG214" s="1"/>
      <c r="WZH214" s="1"/>
      <c r="WZI214" s="1"/>
      <c r="WZJ214" s="1"/>
      <c r="WZK214" s="1"/>
      <c r="WZL214" s="1"/>
      <c r="WZM214" s="1"/>
      <c r="WZN214" s="1"/>
      <c r="WZO214" s="1"/>
      <c r="WZP214" s="1"/>
      <c r="WZQ214" s="1"/>
      <c r="WZR214" s="1"/>
      <c r="WZS214" s="1"/>
      <c r="WZT214" s="1"/>
      <c r="WZU214" s="1"/>
      <c r="WZV214" s="1"/>
      <c r="WZW214" s="1"/>
      <c r="WZX214" s="1"/>
      <c r="WZY214" s="1"/>
      <c r="WZZ214" s="1"/>
      <c r="XAA214" s="1"/>
      <c r="XAB214" s="1"/>
      <c r="XAC214" s="1"/>
      <c r="XAD214" s="1"/>
      <c r="XAE214" s="1"/>
      <c r="XAF214" s="1"/>
      <c r="XAG214" s="1"/>
      <c r="XAH214" s="1"/>
      <c r="XAI214" s="1"/>
      <c r="XAJ214" s="1"/>
      <c r="XAK214" s="1"/>
      <c r="XAL214" s="1"/>
      <c r="XAM214" s="1"/>
      <c r="XAN214" s="1"/>
      <c r="XAO214" s="1"/>
      <c r="XAP214" s="1"/>
      <c r="XAQ214" s="1"/>
      <c r="XAR214" s="1"/>
      <c r="XAS214" s="1"/>
      <c r="XAT214" s="1"/>
      <c r="XAU214" s="1"/>
      <c r="XAV214" s="1"/>
      <c r="XAW214" s="1"/>
      <c r="XAX214" s="1"/>
      <c r="XAY214" s="1"/>
      <c r="XAZ214" s="1"/>
      <c r="XBA214" s="1"/>
      <c r="XBB214" s="1"/>
      <c r="XBC214" s="1"/>
      <c r="XBD214" s="1"/>
      <c r="XBE214" s="1"/>
      <c r="XBF214" s="1"/>
      <c r="XBG214" s="1"/>
      <c r="XBH214" s="1"/>
      <c r="XBI214" s="1"/>
      <c r="XBJ214" s="1"/>
      <c r="XBK214" s="1"/>
      <c r="XBL214" s="1"/>
      <c r="XBM214" s="1"/>
      <c r="XBN214" s="1"/>
      <c r="XBO214" s="1"/>
      <c r="XBP214" s="1"/>
      <c r="XBQ214" s="1"/>
      <c r="XBR214" s="1"/>
      <c r="XBS214" s="1"/>
      <c r="XBT214" s="1"/>
      <c r="XBU214" s="1"/>
      <c r="XBV214" s="1"/>
      <c r="XBW214" s="1"/>
      <c r="XBX214" s="1"/>
      <c r="XBY214" s="1"/>
      <c r="XBZ214" s="1"/>
      <c r="XCA214" s="1"/>
      <c r="XCB214" s="1"/>
      <c r="XCC214" s="1"/>
      <c r="XCD214" s="1"/>
      <c r="XCE214" s="1"/>
      <c r="XCF214" s="1"/>
      <c r="XCG214" s="1"/>
      <c r="XCH214" s="1"/>
      <c r="XCI214" s="1"/>
      <c r="XCJ214" s="1"/>
      <c r="XCK214" s="1"/>
      <c r="XCL214" s="1"/>
      <c r="XCM214" s="1"/>
      <c r="XCN214" s="1"/>
      <c r="XCO214" s="1"/>
      <c r="XCP214" s="1"/>
      <c r="XCQ214" s="1"/>
      <c r="XCR214" s="1"/>
      <c r="XCS214" s="1"/>
      <c r="XCT214" s="1"/>
      <c r="XCU214" s="1"/>
      <c r="XCV214" s="1"/>
      <c r="XCW214" s="1"/>
      <c r="XCX214" s="1"/>
      <c r="XCY214" s="1"/>
      <c r="XCZ214" s="1"/>
      <c r="XDA214" s="1"/>
      <c r="XDB214" s="1"/>
      <c r="XDC214" s="1"/>
      <c r="XDD214" s="1"/>
      <c r="XDE214" s="1"/>
      <c r="XDF214" s="1"/>
      <c r="XDG214" s="1"/>
      <c r="XDH214" s="1"/>
      <c r="XDI214" s="1"/>
      <c r="XDJ214" s="1"/>
      <c r="XDK214" s="1"/>
      <c r="XDL214" s="1"/>
      <c r="XDM214" s="1"/>
      <c r="XDN214" s="1"/>
      <c r="XDO214" s="1"/>
      <c r="XDP214" s="1"/>
      <c r="XDQ214" s="1"/>
      <c r="XDR214" s="1"/>
      <c r="XDS214" s="1"/>
      <c r="XDT214" s="1"/>
      <c r="XDU214" s="1"/>
      <c r="XDV214" s="1"/>
      <c r="XDW214" s="1"/>
      <c r="XDX214" s="1"/>
      <c r="XDY214" s="1"/>
      <c r="XDZ214" s="1"/>
      <c r="XEA214" s="1"/>
      <c r="XEB214" s="1"/>
      <c r="XEC214" s="1"/>
      <c r="XED214" s="1"/>
      <c r="XEE214" s="1"/>
      <c r="XEF214" s="1"/>
      <c r="XEG214" s="1"/>
      <c r="XEH214" s="1"/>
      <c r="XEI214" s="1"/>
      <c r="XEJ214" s="1"/>
      <c r="XEK214" s="1"/>
      <c r="XEL214" s="1"/>
      <c r="XEM214" s="1"/>
      <c r="XEN214" s="1"/>
      <c r="XEO214" s="1"/>
      <c r="XEP214" s="1"/>
      <c r="XEQ214" s="1"/>
      <c r="XER214" s="1"/>
      <c r="XES214" s="1"/>
      <c r="XET214" s="1"/>
      <c r="XEU214" s="1"/>
      <c r="XEV214" s="1"/>
      <c r="XEW214" s="1"/>
      <c r="XEX214" s="1"/>
      <c r="XEY214" s="1"/>
      <c r="XEZ214" s="1"/>
      <c r="XFA214" s="1"/>
      <c r="XFB214" s="1"/>
      <c r="XFC214" s="1"/>
      <c r="XFD214" s="1"/>
    </row>
    <row r="215" spans="1:151 16227:16384" s="11" customFormat="1" ht="20.25" customHeight="1" x14ac:dyDescent="0.25">
      <c r="A215" s="158"/>
      <c r="B215" s="159"/>
      <c r="C215" s="135">
        <f t="shared" si="8"/>
        <v>13</v>
      </c>
      <c r="D215" s="135"/>
      <c r="E215" s="51" t="s">
        <v>207</v>
      </c>
      <c r="F215" s="136">
        <f t="shared" si="6"/>
        <v>321.95123999999998</v>
      </c>
      <c r="G215" s="137"/>
      <c r="H215" s="51">
        <v>0</v>
      </c>
      <c r="I215" s="51">
        <f t="shared" si="7"/>
        <v>515.121984</v>
      </c>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WZC215" s="1"/>
      <c r="WZD215" s="1"/>
      <c r="WZE215" s="1"/>
      <c r="WZF215" s="1"/>
      <c r="WZG215" s="1"/>
      <c r="WZH215" s="1"/>
      <c r="WZI215" s="1"/>
      <c r="WZJ215" s="1"/>
      <c r="WZK215" s="1"/>
      <c r="WZL215" s="1"/>
      <c r="WZM215" s="1"/>
      <c r="WZN215" s="1"/>
      <c r="WZO215" s="1"/>
      <c r="WZP215" s="1"/>
      <c r="WZQ215" s="1"/>
      <c r="WZR215" s="1"/>
      <c r="WZS215" s="1"/>
      <c r="WZT215" s="1"/>
      <c r="WZU215" s="1"/>
      <c r="WZV215" s="1"/>
      <c r="WZW215" s="1"/>
      <c r="WZX215" s="1"/>
      <c r="WZY215" s="1"/>
      <c r="WZZ215" s="1"/>
      <c r="XAA215" s="1"/>
      <c r="XAB215" s="1"/>
      <c r="XAC215" s="1"/>
      <c r="XAD215" s="1"/>
      <c r="XAE215" s="1"/>
      <c r="XAF215" s="1"/>
      <c r="XAG215" s="1"/>
      <c r="XAH215" s="1"/>
      <c r="XAI215" s="1"/>
      <c r="XAJ215" s="1"/>
      <c r="XAK215" s="1"/>
      <c r="XAL215" s="1"/>
      <c r="XAM215" s="1"/>
      <c r="XAN215" s="1"/>
      <c r="XAO215" s="1"/>
      <c r="XAP215" s="1"/>
      <c r="XAQ215" s="1"/>
      <c r="XAR215" s="1"/>
      <c r="XAS215" s="1"/>
      <c r="XAT215" s="1"/>
      <c r="XAU215" s="1"/>
      <c r="XAV215" s="1"/>
      <c r="XAW215" s="1"/>
      <c r="XAX215" s="1"/>
      <c r="XAY215" s="1"/>
      <c r="XAZ215" s="1"/>
      <c r="XBA215" s="1"/>
      <c r="XBB215" s="1"/>
      <c r="XBC215" s="1"/>
      <c r="XBD215" s="1"/>
      <c r="XBE215" s="1"/>
      <c r="XBF215" s="1"/>
      <c r="XBG215" s="1"/>
      <c r="XBH215" s="1"/>
      <c r="XBI215" s="1"/>
      <c r="XBJ215" s="1"/>
      <c r="XBK215" s="1"/>
      <c r="XBL215" s="1"/>
      <c r="XBM215" s="1"/>
      <c r="XBN215" s="1"/>
      <c r="XBO215" s="1"/>
      <c r="XBP215" s="1"/>
      <c r="XBQ215" s="1"/>
      <c r="XBR215" s="1"/>
      <c r="XBS215" s="1"/>
      <c r="XBT215" s="1"/>
      <c r="XBU215" s="1"/>
      <c r="XBV215" s="1"/>
      <c r="XBW215" s="1"/>
      <c r="XBX215" s="1"/>
      <c r="XBY215" s="1"/>
      <c r="XBZ215" s="1"/>
      <c r="XCA215" s="1"/>
      <c r="XCB215" s="1"/>
      <c r="XCC215" s="1"/>
      <c r="XCD215" s="1"/>
      <c r="XCE215" s="1"/>
      <c r="XCF215" s="1"/>
      <c r="XCG215" s="1"/>
      <c r="XCH215" s="1"/>
      <c r="XCI215" s="1"/>
      <c r="XCJ215" s="1"/>
      <c r="XCK215" s="1"/>
      <c r="XCL215" s="1"/>
      <c r="XCM215" s="1"/>
      <c r="XCN215" s="1"/>
      <c r="XCO215" s="1"/>
      <c r="XCP215" s="1"/>
      <c r="XCQ215" s="1"/>
      <c r="XCR215" s="1"/>
      <c r="XCS215" s="1"/>
      <c r="XCT215" s="1"/>
      <c r="XCU215" s="1"/>
      <c r="XCV215" s="1"/>
      <c r="XCW215" s="1"/>
      <c r="XCX215" s="1"/>
      <c r="XCY215" s="1"/>
      <c r="XCZ215" s="1"/>
      <c r="XDA215" s="1"/>
      <c r="XDB215" s="1"/>
      <c r="XDC215" s="1"/>
      <c r="XDD215" s="1"/>
      <c r="XDE215" s="1"/>
      <c r="XDF215" s="1"/>
      <c r="XDG215" s="1"/>
      <c r="XDH215" s="1"/>
      <c r="XDI215" s="1"/>
      <c r="XDJ215" s="1"/>
      <c r="XDK215" s="1"/>
      <c r="XDL215" s="1"/>
      <c r="XDM215" s="1"/>
      <c r="XDN215" s="1"/>
      <c r="XDO215" s="1"/>
      <c r="XDP215" s="1"/>
      <c r="XDQ215" s="1"/>
      <c r="XDR215" s="1"/>
      <c r="XDS215" s="1"/>
      <c r="XDT215" s="1"/>
      <c r="XDU215" s="1"/>
      <c r="XDV215" s="1"/>
      <c r="XDW215" s="1"/>
      <c r="XDX215" s="1"/>
      <c r="XDY215" s="1"/>
      <c r="XDZ215" s="1"/>
      <c r="XEA215" s="1"/>
      <c r="XEB215" s="1"/>
      <c r="XEC215" s="1"/>
      <c r="XED215" s="1"/>
      <c r="XEE215" s="1"/>
      <c r="XEF215" s="1"/>
      <c r="XEG215" s="1"/>
      <c r="XEH215" s="1"/>
      <c r="XEI215" s="1"/>
      <c r="XEJ215" s="1"/>
      <c r="XEK215" s="1"/>
      <c r="XEL215" s="1"/>
      <c r="XEM215" s="1"/>
      <c r="XEN215" s="1"/>
      <c r="XEO215" s="1"/>
      <c r="XEP215" s="1"/>
      <c r="XEQ215" s="1"/>
      <c r="XER215" s="1"/>
      <c r="XES215" s="1"/>
      <c r="XET215" s="1"/>
      <c r="XEU215" s="1"/>
      <c r="XEV215" s="1"/>
      <c r="XEW215" s="1"/>
      <c r="XEX215" s="1"/>
      <c r="XEY215" s="1"/>
      <c r="XEZ215" s="1"/>
      <c r="XFA215" s="1"/>
      <c r="XFB215" s="1"/>
      <c r="XFC215" s="1"/>
      <c r="XFD215" s="1"/>
    </row>
    <row r="216" spans="1:151 16227:16384" s="11" customFormat="1" ht="20.25" customHeight="1" x14ac:dyDescent="0.25">
      <c r="A216" s="160"/>
      <c r="B216" s="161"/>
      <c r="C216" s="135">
        <f t="shared" si="8"/>
        <v>14</v>
      </c>
      <c r="D216" s="135"/>
      <c r="E216" s="51" t="s">
        <v>207</v>
      </c>
      <c r="F216" s="136">
        <f t="shared" si="6"/>
        <v>321.95123999999998</v>
      </c>
      <c r="G216" s="137"/>
      <c r="H216" s="51">
        <v>0</v>
      </c>
      <c r="I216" s="51">
        <f t="shared" si="7"/>
        <v>515.121984</v>
      </c>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WZC216" s="1"/>
      <c r="WZD216" s="1"/>
      <c r="WZE216" s="1"/>
      <c r="WZF216" s="1"/>
      <c r="WZG216" s="1"/>
      <c r="WZH216" s="1"/>
      <c r="WZI216" s="1"/>
      <c r="WZJ216" s="1"/>
      <c r="WZK216" s="1"/>
      <c r="WZL216" s="1"/>
      <c r="WZM216" s="1"/>
      <c r="WZN216" s="1"/>
      <c r="WZO216" s="1"/>
      <c r="WZP216" s="1"/>
      <c r="WZQ216" s="1"/>
      <c r="WZR216" s="1"/>
      <c r="WZS216" s="1"/>
      <c r="WZT216" s="1"/>
      <c r="WZU216" s="1"/>
      <c r="WZV216" s="1"/>
      <c r="WZW216" s="1"/>
      <c r="WZX216" s="1"/>
      <c r="WZY216" s="1"/>
      <c r="WZZ216" s="1"/>
      <c r="XAA216" s="1"/>
      <c r="XAB216" s="1"/>
      <c r="XAC216" s="1"/>
      <c r="XAD216" s="1"/>
      <c r="XAE216" s="1"/>
      <c r="XAF216" s="1"/>
      <c r="XAG216" s="1"/>
      <c r="XAH216" s="1"/>
      <c r="XAI216" s="1"/>
      <c r="XAJ216" s="1"/>
      <c r="XAK216" s="1"/>
      <c r="XAL216" s="1"/>
      <c r="XAM216" s="1"/>
      <c r="XAN216" s="1"/>
      <c r="XAO216" s="1"/>
      <c r="XAP216" s="1"/>
      <c r="XAQ216" s="1"/>
      <c r="XAR216" s="1"/>
      <c r="XAS216" s="1"/>
      <c r="XAT216" s="1"/>
      <c r="XAU216" s="1"/>
      <c r="XAV216" s="1"/>
      <c r="XAW216" s="1"/>
      <c r="XAX216" s="1"/>
      <c r="XAY216" s="1"/>
      <c r="XAZ216" s="1"/>
      <c r="XBA216" s="1"/>
      <c r="XBB216" s="1"/>
      <c r="XBC216" s="1"/>
      <c r="XBD216" s="1"/>
      <c r="XBE216" s="1"/>
      <c r="XBF216" s="1"/>
      <c r="XBG216" s="1"/>
      <c r="XBH216" s="1"/>
      <c r="XBI216" s="1"/>
      <c r="XBJ216" s="1"/>
      <c r="XBK216" s="1"/>
      <c r="XBL216" s="1"/>
      <c r="XBM216" s="1"/>
      <c r="XBN216" s="1"/>
      <c r="XBO216" s="1"/>
      <c r="XBP216" s="1"/>
      <c r="XBQ216" s="1"/>
      <c r="XBR216" s="1"/>
      <c r="XBS216" s="1"/>
      <c r="XBT216" s="1"/>
      <c r="XBU216" s="1"/>
      <c r="XBV216" s="1"/>
      <c r="XBW216" s="1"/>
      <c r="XBX216" s="1"/>
      <c r="XBY216" s="1"/>
      <c r="XBZ216" s="1"/>
      <c r="XCA216" s="1"/>
      <c r="XCB216" s="1"/>
      <c r="XCC216" s="1"/>
      <c r="XCD216" s="1"/>
      <c r="XCE216" s="1"/>
      <c r="XCF216" s="1"/>
      <c r="XCG216" s="1"/>
      <c r="XCH216" s="1"/>
      <c r="XCI216" s="1"/>
      <c r="XCJ216" s="1"/>
      <c r="XCK216" s="1"/>
      <c r="XCL216" s="1"/>
      <c r="XCM216" s="1"/>
      <c r="XCN216" s="1"/>
      <c r="XCO216" s="1"/>
      <c r="XCP216" s="1"/>
      <c r="XCQ216" s="1"/>
      <c r="XCR216" s="1"/>
      <c r="XCS216" s="1"/>
      <c r="XCT216" s="1"/>
      <c r="XCU216" s="1"/>
      <c r="XCV216" s="1"/>
      <c r="XCW216" s="1"/>
      <c r="XCX216" s="1"/>
      <c r="XCY216" s="1"/>
      <c r="XCZ216" s="1"/>
      <c r="XDA216" s="1"/>
      <c r="XDB216" s="1"/>
      <c r="XDC216" s="1"/>
      <c r="XDD216" s="1"/>
      <c r="XDE216" s="1"/>
      <c r="XDF216" s="1"/>
      <c r="XDG216" s="1"/>
      <c r="XDH216" s="1"/>
      <c r="XDI216" s="1"/>
      <c r="XDJ216" s="1"/>
      <c r="XDK216" s="1"/>
      <c r="XDL216" s="1"/>
      <c r="XDM216" s="1"/>
      <c r="XDN216" s="1"/>
      <c r="XDO216" s="1"/>
      <c r="XDP216" s="1"/>
      <c r="XDQ216" s="1"/>
      <c r="XDR216" s="1"/>
      <c r="XDS216" s="1"/>
      <c r="XDT216" s="1"/>
      <c r="XDU216" s="1"/>
      <c r="XDV216" s="1"/>
      <c r="XDW216" s="1"/>
      <c r="XDX216" s="1"/>
      <c r="XDY216" s="1"/>
      <c r="XDZ216" s="1"/>
      <c r="XEA216" s="1"/>
      <c r="XEB216" s="1"/>
      <c r="XEC216" s="1"/>
      <c r="XED216" s="1"/>
      <c r="XEE216" s="1"/>
      <c r="XEF216" s="1"/>
      <c r="XEG216" s="1"/>
      <c r="XEH216" s="1"/>
      <c r="XEI216" s="1"/>
      <c r="XEJ216" s="1"/>
      <c r="XEK216" s="1"/>
      <c r="XEL216" s="1"/>
      <c r="XEM216" s="1"/>
      <c r="XEN216" s="1"/>
      <c r="XEO216" s="1"/>
      <c r="XEP216" s="1"/>
      <c r="XEQ216" s="1"/>
      <c r="XER216" s="1"/>
      <c r="XES216" s="1"/>
      <c r="XET216" s="1"/>
      <c r="XEU216" s="1"/>
      <c r="XEV216" s="1"/>
      <c r="XEW216" s="1"/>
      <c r="XEX216" s="1"/>
      <c r="XEY216" s="1"/>
      <c r="XEZ216" s="1"/>
      <c r="XFA216" s="1"/>
      <c r="XFB216" s="1"/>
      <c r="XFC216" s="1"/>
      <c r="XFD216" s="1"/>
    </row>
    <row r="217" spans="1:151 16227:16384" s="11" customFormat="1" ht="20.25" customHeight="1" x14ac:dyDescent="0.25">
      <c r="A217" s="86" t="s">
        <v>213</v>
      </c>
      <c r="B217" s="87"/>
      <c r="C217" s="87"/>
      <c r="D217" s="87"/>
      <c r="E217" s="87"/>
      <c r="F217" s="87"/>
      <c r="G217" s="87"/>
      <c r="H217" s="87"/>
      <c r="I217" s="134"/>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WZC217" s="1"/>
      <c r="WZD217" s="1"/>
      <c r="WZE217" s="1"/>
      <c r="WZF217" s="1"/>
      <c r="WZG217" s="1"/>
      <c r="WZH217" s="1"/>
      <c r="WZI217" s="1"/>
      <c r="WZJ217" s="1"/>
      <c r="WZK217" s="1"/>
      <c r="WZL217" s="1"/>
      <c r="WZM217" s="1"/>
      <c r="WZN217" s="1"/>
      <c r="WZO217" s="1"/>
      <c r="WZP217" s="1"/>
      <c r="WZQ217" s="1"/>
      <c r="WZR217" s="1"/>
      <c r="WZS217" s="1"/>
      <c r="WZT217" s="1"/>
      <c r="WZU217" s="1"/>
      <c r="WZV217" s="1"/>
      <c r="WZW217" s="1"/>
      <c r="WZX217" s="1"/>
      <c r="WZY217" s="1"/>
      <c r="WZZ217" s="1"/>
      <c r="XAA217" s="1"/>
      <c r="XAB217" s="1"/>
      <c r="XAC217" s="1"/>
      <c r="XAD217" s="1"/>
      <c r="XAE217" s="1"/>
      <c r="XAF217" s="1"/>
      <c r="XAG217" s="1"/>
      <c r="XAH217" s="1"/>
      <c r="XAI217" s="1"/>
      <c r="XAJ217" s="1"/>
      <c r="XAK217" s="1"/>
      <c r="XAL217" s="1"/>
      <c r="XAM217" s="1"/>
      <c r="XAN217" s="1"/>
      <c r="XAO217" s="1"/>
      <c r="XAP217" s="1"/>
      <c r="XAQ217" s="1"/>
      <c r="XAR217" s="1"/>
      <c r="XAS217" s="1"/>
      <c r="XAT217" s="1"/>
      <c r="XAU217" s="1"/>
      <c r="XAV217" s="1"/>
      <c r="XAW217" s="1"/>
      <c r="XAX217" s="1"/>
      <c r="XAY217" s="1"/>
      <c r="XAZ217" s="1"/>
      <c r="XBA217" s="1"/>
      <c r="XBB217" s="1"/>
      <c r="XBC217" s="1"/>
      <c r="XBD217" s="1"/>
      <c r="XBE217" s="1"/>
      <c r="XBF217" s="1"/>
      <c r="XBG217" s="1"/>
      <c r="XBH217" s="1"/>
      <c r="XBI217" s="1"/>
      <c r="XBJ217" s="1"/>
      <c r="XBK217" s="1"/>
      <c r="XBL217" s="1"/>
      <c r="XBM217" s="1"/>
      <c r="XBN217" s="1"/>
      <c r="XBO217" s="1"/>
      <c r="XBP217" s="1"/>
      <c r="XBQ217" s="1"/>
      <c r="XBR217" s="1"/>
      <c r="XBS217" s="1"/>
      <c r="XBT217" s="1"/>
      <c r="XBU217" s="1"/>
      <c r="XBV217" s="1"/>
      <c r="XBW217" s="1"/>
      <c r="XBX217" s="1"/>
      <c r="XBY217" s="1"/>
      <c r="XBZ217" s="1"/>
      <c r="XCA217" s="1"/>
      <c r="XCB217" s="1"/>
      <c r="XCC217" s="1"/>
      <c r="XCD217" s="1"/>
      <c r="XCE217" s="1"/>
      <c r="XCF217" s="1"/>
      <c r="XCG217" s="1"/>
      <c r="XCH217" s="1"/>
      <c r="XCI217" s="1"/>
      <c r="XCJ217" s="1"/>
      <c r="XCK217" s="1"/>
      <c r="XCL217" s="1"/>
      <c r="XCM217" s="1"/>
      <c r="XCN217" s="1"/>
      <c r="XCO217" s="1"/>
      <c r="XCP217" s="1"/>
      <c r="XCQ217" s="1"/>
      <c r="XCR217" s="1"/>
      <c r="XCS217" s="1"/>
      <c r="XCT217" s="1"/>
      <c r="XCU217" s="1"/>
      <c r="XCV217" s="1"/>
      <c r="XCW217" s="1"/>
      <c r="XCX217" s="1"/>
      <c r="XCY217" s="1"/>
      <c r="XCZ217" s="1"/>
      <c r="XDA217" s="1"/>
      <c r="XDB217" s="1"/>
      <c r="XDC217" s="1"/>
      <c r="XDD217" s="1"/>
      <c r="XDE217" s="1"/>
      <c r="XDF217" s="1"/>
      <c r="XDG217" s="1"/>
      <c r="XDH217" s="1"/>
      <c r="XDI217" s="1"/>
      <c r="XDJ217" s="1"/>
      <c r="XDK217" s="1"/>
      <c r="XDL217" s="1"/>
      <c r="XDM217" s="1"/>
      <c r="XDN217" s="1"/>
      <c r="XDO217" s="1"/>
      <c r="XDP217" s="1"/>
      <c r="XDQ217" s="1"/>
      <c r="XDR217" s="1"/>
      <c r="XDS217" s="1"/>
      <c r="XDT217" s="1"/>
      <c r="XDU217" s="1"/>
      <c r="XDV217" s="1"/>
      <c r="XDW217" s="1"/>
      <c r="XDX217" s="1"/>
      <c r="XDY217" s="1"/>
      <c r="XDZ217" s="1"/>
      <c r="XEA217" s="1"/>
      <c r="XEB217" s="1"/>
      <c r="XEC217" s="1"/>
      <c r="XED217" s="1"/>
      <c r="XEE217" s="1"/>
      <c r="XEF217" s="1"/>
      <c r="XEG217" s="1"/>
      <c r="XEH217" s="1"/>
      <c r="XEI217" s="1"/>
      <c r="XEJ217" s="1"/>
      <c r="XEK217" s="1"/>
      <c r="XEL217" s="1"/>
      <c r="XEM217" s="1"/>
      <c r="XEN217" s="1"/>
      <c r="XEO217" s="1"/>
      <c r="XEP217" s="1"/>
      <c r="XEQ217" s="1"/>
      <c r="XER217" s="1"/>
      <c r="XES217" s="1"/>
      <c r="XET217" s="1"/>
      <c r="XEU217" s="1"/>
      <c r="XEV217" s="1"/>
      <c r="XEW217" s="1"/>
      <c r="XEX217" s="1"/>
      <c r="XEY217" s="1"/>
      <c r="XEZ217" s="1"/>
      <c r="XFA217" s="1"/>
      <c r="XFB217" s="1"/>
      <c r="XFC217" s="1"/>
      <c r="XFD217" s="1"/>
    </row>
    <row r="218" spans="1:151 16227:16384" s="11" customFormat="1" ht="20.25" customHeight="1" x14ac:dyDescent="0.25">
      <c r="A218" s="156" t="str">
        <f>A217</f>
        <v>3rd, 8th, 13th, 18th &amp; 23rd Floor (Part Refuge Area)</v>
      </c>
      <c r="B218" s="157"/>
      <c r="C218" s="135">
        <v>1</v>
      </c>
      <c r="D218" s="135"/>
      <c r="E218" s="51" t="s">
        <v>207</v>
      </c>
      <c r="F218" s="136">
        <f t="shared" ref="F218:F223" si="9">(29.91)*(10.764)</f>
        <v>321.95123999999998</v>
      </c>
      <c r="G218" s="137"/>
      <c r="H218" s="51">
        <v>0</v>
      </c>
      <c r="I218" s="51">
        <f t="shared" ref="I218:I223" si="10">F218*(($I$163)+1)+H218</f>
        <v>515.121984</v>
      </c>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WZC218" s="1"/>
      <c r="WZD218" s="1"/>
      <c r="WZE218" s="1"/>
      <c r="WZF218" s="1"/>
      <c r="WZG218" s="1"/>
      <c r="WZH218" s="1"/>
      <c r="WZI218" s="1"/>
      <c r="WZJ218" s="1"/>
      <c r="WZK218" s="1"/>
      <c r="WZL218" s="1"/>
      <c r="WZM218" s="1"/>
      <c r="WZN218" s="1"/>
      <c r="WZO218" s="1"/>
      <c r="WZP218" s="1"/>
      <c r="WZQ218" s="1"/>
      <c r="WZR218" s="1"/>
      <c r="WZS218" s="1"/>
      <c r="WZT218" s="1"/>
      <c r="WZU218" s="1"/>
      <c r="WZV218" s="1"/>
      <c r="WZW218" s="1"/>
      <c r="WZX218" s="1"/>
      <c r="WZY218" s="1"/>
      <c r="WZZ218" s="1"/>
      <c r="XAA218" s="1"/>
      <c r="XAB218" s="1"/>
      <c r="XAC218" s="1"/>
      <c r="XAD218" s="1"/>
      <c r="XAE218" s="1"/>
      <c r="XAF218" s="1"/>
      <c r="XAG218" s="1"/>
      <c r="XAH218" s="1"/>
      <c r="XAI218" s="1"/>
      <c r="XAJ218" s="1"/>
      <c r="XAK218" s="1"/>
      <c r="XAL218" s="1"/>
      <c r="XAM218" s="1"/>
      <c r="XAN218" s="1"/>
      <c r="XAO218" s="1"/>
      <c r="XAP218" s="1"/>
      <c r="XAQ218" s="1"/>
      <c r="XAR218" s="1"/>
      <c r="XAS218" s="1"/>
      <c r="XAT218" s="1"/>
      <c r="XAU218" s="1"/>
      <c r="XAV218" s="1"/>
      <c r="XAW218" s="1"/>
      <c r="XAX218" s="1"/>
      <c r="XAY218" s="1"/>
      <c r="XAZ218" s="1"/>
      <c r="XBA218" s="1"/>
      <c r="XBB218" s="1"/>
      <c r="XBC218" s="1"/>
      <c r="XBD218" s="1"/>
      <c r="XBE218" s="1"/>
      <c r="XBF218" s="1"/>
      <c r="XBG218" s="1"/>
      <c r="XBH218" s="1"/>
      <c r="XBI218" s="1"/>
      <c r="XBJ218" s="1"/>
      <c r="XBK218" s="1"/>
      <c r="XBL218" s="1"/>
      <c r="XBM218" s="1"/>
      <c r="XBN218" s="1"/>
      <c r="XBO218" s="1"/>
      <c r="XBP218" s="1"/>
      <c r="XBQ218" s="1"/>
      <c r="XBR218" s="1"/>
      <c r="XBS218" s="1"/>
      <c r="XBT218" s="1"/>
      <c r="XBU218" s="1"/>
      <c r="XBV218" s="1"/>
      <c r="XBW218" s="1"/>
      <c r="XBX218" s="1"/>
      <c r="XBY218" s="1"/>
      <c r="XBZ218" s="1"/>
      <c r="XCA218" s="1"/>
      <c r="XCB218" s="1"/>
      <c r="XCC218" s="1"/>
      <c r="XCD218" s="1"/>
      <c r="XCE218" s="1"/>
      <c r="XCF218" s="1"/>
      <c r="XCG218" s="1"/>
      <c r="XCH218" s="1"/>
      <c r="XCI218" s="1"/>
      <c r="XCJ218" s="1"/>
      <c r="XCK218" s="1"/>
      <c r="XCL218" s="1"/>
      <c r="XCM218" s="1"/>
      <c r="XCN218" s="1"/>
      <c r="XCO218" s="1"/>
      <c r="XCP218" s="1"/>
      <c r="XCQ218" s="1"/>
      <c r="XCR218" s="1"/>
      <c r="XCS218" s="1"/>
      <c r="XCT218" s="1"/>
      <c r="XCU218" s="1"/>
      <c r="XCV218" s="1"/>
      <c r="XCW218" s="1"/>
      <c r="XCX218" s="1"/>
      <c r="XCY218" s="1"/>
      <c r="XCZ218" s="1"/>
      <c r="XDA218" s="1"/>
      <c r="XDB218" s="1"/>
      <c r="XDC218" s="1"/>
      <c r="XDD218" s="1"/>
      <c r="XDE218" s="1"/>
      <c r="XDF218" s="1"/>
      <c r="XDG218" s="1"/>
      <c r="XDH218" s="1"/>
      <c r="XDI218" s="1"/>
      <c r="XDJ218" s="1"/>
      <c r="XDK218" s="1"/>
      <c r="XDL218" s="1"/>
      <c r="XDM218" s="1"/>
      <c r="XDN218" s="1"/>
      <c r="XDO218" s="1"/>
      <c r="XDP218" s="1"/>
      <c r="XDQ218" s="1"/>
      <c r="XDR218" s="1"/>
      <c r="XDS218" s="1"/>
      <c r="XDT218" s="1"/>
      <c r="XDU218" s="1"/>
      <c r="XDV218" s="1"/>
      <c r="XDW218" s="1"/>
      <c r="XDX218" s="1"/>
      <c r="XDY218" s="1"/>
      <c r="XDZ218" s="1"/>
      <c r="XEA218" s="1"/>
      <c r="XEB218" s="1"/>
      <c r="XEC218" s="1"/>
      <c r="XED218" s="1"/>
      <c r="XEE218" s="1"/>
      <c r="XEF218" s="1"/>
      <c r="XEG218" s="1"/>
      <c r="XEH218" s="1"/>
      <c r="XEI218" s="1"/>
      <c r="XEJ218" s="1"/>
      <c r="XEK218" s="1"/>
      <c r="XEL218" s="1"/>
      <c r="XEM218" s="1"/>
      <c r="XEN218" s="1"/>
      <c r="XEO218" s="1"/>
      <c r="XEP218" s="1"/>
      <c r="XEQ218" s="1"/>
      <c r="XER218" s="1"/>
      <c r="XES218" s="1"/>
      <c r="XET218" s="1"/>
      <c r="XEU218" s="1"/>
      <c r="XEV218" s="1"/>
      <c r="XEW218" s="1"/>
      <c r="XEX218" s="1"/>
      <c r="XEY218" s="1"/>
      <c r="XEZ218" s="1"/>
      <c r="XFA218" s="1"/>
      <c r="XFB218" s="1"/>
      <c r="XFC218" s="1"/>
      <c r="XFD218" s="1"/>
    </row>
    <row r="219" spans="1:151 16227:16384" s="11" customFormat="1" ht="20.25" customHeight="1" x14ac:dyDescent="0.25">
      <c r="A219" s="158"/>
      <c r="B219" s="159"/>
      <c r="C219" s="135">
        <f>C218+1</f>
        <v>2</v>
      </c>
      <c r="D219" s="135"/>
      <c r="E219" s="51" t="s">
        <v>207</v>
      </c>
      <c r="F219" s="136">
        <f t="shared" si="9"/>
        <v>321.95123999999998</v>
      </c>
      <c r="G219" s="137"/>
      <c r="H219" s="51">
        <v>0</v>
      </c>
      <c r="I219" s="51">
        <f t="shared" si="10"/>
        <v>515.121984</v>
      </c>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WZC219" s="1"/>
      <c r="WZD219" s="1"/>
      <c r="WZE219" s="1"/>
      <c r="WZF219" s="1"/>
      <c r="WZG219" s="1"/>
      <c r="WZH219" s="1"/>
      <c r="WZI219" s="1"/>
      <c r="WZJ219" s="1"/>
      <c r="WZK219" s="1"/>
      <c r="WZL219" s="1"/>
      <c r="WZM219" s="1"/>
      <c r="WZN219" s="1"/>
      <c r="WZO219" s="1"/>
      <c r="WZP219" s="1"/>
      <c r="WZQ219" s="1"/>
      <c r="WZR219" s="1"/>
      <c r="WZS219" s="1"/>
      <c r="WZT219" s="1"/>
      <c r="WZU219" s="1"/>
      <c r="WZV219" s="1"/>
      <c r="WZW219" s="1"/>
      <c r="WZX219" s="1"/>
      <c r="WZY219" s="1"/>
      <c r="WZZ219" s="1"/>
      <c r="XAA219" s="1"/>
      <c r="XAB219" s="1"/>
      <c r="XAC219" s="1"/>
      <c r="XAD219" s="1"/>
      <c r="XAE219" s="1"/>
      <c r="XAF219" s="1"/>
      <c r="XAG219" s="1"/>
      <c r="XAH219" s="1"/>
      <c r="XAI219" s="1"/>
      <c r="XAJ219" s="1"/>
      <c r="XAK219" s="1"/>
      <c r="XAL219" s="1"/>
      <c r="XAM219" s="1"/>
      <c r="XAN219" s="1"/>
      <c r="XAO219" s="1"/>
      <c r="XAP219" s="1"/>
      <c r="XAQ219" s="1"/>
      <c r="XAR219" s="1"/>
      <c r="XAS219" s="1"/>
      <c r="XAT219" s="1"/>
      <c r="XAU219" s="1"/>
      <c r="XAV219" s="1"/>
      <c r="XAW219" s="1"/>
      <c r="XAX219" s="1"/>
      <c r="XAY219" s="1"/>
      <c r="XAZ219" s="1"/>
      <c r="XBA219" s="1"/>
      <c r="XBB219" s="1"/>
      <c r="XBC219" s="1"/>
      <c r="XBD219" s="1"/>
      <c r="XBE219" s="1"/>
      <c r="XBF219" s="1"/>
      <c r="XBG219" s="1"/>
      <c r="XBH219" s="1"/>
      <c r="XBI219" s="1"/>
      <c r="XBJ219" s="1"/>
      <c r="XBK219" s="1"/>
      <c r="XBL219" s="1"/>
      <c r="XBM219" s="1"/>
      <c r="XBN219" s="1"/>
      <c r="XBO219" s="1"/>
      <c r="XBP219" s="1"/>
      <c r="XBQ219" s="1"/>
      <c r="XBR219" s="1"/>
      <c r="XBS219" s="1"/>
      <c r="XBT219" s="1"/>
      <c r="XBU219" s="1"/>
      <c r="XBV219" s="1"/>
      <c r="XBW219" s="1"/>
      <c r="XBX219" s="1"/>
      <c r="XBY219" s="1"/>
      <c r="XBZ219" s="1"/>
      <c r="XCA219" s="1"/>
      <c r="XCB219" s="1"/>
      <c r="XCC219" s="1"/>
      <c r="XCD219" s="1"/>
      <c r="XCE219" s="1"/>
      <c r="XCF219" s="1"/>
      <c r="XCG219" s="1"/>
      <c r="XCH219" s="1"/>
      <c r="XCI219" s="1"/>
      <c r="XCJ219" s="1"/>
      <c r="XCK219" s="1"/>
      <c r="XCL219" s="1"/>
      <c r="XCM219" s="1"/>
      <c r="XCN219" s="1"/>
      <c r="XCO219" s="1"/>
      <c r="XCP219" s="1"/>
      <c r="XCQ219" s="1"/>
      <c r="XCR219" s="1"/>
      <c r="XCS219" s="1"/>
      <c r="XCT219" s="1"/>
      <c r="XCU219" s="1"/>
      <c r="XCV219" s="1"/>
      <c r="XCW219" s="1"/>
      <c r="XCX219" s="1"/>
      <c r="XCY219" s="1"/>
      <c r="XCZ219" s="1"/>
      <c r="XDA219" s="1"/>
      <c r="XDB219" s="1"/>
      <c r="XDC219" s="1"/>
      <c r="XDD219" s="1"/>
      <c r="XDE219" s="1"/>
      <c r="XDF219" s="1"/>
      <c r="XDG219" s="1"/>
      <c r="XDH219" s="1"/>
      <c r="XDI219" s="1"/>
      <c r="XDJ219" s="1"/>
      <c r="XDK219" s="1"/>
      <c r="XDL219" s="1"/>
      <c r="XDM219" s="1"/>
      <c r="XDN219" s="1"/>
      <c r="XDO219" s="1"/>
      <c r="XDP219" s="1"/>
      <c r="XDQ219" s="1"/>
      <c r="XDR219" s="1"/>
      <c r="XDS219" s="1"/>
      <c r="XDT219" s="1"/>
      <c r="XDU219" s="1"/>
      <c r="XDV219" s="1"/>
      <c r="XDW219" s="1"/>
      <c r="XDX219" s="1"/>
      <c r="XDY219" s="1"/>
      <c r="XDZ219" s="1"/>
      <c r="XEA219" s="1"/>
      <c r="XEB219" s="1"/>
      <c r="XEC219" s="1"/>
      <c r="XED219" s="1"/>
      <c r="XEE219" s="1"/>
      <c r="XEF219" s="1"/>
      <c r="XEG219" s="1"/>
      <c r="XEH219" s="1"/>
      <c r="XEI219" s="1"/>
      <c r="XEJ219" s="1"/>
      <c r="XEK219" s="1"/>
      <c r="XEL219" s="1"/>
      <c r="XEM219" s="1"/>
      <c r="XEN219" s="1"/>
      <c r="XEO219" s="1"/>
      <c r="XEP219" s="1"/>
      <c r="XEQ219" s="1"/>
      <c r="XER219" s="1"/>
      <c r="XES219" s="1"/>
      <c r="XET219" s="1"/>
      <c r="XEU219" s="1"/>
      <c r="XEV219" s="1"/>
      <c r="XEW219" s="1"/>
      <c r="XEX219" s="1"/>
      <c r="XEY219" s="1"/>
      <c r="XEZ219" s="1"/>
      <c r="XFA219" s="1"/>
      <c r="XFB219" s="1"/>
      <c r="XFC219" s="1"/>
      <c r="XFD219" s="1"/>
    </row>
    <row r="220" spans="1:151 16227:16384" s="11" customFormat="1" ht="20.25" customHeight="1" x14ac:dyDescent="0.25">
      <c r="A220" s="158"/>
      <c r="B220" s="159"/>
      <c r="C220" s="135">
        <f t="shared" ref="C220:C231" si="11">C219+1</f>
        <v>3</v>
      </c>
      <c r="D220" s="135"/>
      <c r="E220" s="51" t="s">
        <v>207</v>
      </c>
      <c r="F220" s="136">
        <f t="shared" si="9"/>
        <v>321.95123999999998</v>
      </c>
      <c r="G220" s="137"/>
      <c r="H220" s="51">
        <v>0</v>
      </c>
      <c r="I220" s="51">
        <f t="shared" si="10"/>
        <v>515.121984</v>
      </c>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WZC220" s="1"/>
      <c r="WZD220" s="1"/>
      <c r="WZE220" s="1"/>
      <c r="WZF220" s="1"/>
      <c r="WZG220" s="1"/>
      <c r="WZH220" s="1"/>
      <c r="WZI220" s="1"/>
      <c r="WZJ220" s="1"/>
      <c r="WZK220" s="1"/>
      <c r="WZL220" s="1"/>
      <c r="WZM220" s="1"/>
      <c r="WZN220" s="1"/>
      <c r="WZO220" s="1"/>
      <c r="WZP220" s="1"/>
      <c r="WZQ220" s="1"/>
      <c r="WZR220" s="1"/>
      <c r="WZS220" s="1"/>
      <c r="WZT220" s="1"/>
      <c r="WZU220" s="1"/>
      <c r="WZV220" s="1"/>
      <c r="WZW220" s="1"/>
      <c r="WZX220" s="1"/>
      <c r="WZY220" s="1"/>
      <c r="WZZ220" s="1"/>
      <c r="XAA220" s="1"/>
      <c r="XAB220" s="1"/>
      <c r="XAC220" s="1"/>
      <c r="XAD220" s="1"/>
      <c r="XAE220" s="1"/>
      <c r="XAF220" s="1"/>
      <c r="XAG220" s="1"/>
      <c r="XAH220" s="1"/>
      <c r="XAI220" s="1"/>
      <c r="XAJ220" s="1"/>
      <c r="XAK220" s="1"/>
      <c r="XAL220" s="1"/>
      <c r="XAM220" s="1"/>
      <c r="XAN220" s="1"/>
      <c r="XAO220" s="1"/>
      <c r="XAP220" s="1"/>
      <c r="XAQ220" s="1"/>
      <c r="XAR220" s="1"/>
      <c r="XAS220" s="1"/>
      <c r="XAT220" s="1"/>
      <c r="XAU220" s="1"/>
      <c r="XAV220" s="1"/>
      <c r="XAW220" s="1"/>
      <c r="XAX220" s="1"/>
      <c r="XAY220" s="1"/>
      <c r="XAZ220" s="1"/>
      <c r="XBA220" s="1"/>
      <c r="XBB220" s="1"/>
      <c r="XBC220" s="1"/>
      <c r="XBD220" s="1"/>
      <c r="XBE220" s="1"/>
      <c r="XBF220" s="1"/>
      <c r="XBG220" s="1"/>
      <c r="XBH220" s="1"/>
      <c r="XBI220" s="1"/>
      <c r="XBJ220" s="1"/>
      <c r="XBK220" s="1"/>
      <c r="XBL220" s="1"/>
      <c r="XBM220" s="1"/>
      <c r="XBN220" s="1"/>
      <c r="XBO220" s="1"/>
      <c r="XBP220" s="1"/>
      <c r="XBQ220" s="1"/>
      <c r="XBR220" s="1"/>
      <c r="XBS220" s="1"/>
      <c r="XBT220" s="1"/>
      <c r="XBU220" s="1"/>
      <c r="XBV220" s="1"/>
      <c r="XBW220" s="1"/>
      <c r="XBX220" s="1"/>
      <c r="XBY220" s="1"/>
      <c r="XBZ220" s="1"/>
      <c r="XCA220" s="1"/>
      <c r="XCB220" s="1"/>
      <c r="XCC220" s="1"/>
      <c r="XCD220" s="1"/>
      <c r="XCE220" s="1"/>
      <c r="XCF220" s="1"/>
      <c r="XCG220" s="1"/>
      <c r="XCH220" s="1"/>
      <c r="XCI220" s="1"/>
      <c r="XCJ220" s="1"/>
      <c r="XCK220" s="1"/>
      <c r="XCL220" s="1"/>
      <c r="XCM220" s="1"/>
      <c r="XCN220" s="1"/>
      <c r="XCO220" s="1"/>
      <c r="XCP220" s="1"/>
      <c r="XCQ220" s="1"/>
      <c r="XCR220" s="1"/>
      <c r="XCS220" s="1"/>
      <c r="XCT220" s="1"/>
      <c r="XCU220" s="1"/>
      <c r="XCV220" s="1"/>
      <c r="XCW220" s="1"/>
      <c r="XCX220" s="1"/>
      <c r="XCY220" s="1"/>
      <c r="XCZ220" s="1"/>
      <c r="XDA220" s="1"/>
      <c r="XDB220" s="1"/>
      <c r="XDC220" s="1"/>
      <c r="XDD220" s="1"/>
      <c r="XDE220" s="1"/>
      <c r="XDF220" s="1"/>
      <c r="XDG220" s="1"/>
      <c r="XDH220" s="1"/>
      <c r="XDI220" s="1"/>
      <c r="XDJ220" s="1"/>
      <c r="XDK220" s="1"/>
      <c r="XDL220" s="1"/>
      <c r="XDM220" s="1"/>
      <c r="XDN220" s="1"/>
      <c r="XDO220" s="1"/>
      <c r="XDP220" s="1"/>
      <c r="XDQ220" s="1"/>
      <c r="XDR220" s="1"/>
      <c r="XDS220" s="1"/>
      <c r="XDT220" s="1"/>
      <c r="XDU220" s="1"/>
      <c r="XDV220" s="1"/>
      <c r="XDW220" s="1"/>
      <c r="XDX220" s="1"/>
      <c r="XDY220" s="1"/>
      <c r="XDZ220" s="1"/>
      <c r="XEA220" s="1"/>
      <c r="XEB220" s="1"/>
      <c r="XEC220" s="1"/>
      <c r="XED220" s="1"/>
      <c r="XEE220" s="1"/>
      <c r="XEF220" s="1"/>
      <c r="XEG220" s="1"/>
      <c r="XEH220" s="1"/>
      <c r="XEI220" s="1"/>
      <c r="XEJ220" s="1"/>
      <c r="XEK220" s="1"/>
      <c r="XEL220" s="1"/>
      <c r="XEM220" s="1"/>
      <c r="XEN220" s="1"/>
      <c r="XEO220" s="1"/>
      <c r="XEP220" s="1"/>
      <c r="XEQ220" s="1"/>
      <c r="XER220" s="1"/>
      <c r="XES220" s="1"/>
      <c r="XET220" s="1"/>
      <c r="XEU220" s="1"/>
      <c r="XEV220" s="1"/>
      <c r="XEW220" s="1"/>
      <c r="XEX220" s="1"/>
      <c r="XEY220" s="1"/>
      <c r="XEZ220" s="1"/>
      <c r="XFA220" s="1"/>
      <c r="XFB220" s="1"/>
      <c r="XFC220" s="1"/>
      <c r="XFD220" s="1"/>
    </row>
    <row r="221" spans="1:151 16227:16384" s="11" customFormat="1" ht="20.25" customHeight="1" x14ac:dyDescent="0.25">
      <c r="A221" s="158"/>
      <c r="B221" s="159"/>
      <c r="C221" s="135">
        <f t="shared" si="11"/>
        <v>4</v>
      </c>
      <c r="D221" s="135"/>
      <c r="E221" s="51" t="s">
        <v>207</v>
      </c>
      <c r="F221" s="136">
        <f t="shared" si="9"/>
        <v>321.95123999999998</v>
      </c>
      <c r="G221" s="137"/>
      <c r="H221" s="51">
        <v>0</v>
      </c>
      <c r="I221" s="51">
        <f t="shared" si="10"/>
        <v>515.121984</v>
      </c>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WZC221" s="1"/>
      <c r="WZD221" s="1"/>
      <c r="WZE221" s="1"/>
      <c r="WZF221" s="1"/>
      <c r="WZG221" s="1"/>
      <c r="WZH221" s="1"/>
      <c r="WZI221" s="1"/>
      <c r="WZJ221" s="1"/>
      <c r="WZK221" s="1"/>
      <c r="WZL221" s="1"/>
      <c r="WZM221" s="1"/>
      <c r="WZN221" s="1"/>
      <c r="WZO221" s="1"/>
      <c r="WZP221" s="1"/>
      <c r="WZQ221" s="1"/>
      <c r="WZR221" s="1"/>
      <c r="WZS221" s="1"/>
      <c r="WZT221" s="1"/>
      <c r="WZU221" s="1"/>
      <c r="WZV221" s="1"/>
      <c r="WZW221" s="1"/>
      <c r="WZX221" s="1"/>
      <c r="WZY221" s="1"/>
      <c r="WZZ221" s="1"/>
      <c r="XAA221" s="1"/>
      <c r="XAB221" s="1"/>
      <c r="XAC221" s="1"/>
      <c r="XAD221" s="1"/>
      <c r="XAE221" s="1"/>
      <c r="XAF221" s="1"/>
      <c r="XAG221" s="1"/>
      <c r="XAH221" s="1"/>
      <c r="XAI221" s="1"/>
      <c r="XAJ221" s="1"/>
      <c r="XAK221" s="1"/>
      <c r="XAL221" s="1"/>
      <c r="XAM221" s="1"/>
      <c r="XAN221" s="1"/>
      <c r="XAO221" s="1"/>
      <c r="XAP221" s="1"/>
      <c r="XAQ221" s="1"/>
      <c r="XAR221" s="1"/>
      <c r="XAS221" s="1"/>
      <c r="XAT221" s="1"/>
      <c r="XAU221" s="1"/>
      <c r="XAV221" s="1"/>
      <c r="XAW221" s="1"/>
      <c r="XAX221" s="1"/>
      <c r="XAY221" s="1"/>
      <c r="XAZ221" s="1"/>
      <c r="XBA221" s="1"/>
      <c r="XBB221" s="1"/>
      <c r="XBC221" s="1"/>
      <c r="XBD221" s="1"/>
      <c r="XBE221" s="1"/>
      <c r="XBF221" s="1"/>
      <c r="XBG221" s="1"/>
      <c r="XBH221" s="1"/>
      <c r="XBI221" s="1"/>
      <c r="XBJ221" s="1"/>
      <c r="XBK221" s="1"/>
      <c r="XBL221" s="1"/>
      <c r="XBM221" s="1"/>
      <c r="XBN221" s="1"/>
      <c r="XBO221" s="1"/>
      <c r="XBP221" s="1"/>
      <c r="XBQ221" s="1"/>
      <c r="XBR221" s="1"/>
      <c r="XBS221" s="1"/>
      <c r="XBT221" s="1"/>
      <c r="XBU221" s="1"/>
      <c r="XBV221" s="1"/>
      <c r="XBW221" s="1"/>
      <c r="XBX221" s="1"/>
      <c r="XBY221" s="1"/>
      <c r="XBZ221" s="1"/>
      <c r="XCA221" s="1"/>
      <c r="XCB221" s="1"/>
      <c r="XCC221" s="1"/>
      <c r="XCD221" s="1"/>
      <c r="XCE221" s="1"/>
      <c r="XCF221" s="1"/>
      <c r="XCG221" s="1"/>
      <c r="XCH221" s="1"/>
      <c r="XCI221" s="1"/>
      <c r="XCJ221" s="1"/>
      <c r="XCK221" s="1"/>
      <c r="XCL221" s="1"/>
      <c r="XCM221" s="1"/>
      <c r="XCN221" s="1"/>
      <c r="XCO221" s="1"/>
      <c r="XCP221" s="1"/>
      <c r="XCQ221" s="1"/>
      <c r="XCR221" s="1"/>
      <c r="XCS221" s="1"/>
      <c r="XCT221" s="1"/>
      <c r="XCU221" s="1"/>
      <c r="XCV221" s="1"/>
      <c r="XCW221" s="1"/>
      <c r="XCX221" s="1"/>
      <c r="XCY221" s="1"/>
      <c r="XCZ221" s="1"/>
      <c r="XDA221" s="1"/>
      <c r="XDB221" s="1"/>
      <c r="XDC221" s="1"/>
      <c r="XDD221" s="1"/>
      <c r="XDE221" s="1"/>
      <c r="XDF221" s="1"/>
      <c r="XDG221" s="1"/>
      <c r="XDH221" s="1"/>
      <c r="XDI221" s="1"/>
      <c r="XDJ221" s="1"/>
      <c r="XDK221" s="1"/>
      <c r="XDL221" s="1"/>
      <c r="XDM221" s="1"/>
      <c r="XDN221" s="1"/>
      <c r="XDO221" s="1"/>
      <c r="XDP221" s="1"/>
      <c r="XDQ221" s="1"/>
      <c r="XDR221" s="1"/>
      <c r="XDS221" s="1"/>
      <c r="XDT221" s="1"/>
      <c r="XDU221" s="1"/>
      <c r="XDV221" s="1"/>
      <c r="XDW221" s="1"/>
      <c r="XDX221" s="1"/>
      <c r="XDY221" s="1"/>
      <c r="XDZ221" s="1"/>
      <c r="XEA221" s="1"/>
      <c r="XEB221" s="1"/>
      <c r="XEC221" s="1"/>
      <c r="XED221" s="1"/>
      <c r="XEE221" s="1"/>
      <c r="XEF221" s="1"/>
      <c r="XEG221" s="1"/>
      <c r="XEH221" s="1"/>
      <c r="XEI221" s="1"/>
      <c r="XEJ221" s="1"/>
      <c r="XEK221" s="1"/>
      <c r="XEL221" s="1"/>
      <c r="XEM221" s="1"/>
      <c r="XEN221" s="1"/>
      <c r="XEO221" s="1"/>
      <c r="XEP221" s="1"/>
      <c r="XEQ221" s="1"/>
      <c r="XER221" s="1"/>
      <c r="XES221" s="1"/>
      <c r="XET221" s="1"/>
      <c r="XEU221" s="1"/>
      <c r="XEV221" s="1"/>
      <c r="XEW221" s="1"/>
      <c r="XEX221" s="1"/>
      <c r="XEY221" s="1"/>
      <c r="XEZ221" s="1"/>
      <c r="XFA221" s="1"/>
      <c r="XFB221" s="1"/>
      <c r="XFC221" s="1"/>
      <c r="XFD221" s="1"/>
    </row>
    <row r="222" spans="1:151 16227:16384" s="11" customFormat="1" ht="20.25" customHeight="1" x14ac:dyDescent="0.25">
      <c r="A222" s="158"/>
      <c r="B222" s="159"/>
      <c r="C222" s="135">
        <f>C221+1</f>
        <v>5</v>
      </c>
      <c r="D222" s="135"/>
      <c r="E222" s="51" t="s">
        <v>207</v>
      </c>
      <c r="F222" s="136">
        <f t="shared" si="9"/>
        <v>321.95123999999998</v>
      </c>
      <c r="G222" s="137"/>
      <c r="H222" s="51">
        <v>0</v>
      </c>
      <c r="I222" s="51">
        <f t="shared" si="10"/>
        <v>515.121984</v>
      </c>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WZC222" s="1"/>
      <c r="WZD222" s="1"/>
      <c r="WZE222" s="1"/>
      <c r="WZF222" s="1"/>
      <c r="WZG222" s="1"/>
      <c r="WZH222" s="1"/>
      <c r="WZI222" s="1"/>
      <c r="WZJ222" s="1"/>
      <c r="WZK222" s="1"/>
      <c r="WZL222" s="1"/>
      <c r="WZM222" s="1"/>
      <c r="WZN222" s="1"/>
      <c r="WZO222" s="1"/>
      <c r="WZP222" s="1"/>
      <c r="WZQ222" s="1"/>
      <c r="WZR222" s="1"/>
      <c r="WZS222" s="1"/>
      <c r="WZT222" s="1"/>
      <c r="WZU222" s="1"/>
      <c r="WZV222" s="1"/>
      <c r="WZW222" s="1"/>
      <c r="WZX222" s="1"/>
      <c r="WZY222" s="1"/>
      <c r="WZZ222" s="1"/>
      <c r="XAA222" s="1"/>
      <c r="XAB222" s="1"/>
      <c r="XAC222" s="1"/>
      <c r="XAD222" s="1"/>
      <c r="XAE222" s="1"/>
      <c r="XAF222" s="1"/>
      <c r="XAG222" s="1"/>
      <c r="XAH222" s="1"/>
      <c r="XAI222" s="1"/>
      <c r="XAJ222" s="1"/>
      <c r="XAK222" s="1"/>
      <c r="XAL222" s="1"/>
      <c r="XAM222" s="1"/>
      <c r="XAN222" s="1"/>
      <c r="XAO222" s="1"/>
      <c r="XAP222" s="1"/>
      <c r="XAQ222" s="1"/>
      <c r="XAR222" s="1"/>
      <c r="XAS222" s="1"/>
      <c r="XAT222" s="1"/>
      <c r="XAU222" s="1"/>
      <c r="XAV222" s="1"/>
      <c r="XAW222" s="1"/>
      <c r="XAX222" s="1"/>
      <c r="XAY222" s="1"/>
      <c r="XAZ222" s="1"/>
      <c r="XBA222" s="1"/>
      <c r="XBB222" s="1"/>
      <c r="XBC222" s="1"/>
      <c r="XBD222" s="1"/>
      <c r="XBE222" s="1"/>
      <c r="XBF222" s="1"/>
      <c r="XBG222" s="1"/>
      <c r="XBH222" s="1"/>
      <c r="XBI222" s="1"/>
      <c r="XBJ222" s="1"/>
      <c r="XBK222" s="1"/>
      <c r="XBL222" s="1"/>
      <c r="XBM222" s="1"/>
      <c r="XBN222" s="1"/>
      <c r="XBO222" s="1"/>
      <c r="XBP222" s="1"/>
      <c r="XBQ222" s="1"/>
      <c r="XBR222" s="1"/>
      <c r="XBS222" s="1"/>
      <c r="XBT222" s="1"/>
      <c r="XBU222" s="1"/>
      <c r="XBV222" s="1"/>
      <c r="XBW222" s="1"/>
      <c r="XBX222" s="1"/>
      <c r="XBY222" s="1"/>
      <c r="XBZ222" s="1"/>
      <c r="XCA222" s="1"/>
      <c r="XCB222" s="1"/>
      <c r="XCC222" s="1"/>
      <c r="XCD222" s="1"/>
      <c r="XCE222" s="1"/>
      <c r="XCF222" s="1"/>
      <c r="XCG222" s="1"/>
      <c r="XCH222" s="1"/>
      <c r="XCI222" s="1"/>
      <c r="XCJ222" s="1"/>
      <c r="XCK222" s="1"/>
      <c r="XCL222" s="1"/>
      <c r="XCM222" s="1"/>
      <c r="XCN222" s="1"/>
      <c r="XCO222" s="1"/>
      <c r="XCP222" s="1"/>
      <c r="XCQ222" s="1"/>
      <c r="XCR222" s="1"/>
      <c r="XCS222" s="1"/>
      <c r="XCT222" s="1"/>
      <c r="XCU222" s="1"/>
      <c r="XCV222" s="1"/>
      <c r="XCW222" s="1"/>
      <c r="XCX222" s="1"/>
      <c r="XCY222" s="1"/>
      <c r="XCZ222" s="1"/>
      <c r="XDA222" s="1"/>
      <c r="XDB222" s="1"/>
      <c r="XDC222" s="1"/>
      <c r="XDD222" s="1"/>
      <c r="XDE222" s="1"/>
      <c r="XDF222" s="1"/>
      <c r="XDG222" s="1"/>
      <c r="XDH222" s="1"/>
      <c r="XDI222" s="1"/>
      <c r="XDJ222" s="1"/>
      <c r="XDK222" s="1"/>
      <c r="XDL222" s="1"/>
      <c r="XDM222" s="1"/>
      <c r="XDN222" s="1"/>
      <c r="XDO222" s="1"/>
      <c r="XDP222" s="1"/>
      <c r="XDQ222" s="1"/>
      <c r="XDR222" s="1"/>
      <c r="XDS222" s="1"/>
      <c r="XDT222" s="1"/>
      <c r="XDU222" s="1"/>
      <c r="XDV222" s="1"/>
      <c r="XDW222" s="1"/>
      <c r="XDX222" s="1"/>
      <c r="XDY222" s="1"/>
      <c r="XDZ222" s="1"/>
      <c r="XEA222" s="1"/>
      <c r="XEB222" s="1"/>
      <c r="XEC222" s="1"/>
      <c r="XED222" s="1"/>
      <c r="XEE222" s="1"/>
      <c r="XEF222" s="1"/>
      <c r="XEG222" s="1"/>
      <c r="XEH222" s="1"/>
      <c r="XEI222" s="1"/>
      <c r="XEJ222" s="1"/>
      <c r="XEK222" s="1"/>
      <c r="XEL222" s="1"/>
      <c r="XEM222" s="1"/>
      <c r="XEN222" s="1"/>
      <c r="XEO222" s="1"/>
      <c r="XEP222" s="1"/>
      <c r="XEQ222" s="1"/>
      <c r="XER222" s="1"/>
      <c r="XES222" s="1"/>
      <c r="XET222" s="1"/>
      <c r="XEU222" s="1"/>
      <c r="XEV222" s="1"/>
      <c r="XEW222" s="1"/>
      <c r="XEX222" s="1"/>
      <c r="XEY222" s="1"/>
      <c r="XEZ222" s="1"/>
      <c r="XFA222" s="1"/>
      <c r="XFB222" s="1"/>
      <c r="XFC222" s="1"/>
      <c r="XFD222" s="1"/>
    </row>
    <row r="223" spans="1:151 16227:16384" s="11" customFormat="1" ht="20.25" customHeight="1" x14ac:dyDescent="0.25">
      <c r="A223" s="158"/>
      <c r="B223" s="159"/>
      <c r="C223" s="135">
        <f t="shared" si="11"/>
        <v>6</v>
      </c>
      <c r="D223" s="135"/>
      <c r="E223" s="51" t="s">
        <v>207</v>
      </c>
      <c r="F223" s="136">
        <f t="shared" si="9"/>
        <v>321.95123999999998</v>
      </c>
      <c r="G223" s="137"/>
      <c r="H223" s="51">
        <v>0</v>
      </c>
      <c r="I223" s="51">
        <f t="shared" si="10"/>
        <v>515.121984</v>
      </c>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WZC223" s="1"/>
      <c r="WZD223" s="1"/>
      <c r="WZE223" s="1"/>
      <c r="WZF223" s="1"/>
      <c r="WZG223" s="1"/>
      <c r="WZH223" s="1"/>
      <c r="WZI223" s="1"/>
      <c r="WZJ223" s="1"/>
      <c r="WZK223" s="1"/>
      <c r="WZL223" s="1"/>
      <c r="WZM223" s="1"/>
      <c r="WZN223" s="1"/>
      <c r="WZO223" s="1"/>
      <c r="WZP223" s="1"/>
      <c r="WZQ223" s="1"/>
      <c r="WZR223" s="1"/>
      <c r="WZS223" s="1"/>
      <c r="WZT223" s="1"/>
      <c r="WZU223" s="1"/>
      <c r="WZV223" s="1"/>
      <c r="WZW223" s="1"/>
      <c r="WZX223" s="1"/>
      <c r="WZY223" s="1"/>
      <c r="WZZ223" s="1"/>
      <c r="XAA223" s="1"/>
      <c r="XAB223" s="1"/>
      <c r="XAC223" s="1"/>
      <c r="XAD223" s="1"/>
      <c r="XAE223" s="1"/>
      <c r="XAF223" s="1"/>
      <c r="XAG223" s="1"/>
      <c r="XAH223" s="1"/>
      <c r="XAI223" s="1"/>
      <c r="XAJ223" s="1"/>
      <c r="XAK223" s="1"/>
      <c r="XAL223" s="1"/>
      <c r="XAM223" s="1"/>
      <c r="XAN223" s="1"/>
      <c r="XAO223" s="1"/>
      <c r="XAP223" s="1"/>
      <c r="XAQ223" s="1"/>
      <c r="XAR223" s="1"/>
      <c r="XAS223" s="1"/>
      <c r="XAT223" s="1"/>
      <c r="XAU223" s="1"/>
      <c r="XAV223" s="1"/>
      <c r="XAW223" s="1"/>
      <c r="XAX223" s="1"/>
      <c r="XAY223" s="1"/>
      <c r="XAZ223" s="1"/>
      <c r="XBA223" s="1"/>
      <c r="XBB223" s="1"/>
      <c r="XBC223" s="1"/>
      <c r="XBD223" s="1"/>
      <c r="XBE223" s="1"/>
      <c r="XBF223" s="1"/>
      <c r="XBG223" s="1"/>
      <c r="XBH223" s="1"/>
      <c r="XBI223" s="1"/>
      <c r="XBJ223" s="1"/>
      <c r="XBK223" s="1"/>
      <c r="XBL223" s="1"/>
      <c r="XBM223" s="1"/>
      <c r="XBN223" s="1"/>
      <c r="XBO223" s="1"/>
      <c r="XBP223" s="1"/>
      <c r="XBQ223" s="1"/>
      <c r="XBR223" s="1"/>
      <c r="XBS223" s="1"/>
      <c r="XBT223" s="1"/>
      <c r="XBU223" s="1"/>
      <c r="XBV223" s="1"/>
      <c r="XBW223" s="1"/>
      <c r="XBX223" s="1"/>
      <c r="XBY223" s="1"/>
      <c r="XBZ223" s="1"/>
      <c r="XCA223" s="1"/>
      <c r="XCB223" s="1"/>
      <c r="XCC223" s="1"/>
      <c r="XCD223" s="1"/>
      <c r="XCE223" s="1"/>
      <c r="XCF223" s="1"/>
      <c r="XCG223" s="1"/>
      <c r="XCH223" s="1"/>
      <c r="XCI223" s="1"/>
      <c r="XCJ223" s="1"/>
      <c r="XCK223" s="1"/>
      <c r="XCL223" s="1"/>
      <c r="XCM223" s="1"/>
      <c r="XCN223" s="1"/>
      <c r="XCO223" s="1"/>
      <c r="XCP223" s="1"/>
      <c r="XCQ223" s="1"/>
      <c r="XCR223" s="1"/>
      <c r="XCS223" s="1"/>
      <c r="XCT223" s="1"/>
      <c r="XCU223" s="1"/>
      <c r="XCV223" s="1"/>
      <c r="XCW223" s="1"/>
      <c r="XCX223" s="1"/>
      <c r="XCY223" s="1"/>
      <c r="XCZ223" s="1"/>
      <c r="XDA223" s="1"/>
      <c r="XDB223" s="1"/>
      <c r="XDC223" s="1"/>
      <c r="XDD223" s="1"/>
      <c r="XDE223" s="1"/>
      <c r="XDF223" s="1"/>
      <c r="XDG223" s="1"/>
      <c r="XDH223" s="1"/>
      <c r="XDI223" s="1"/>
      <c r="XDJ223" s="1"/>
      <c r="XDK223" s="1"/>
      <c r="XDL223" s="1"/>
      <c r="XDM223" s="1"/>
      <c r="XDN223" s="1"/>
      <c r="XDO223" s="1"/>
      <c r="XDP223" s="1"/>
      <c r="XDQ223" s="1"/>
      <c r="XDR223" s="1"/>
      <c r="XDS223" s="1"/>
      <c r="XDT223" s="1"/>
      <c r="XDU223" s="1"/>
      <c r="XDV223" s="1"/>
      <c r="XDW223" s="1"/>
      <c r="XDX223" s="1"/>
      <c r="XDY223" s="1"/>
      <c r="XDZ223" s="1"/>
      <c r="XEA223" s="1"/>
      <c r="XEB223" s="1"/>
      <c r="XEC223" s="1"/>
      <c r="XED223" s="1"/>
      <c r="XEE223" s="1"/>
      <c r="XEF223" s="1"/>
      <c r="XEG223" s="1"/>
      <c r="XEH223" s="1"/>
      <c r="XEI223" s="1"/>
      <c r="XEJ223" s="1"/>
      <c r="XEK223" s="1"/>
      <c r="XEL223" s="1"/>
      <c r="XEM223" s="1"/>
      <c r="XEN223" s="1"/>
      <c r="XEO223" s="1"/>
      <c r="XEP223" s="1"/>
      <c r="XEQ223" s="1"/>
      <c r="XER223" s="1"/>
      <c r="XES223" s="1"/>
      <c r="XET223" s="1"/>
      <c r="XEU223" s="1"/>
      <c r="XEV223" s="1"/>
      <c r="XEW223" s="1"/>
      <c r="XEX223" s="1"/>
      <c r="XEY223" s="1"/>
      <c r="XEZ223" s="1"/>
      <c r="XFA223" s="1"/>
      <c r="XFB223" s="1"/>
      <c r="XFC223" s="1"/>
      <c r="XFD223" s="1"/>
    </row>
    <row r="224" spans="1:151 16227:16384" s="11" customFormat="1" ht="20.25" customHeight="1" x14ac:dyDescent="0.25">
      <c r="A224" s="158"/>
      <c r="B224" s="159"/>
      <c r="C224" s="135">
        <f t="shared" si="11"/>
        <v>7</v>
      </c>
      <c r="D224" s="135"/>
      <c r="E224" s="136" t="s">
        <v>208</v>
      </c>
      <c r="F224" s="162"/>
      <c r="G224" s="162"/>
      <c r="H224" s="162"/>
      <c r="I224" s="137"/>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WZC224" s="1"/>
      <c r="WZD224" s="1"/>
      <c r="WZE224" s="1"/>
      <c r="WZF224" s="1"/>
      <c r="WZG224" s="1"/>
      <c r="WZH224" s="1"/>
      <c r="WZI224" s="1"/>
      <c r="WZJ224" s="1"/>
      <c r="WZK224" s="1"/>
      <c r="WZL224" s="1"/>
      <c r="WZM224" s="1"/>
      <c r="WZN224" s="1"/>
      <c r="WZO224" s="1"/>
      <c r="WZP224" s="1"/>
      <c r="WZQ224" s="1"/>
      <c r="WZR224" s="1"/>
      <c r="WZS224" s="1"/>
      <c r="WZT224" s="1"/>
      <c r="WZU224" s="1"/>
      <c r="WZV224" s="1"/>
      <c r="WZW224" s="1"/>
      <c r="WZX224" s="1"/>
      <c r="WZY224" s="1"/>
      <c r="WZZ224" s="1"/>
      <c r="XAA224" s="1"/>
      <c r="XAB224" s="1"/>
      <c r="XAC224" s="1"/>
      <c r="XAD224" s="1"/>
      <c r="XAE224" s="1"/>
      <c r="XAF224" s="1"/>
      <c r="XAG224" s="1"/>
      <c r="XAH224" s="1"/>
      <c r="XAI224" s="1"/>
      <c r="XAJ224" s="1"/>
      <c r="XAK224" s="1"/>
      <c r="XAL224" s="1"/>
      <c r="XAM224" s="1"/>
      <c r="XAN224" s="1"/>
      <c r="XAO224" s="1"/>
      <c r="XAP224" s="1"/>
      <c r="XAQ224" s="1"/>
      <c r="XAR224" s="1"/>
      <c r="XAS224" s="1"/>
      <c r="XAT224" s="1"/>
      <c r="XAU224" s="1"/>
      <c r="XAV224" s="1"/>
      <c r="XAW224" s="1"/>
      <c r="XAX224" s="1"/>
      <c r="XAY224" s="1"/>
      <c r="XAZ224" s="1"/>
      <c r="XBA224" s="1"/>
      <c r="XBB224" s="1"/>
      <c r="XBC224" s="1"/>
      <c r="XBD224" s="1"/>
      <c r="XBE224" s="1"/>
      <c r="XBF224" s="1"/>
      <c r="XBG224" s="1"/>
      <c r="XBH224" s="1"/>
      <c r="XBI224" s="1"/>
      <c r="XBJ224" s="1"/>
      <c r="XBK224" s="1"/>
      <c r="XBL224" s="1"/>
      <c r="XBM224" s="1"/>
      <c r="XBN224" s="1"/>
      <c r="XBO224" s="1"/>
      <c r="XBP224" s="1"/>
      <c r="XBQ224" s="1"/>
      <c r="XBR224" s="1"/>
      <c r="XBS224" s="1"/>
      <c r="XBT224" s="1"/>
      <c r="XBU224" s="1"/>
      <c r="XBV224" s="1"/>
      <c r="XBW224" s="1"/>
      <c r="XBX224" s="1"/>
      <c r="XBY224" s="1"/>
      <c r="XBZ224" s="1"/>
      <c r="XCA224" s="1"/>
      <c r="XCB224" s="1"/>
      <c r="XCC224" s="1"/>
      <c r="XCD224" s="1"/>
      <c r="XCE224" s="1"/>
      <c r="XCF224" s="1"/>
      <c r="XCG224" s="1"/>
      <c r="XCH224" s="1"/>
      <c r="XCI224" s="1"/>
      <c r="XCJ224" s="1"/>
      <c r="XCK224" s="1"/>
      <c r="XCL224" s="1"/>
      <c r="XCM224" s="1"/>
      <c r="XCN224" s="1"/>
      <c r="XCO224" s="1"/>
      <c r="XCP224" s="1"/>
      <c r="XCQ224" s="1"/>
      <c r="XCR224" s="1"/>
      <c r="XCS224" s="1"/>
      <c r="XCT224" s="1"/>
      <c r="XCU224" s="1"/>
      <c r="XCV224" s="1"/>
      <c r="XCW224" s="1"/>
      <c r="XCX224" s="1"/>
      <c r="XCY224" s="1"/>
      <c r="XCZ224" s="1"/>
      <c r="XDA224" s="1"/>
      <c r="XDB224" s="1"/>
      <c r="XDC224" s="1"/>
      <c r="XDD224" s="1"/>
      <c r="XDE224" s="1"/>
      <c r="XDF224" s="1"/>
      <c r="XDG224" s="1"/>
      <c r="XDH224" s="1"/>
      <c r="XDI224" s="1"/>
      <c r="XDJ224" s="1"/>
      <c r="XDK224" s="1"/>
      <c r="XDL224" s="1"/>
      <c r="XDM224" s="1"/>
      <c r="XDN224" s="1"/>
      <c r="XDO224" s="1"/>
      <c r="XDP224" s="1"/>
      <c r="XDQ224" s="1"/>
      <c r="XDR224" s="1"/>
      <c r="XDS224" s="1"/>
      <c r="XDT224" s="1"/>
      <c r="XDU224" s="1"/>
      <c r="XDV224" s="1"/>
      <c r="XDW224" s="1"/>
      <c r="XDX224" s="1"/>
      <c r="XDY224" s="1"/>
      <c r="XDZ224" s="1"/>
      <c r="XEA224" s="1"/>
      <c r="XEB224" s="1"/>
      <c r="XEC224" s="1"/>
      <c r="XED224" s="1"/>
      <c r="XEE224" s="1"/>
      <c r="XEF224" s="1"/>
      <c r="XEG224" s="1"/>
      <c r="XEH224" s="1"/>
      <c r="XEI224" s="1"/>
      <c r="XEJ224" s="1"/>
      <c r="XEK224" s="1"/>
      <c r="XEL224" s="1"/>
      <c r="XEM224" s="1"/>
      <c r="XEN224" s="1"/>
      <c r="XEO224" s="1"/>
      <c r="XEP224" s="1"/>
      <c r="XEQ224" s="1"/>
      <c r="XER224" s="1"/>
      <c r="XES224" s="1"/>
      <c r="XET224" s="1"/>
      <c r="XEU224" s="1"/>
      <c r="XEV224" s="1"/>
      <c r="XEW224" s="1"/>
      <c r="XEX224" s="1"/>
      <c r="XEY224" s="1"/>
      <c r="XEZ224" s="1"/>
      <c r="XFA224" s="1"/>
      <c r="XFB224" s="1"/>
      <c r="XFC224" s="1"/>
      <c r="XFD224" s="1"/>
    </row>
    <row r="225" spans="1:151 16227:16384" s="11" customFormat="1" ht="20.25" customHeight="1" x14ac:dyDescent="0.25">
      <c r="A225" s="158"/>
      <c r="B225" s="159"/>
      <c r="C225" s="135">
        <f t="shared" si="11"/>
        <v>8</v>
      </c>
      <c r="D225" s="135"/>
      <c r="E225" s="51" t="s">
        <v>207</v>
      </c>
      <c r="F225" s="136">
        <f t="shared" ref="F225:F231" si="12">(29.91)*(10.764)</f>
        <v>321.95123999999998</v>
      </c>
      <c r="G225" s="137"/>
      <c r="H225" s="51">
        <v>0</v>
      </c>
      <c r="I225" s="51">
        <f t="shared" ref="I225:I231" si="13">F225*(($I$163)+1)+H225</f>
        <v>515.121984</v>
      </c>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WZC225" s="1"/>
      <c r="WZD225" s="1"/>
      <c r="WZE225" s="1"/>
      <c r="WZF225" s="1"/>
      <c r="WZG225" s="1"/>
      <c r="WZH225" s="1"/>
      <c r="WZI225" s="1"/>
      <c r="WZJ225" s="1"/>
      <c r="WZK225" s="1"/>
      <c r="WZL225" s="1"/>
      <c r="WZM225" s="1"/>
      <c r="WZN225" s="1"/>
      <c r="WZO225" s="1"/>
      <c r="WZP225" s="1"/>
      <c r="WZQ225" s="1"/>
      <c r="WZR225" s="1"/>
      <c r="WZS225" s="1"/>
      <c r="WZT225" s="1"/>
      <c r="WZU225" s="1"/>
      <c r="WZV225" s="1"/>
      <c r="WZW225" s="1"/>
      <c r="WZX225" s="1"/>
      <c r="WZY225" s="1"/>
      <c r="WZZ225" s="1"/>
      <c r="XAA225" s="1"/>
      <c r="XAB225" s="1"/>
      <c r="XAC225" s="1"/>
      <c r="XAD225" s="1"/>
      <c r="XAE225" s="1"/>
      <c r="XAF225" s="1"/>
      <c r="XAG225" s="1"/>
      <c r="XAH225" s="1"/>
      <c r="XAI225" s="1"/>
      <c r="XAJ225" s="1"/>
      <c r="XAK225" s="1"/>
      <c r="XAL225" s="1"/>
      <c r="XAM225" s="1"/>
      <c r="XAN225" s="1"/>
      <c r="XAO225" s="1"/>
      <c r="XAP225" s="1"/>
      <c r="XAQ225" s="1"/>
      <c r="XAR225" s="1"/>
      <c r="XAS225" s="1"/>
      <c r="XAT225" s="1"/>
      <c r="XAU225" s="1"/>
      <c r="XAV225" s="1"/>
      <c r="XAW225" s="1"/>
      <c r="XAX225" s="1"/>
      <c r="XAY225" s="1"/>
      <c r="XAZ225" s="1"/>
      <c r="XBA225" s="1"/>
      <c r="XBB225" s="1"/>
      <c r="XBC225" s="1"/>
      <c r="XBD225" s="1"/>
      <c r="XBE225" s="1"/>
      <c r="XBF225" s="1"/>
      <c r="XBG225" s="1"/>
      <c r="XBH225" s="1"/>
      <c r="XBI225" s="1"/>
      <c r="XBJ225" s="1"/>
      <c r="XBK225" s="1"/>
      <c r="XBL225" s="1"/>
      <c r="XBM225" s="1"/>
      <c r="XBN225" s="1"/>
      <c r="XBO225" s="1"/>
      <c r="XBP225" s="1"/>
      <c r="XBQ225" s="1"/>
      <c r="XBR225" s="1"/>
      <c r="XBS225" s="1"/>
      <c r="XBT225" s="1"/>
      <c r="XBU225" s="1"/>
      <c r="XBV225" s="1"/>
      <c r="XBW225" s="1"/>
      <c r="XBX225" s="1"/>
      <c r="XBY225" s="1"/>
      <c r="XBZ225" s="1"/>
      <c r="XCA225" s="1"/>
      <c r="XCB225" s="1"/>
      <c r="XCC225" s="1"/>
      <c r="XCD225" s="1"/>
      <c r="XCE225" s="1"/>
      <c r="XCF225" s="1"/>
      <c r="XCG225" s="1"/>
      <c r="XCH225" s="1"/>
      <c r="XCI225" s="1"/>
      <c r="XCJ225" s="1"/>
      <c r="XCK225" s="1"/>
      <c r="XCL225" s="1"/>
      <c r="XCM225" s="1"/>
      <c r="XCN225" s="1"/>
      <c r="XCO225" s="1"/>
      <c r="XCP225" s="1"/>
      <c r="XCQ225" s="1"/>
      <c r="XCR225" s="1"/>
      <c r="XCS225" s="1"/>
      <c r="XCT225" s="1"/>
      <c r="XCU225" s="1"/>
      <c r="XCV225" s="1"/>
      <c r="XCW225" s="1"/>
      <c r="XCX225" s="1"/>
      <c r="XCY225" s="1"/>
      <c r="XCZ225" s="1"/>
      <c r="XDA225" s="1"/>
      <c r="XDB225" s="1"/>
      <c r="XDC225" s="1"/>
      <c r="XDD225" s="1"/>
      <c r="XDE225" s="1"/>
      <c r="XDF225" s="1"/>
      <c r="XDG225" s="1"/>
      <c r="XDH225" s="1"/>
      <c r="XDI225" s="1"/>
      <c r="XDJ225" s="1"/>
      <c r="XDK225" s="1"/>
      <c r="XDL225" s="1"/>
      <c r="XDM225" s="1"/>
      <c r="XDN225" s="1"/>
      <c r="XDO225" s="1"/>
      <c r="XDP225" s="1"/>
      <c r="XDQ225" s="1"/>
      <c r="XDR225" s="1"/>
      <c r="XDS225" s="1"/>
      <c r="XDT225" s="1"/>
      <c r="XDU225" s="1"/>
      <c r="XDV225" s="1"/>
      <c r="XDW225" s="1"/>
      <c r="XDX225" s="1"/>
      <c r="XDY225" s="1"/>
      <c r="XDZ225" s="1"/>
      <c r="XEA225" s="1"/>
      <c r="XEB225" s="1"/>
      <c r="XEC225" s="1"/>
      <c r="XED225" s="1"/>
      <c r="XEE225" s="1"/>
      <c r="XEF225" s="1"/>
      <c r="XEG225" s="1"/>
      <c r="XEH225" s="1"/>
      <c r="XEI225" s="1"/>
      <c r="XEJ225" s="1"/>
      <c r="XEK225" s="1"/>
      <c r="XEL225" s="1"/>
      <c r="XEM225" s="1"/>
      <c r="XEN225" s="1"/>
      <c r="XEO225" s="1"/>
      <c r="XEP225" s="1"/>
      <c r="XEQ225" s="1"/>
      <c r="XER225" s="1"/>
      <c r="XES225" s="1"/>
      <c r="XET225" s="1"/>
      <c r="XEU225" s="1"/>
      <c r="XEV225" s="1"/>
      <c r="XEW225" s="1"/>
      <c r="XEX225" s="1"/>
      <c r="XEY225" s="1"/>
      <c r="XEZ225" s="1"/>
      <c r="XFA225" s="1"/>
      <c r="XFB225" s="1"/>
      <c r="XFC225" s="1"/>
      <c r="XFD225" s="1"/>
    </row>
    <row r="226" spans="1:151 16227:16384" s="11" customFormat="1" ht="20.25" customHeight="1" x14ac:dyDescent="0.25">
      <c r="A226" s="158"/>
      <c r="B226" s="159"/>
      <c r="C226" s="135">
        <f t="shared" si="11"/>
        <v>9</v>
      </c>
      <c r="D226" s="135"/>
      <c r="E226" s="51" t="s">
        <v>207</v>
      </c>
      <c r="F226" s="136">
        <f t="shared" si="12"/>
        <v>321.95123999999998</v>
      </c>
      <c r="G226" s="137"/>
      <c r="H226" s="51">
        <v>0</v>
      </c>
      <c r="I226" s="51">
        <f t="shared" si="13"/>
        <v>515.121984</v>
      </c>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WZC226" s="1"/>
      <c r="WZD226" s="1"/>
      <c r="WZE226" s="1"/>
      <c r="WZF226" s="1"/>
      <c r="WZG226" s="1"/>
      <c r="WZH226" s="1"/>
      <c r="WZI226" s="1"/>
      <c r="WZJ226" s="1"/>
      <c r="WZK226" s="1"/>
      <c r="WZL226" s="1"/>
      <c r="WZM226" s="1"/>
      <c r="WZN226" s="1"/>
      <c r="WZO226" s="1"/>
      <c r="WZP226" s="1"/>
      <c r="WZQ226" s="1"/>
      <c r="WZR226" s="1"/>
      <c r="WZS226" s="1"/>
      <c r="WZT226" s="1"/>
      <c r="WZU226" s="1"/>
      <c r="WZV226" s="1"/>
      <c r="WZW226" s="1"/>
      <c r="WZX226" s="1"/>
      <c r="WZY226" s="1"/>
      <c r="WZZ226" s="1"/>
      <c r="XAA226" s="1"/>
      <c r="XAB226" s="1"/>
      <c r="XAC226" s="1"/>
      <c r="XAD226" s="1"/>
      <c r="XAE226" s="1"/>
      <c r="XAF226" s="1"/>
      <c r="XAG226" s="1"/>
      <c r="XAH226" s="1"/>
      <c r="XAI226" s="1"/>
      <c r="XAJ226" s="1"/>
      <c r="XAK226" s="1"/>
      <c r="XAL226" s="1"/>
      <c r="XAM226" s="1"/>
      <c r="XAN226" s="1"/>
      <c r="XAO226" s="1"/>
      <c r="XAP226" s="1"/>
      <c r="XAQ226" s="1"/>
      <c r="XAR226" s="1"/>
      <c r="XAS226" s="1"/>
      <c r="XAT226" s="1"/>
      <c r="XAU226" s="1"/>
      <c r="XAV226" s="1"/>
      <c r="XAW226" s="1"/>
      <c r="XAX226" s="1"/>
      <c r="XAY226" s="1"/>
      <c r="XAZ226" s="1"/>
      <c r="XBA226" s="1"/>
      <c r="XBB226" s="1"/>
      <c r="XBC226" s="1"/>
      <c r="XBD226" s="1"/>
      <c r="XBE226" s="1"/>
      <c r="XBF226" s="1"/>
      <c r="XBG226" s="1"/>
      <c r="XBH226" s="1"/>
      <c r="XBI226" s="1"/>
      <c r="XBJ226" s="1"/>
      <c r="XBK226" s="1"/>
      <c r="XBL226" s="1"/>
      <c r="XBM226" s="1"/>
      <c r="XBN226" s="1"/>
      <c r="XBO226" s="1"/>
      <c r="XBP226" s="1"/>
      <c r="XBQ226" s="1"/>
      <c r="XBR226" s="1"/>
      <c r="XBS226" s="1"/>
      <c r="XBT226" s="1"/>
      <c r="XBU226" s="1"/>
      <c r="XBV226" s="1"/>
      <c r="XBW226" s="1"/>
      <c r="XBX226" s="1"/>
      <c r="XBY226" s="1"/>
      <c r="XBZ226" s="1"/>
      <c r="XCA226" s="1"/>
      <c r="XCB226" s="1"/>
      <c r="XCC226" s="1"/>
      <c r="XCD226" s="1"/>
      <c r="XCE226" s="1"/>
      <c r="XCF226" s="1"/>
      <c r="XCG226" s="1"/>
      <c r="XCH226" s="1"/>
      <c r="XCI226" s="1"/>
      <c r="XCJ226" s="1"/>
      <c r="XCK226" s="1"/>
      <c r="XCL226" s="1"/>
      <c r="XCM226" s="1"/>
      <c r="XCN226" s="1"/>
      <c r="XCO226" s="1"/>
      <c r="XCP226" s="1"/>
      <c r="XCQ226" s="1"/>
      <c r="XCR226" s="1"/>
      <c r="XCS226" s="1"/>
      <c r="XCT226" s="1"/>
      <c r="XCU226" s="1"/>
      <c r="XCV226" s="1"/>
      <c r="XCW226" s="1"/>
      <c r="XCX226" s="1"/>
      <c r="XCY226" s="1"/>
      <c r="XCZ226" s="1"/>
      <c r="XDA226" s="1"/>
      <c r="XDB226" s="1"/>
      <c r="XDC226" s="1"/>
      <c r="XDD226" s="1"/>
      <c r="XDE226" s="1"/>
      <c r="XDF226" s="1"/>
      <c r="XDG226" s="1"/>
      <c r="XDH226" s="1"/>
      <c r="XDI226" s="1"/>
      <c r="XDJ226" s="1"/>
      <c r="XDK226" s="1"/>
      <c r="XDL226" s="1"/>
      <c r="XDM226" s="1"/>
      <c r="XDN226" s="1"/>
      <c r="XDO226" s="1"/>
      <c r="XDP226" s="1"/>
      <c r="XDQ226" s="1"/>
      <c r="XDR226" s="1"/>
      <c r="XDS226" s="1"/>
      <c r="XDT226" s="1"/>
      <c r="XDU226" s="1"/>
      <c r="XDV226" s="1"/>
      <c r="XDW226" s="1"/>
      <c r="XDX226" s="1"/>
      <c r="XDY226" s="1"/>
      <c r="XDZ226" s="1"/>
      <c r="XEA226" s="1"/>
      <c r="XEB226" s="1"/>
      <c r="XEC226" s="1"/>
      <c r="XED226" s="1"/>
      <c r="XEE226" s="1"/>
      <c r="XEF226" s="1"/>
      <c r="XEG226" s="1"/>
      <c r="XEH226" s="1"/>
      <c r="XEI226" s="1"/>
      <c r="XEJ226" s="1"/>
      <c r="XEK226" s="1"/>
      <c r="XEL226" s="1"/>
      <c r="XEM226" s="1"/>
      <c r="XEN226" s="1"/>
      <c r="XEO226" s="1"/>
      <c r="XEP226" s="1"/>
      <c r="XEQ226" s="1"/>
      <c r="XER226" s="1"/>
      <c r="XES226" s="1"/>
      <c r="XET226" s="1"/>
      <c r="XEU226" s="1"/>
      <c r="XEV226" s="1"/>
      <c r="XEW226" s="1"/>
      <c r="XEX226" s="1"/>
      <c r="XEY226" s="1"/>
      <c r="XEZ226" s="1"/>
      <c r="XFA226" s="1"/>
      <c r="XFB226" s="1"/>
      <c r="XFC226" s="1"/>
      <c r="XFD226" s="1"/>
    </row>
    <row r="227" spans="1:151 16227:16384" s="11" customFormat="1" ht="20.25" customHeight="1" x14ac:dyDescent="0.25">
      <c r="A227" s="158"/>
      <c r="B227" s="159"/>
      <c r="C227" s="135">
        <f>C226+1</f>
        <v>10</v>
      </c>
      <c r="D227" s="135"/>
      <c r="E227" s="51" t="s">
        <v>207</v>
      </c>
      <c r="F227" s="136">
        <f t="shared" si="12"/>
        <v>321.95123999999998</v>
      </c>
      <c r="G227" s="137"/>
      <c r="H227" s="51">
        <v>0</v>
      </c>
      <c r="I227" s="51">
        <f t="shared" si="13"/>
        <v>515.121984</v>
      </c>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WZC227" s="1"/>
      <c r="WZD227" s="1"/>
      <c r="WZE227" s="1"/>
      <c r="WZF227" s="1"/>
      <c r="WZG227" s="1"/>
      <c r="WZH227" s="1"/>
      <c r="WZI227" s="1"/>
      <c r="WZJ227" s="1"/>
      <c r="WZK227" s="1"/>
      <c r="WZL227" s="1"/>
      <c r="WZM227" s="1"/>
      <c r="WZN227" s="1"/>
      <c r="WZO227" s="1"/>
      <c r="WZP227" s="1"/>
      <c r="WZQ227" s="1"/>
      <c r="WZR227" s="1"/>
      <c r="WZS227" s="1"/>
      <c r="WZT227" s="1"/>
      <c r="WZU227" s="1"/>
      <c r="WZV227" s="1"/>
      <c r="WZW227" s="1"/>
      <c r="WZX227" s="1"/>
      <c r="WZY227" s="1"/>
      <c r="WZZ227" s="1"/>
      <c r="XAA227" s="1"/>
      <c r="XAB227" s="1"/>
      <c r="XAC227" s="1"/>
      <c r="XAD227" s="1"/>
      <c r="XAE227" s="1"/>
      <c r="XAF227" s="1"/>
      <c r="XAG227" s="1"/>
      <c r="XAH227" s="1"/>
      <c r="XAI227" s="1"/>
      <c r="XAJ227" s="1"/>
      <c r="XAK227" s="1"/>
      <c r="XAL227" s="1"/>
      <c r="XAM227" s="1"/>
      <c r="XAN227" s="1"/>
      <c r="XAO227" s="1"/>
      <c r="XAP227" s="1"/>
      <c r="XAQ227" s="1"/>
      <c r="XAR227" s="1"/>
      <c r="XAS227" s="1"/>
      <c r="XAT227" s="1"/>
      <c r="XAU227" s="1"/>
      <c r="XAV227" s="1"/>
      <c r="XAW227" s="1"/>
      <c r="XAX227" s="1"/>
      <c r="XAY227" s="1"/>
      <c r="XAZ227" s="1"/>
      <c r="XBA227" s="1"/>
      <c r="XBB227" s="1"/>
      <c r="XBC227" s="1"/>
      <c r="XBD227" s="1"/>
      <c r="XBE227" s="1"/>
      <c r="XBF227" s="1"/>
      <c r="XBG227" s="1"/>
      <c r="XBH227" s="1"/>
      <c r="XBI227" s="1"/>
      <c r="XBJ227" s="1"/>
      <c r="XBK227" s="1"/>
      <c r="XBL227" s="1"/>
      <c r="XBM227" s="1"/>
      <c r="XBN227" s="1"/>
      <c r="XBO227" s="1"/>
      <c r="XBP227" s="1"/>
      <c r="XBQ227" s="1"/>
      <c r="XBR227" s="1"/>
      <c r="XBS227" s="1"/>
      <c r="XBT227" s="1"/>
      <c r="XBU227" s="1"/>
      <c r="XBV227" s="1"/>
      <c r="XBW227" s="1"/>
      <c r="XBX227" s="1"/>
      <c r="XBY227" s="1"/>
      <c r="XBZ227" s="1"/>
      <c r="XCA227" s="1"/>
      <c r="XCB227" s="1"/>
      <c r="XCC227" s="1"/>
      <c r="XCD227" s="1"/>
      <c r="XCE227" s="1"/>
      <c r="XCF227" s="1"/>
      <c r="XCG227" s="1"/>
      <c r="XCH227" s="1"/>
      <c r="XCI227" s="1"/>
      <c r="XCJ227" s="1"/>
      <c r="XCK227" s="1"/>
      <c r="XCL227" s="1"/>
      <c r="XCM227" s="1"/>
      <c r="XCN227" s="1"/>
      <c r="XCO227" s="1"/>
      <c r="XCP227" s="1"/>
      <c r="XCQ227" s="1"/>
      <c r="XCR227" s="1"/>
      <c r="XCS227" s="1"/>
      <c r="XCT227" s="1"/>
      <c r="XCU227" s="1"/>
      <c r="XCV227" s="1"/>
      <c r="XCW227" s="1"/>
      <c r="XCX227" s="1"/>
      <c r="XCY227" s="1"/>
      <c r="XCZ227" s="1"/>
      <c r="XDA227" s="1"/>
      <c r="XDB227" s="1"/>
      <c r="XDC227" s="1"/>
      <c r="XDD227" s="1"/>
      <c r="XDE227" s="1"/>
      <c r="XDF227" s="1"/>
      <c r="XDG227" s="1"/>
      <c r="XDH227" s="1"/>
      <c r="XDI227" s="1"/>
      <c r="XDJ227" s="1"/>
      <c r="XDK227" s="1"/>
      <c r="XDL227" s="1"/>
      <c r="XDM227" s="1"/>
      <c r="XDN227" s="1"/>
      <c r="XDO227" s="1"/>
      <c r="XDP227" s="1"/>
      <c r="XDQ227" s="1"/>
      <c r="XDR227" s="1"/>
      <c r="XDS227" s="1"/>
      <c r="XDT227" s="1"/>
      <c r="XDU227" s="1"/>
      <c r="XDV227" s="1"/>
      <c r="XDW227" s="1"/>
      <c r="XDX227" s="1"/>
      <c r="XDY227" s="1"/>
      <c r="XDZ227" s="1"/>
      <c r="XEA227" s="1"/>
      <c r="XEB227" s="1"/>
      <c r="XEC227" s="1"/>
      <c r="XED227" s="1"/>
      <c r="XEE227" s="1"/>
      <c r="XEF227" s="1"/>
      <c r="XEG227" s="1"/>
      <c r="XEH227" s="1"/>
      <c r="XEI227" s="1"/>
      <c r="XEJ227" s="1"/>
      <c r="XEK227" s="1"/>
      <c r="XEL227" s="1"/>
      <c r="XEM227" s="1"/>
      <c r="XEN227" s="1"/>
      <c r="XEO227" s="1"/>
      <c r="XEP227" s="1"/>
      <c r="XEQ227" s="1"/>
      <c r="XER227" s="1"/>
      <c r="XES227" s="1"/>
      <c r="XET227" s="1"/>
      <c r="XEU227" s="1"/>
      <c r="XEV227" s="1"/>
      <c r="XEW227" s="1"/>
      <c r="XEX227" s="1"/>
      <c r="XEY227" s="1"/>
      <c r="XEZ227" s="1"/>
      <c r="XFA227" s="1"/>
      <c r="XFB227" s="1"/>
      <c r="XFC227" s="1"/>
      <c r="XFD227" s="1"/>
    </row>
    <row r="228" spans="1:151 16227:16384" s="11" customFormat="1" ht="20.25" customHeight="1" x14ac:dyDescent="0.25">
      <c r="A228" s="158"/>
      <c r="B228" s="159"/>
      <c r="C228" s="135">
        <f t="shared" si="11"/>
        <v>11</v>
      </c>
      <c r="D228" s="135"/>
      <c r="E228" s="51" t="s">
        <v>207</v>
      </c>
      <c r="F228" s="136">
        <f t="shared" si="12"/>
        <v>321.95123999999998</v>
      </c>
      <c r="G228" s="137"/>
      <c r="H228" s="51">
        <v>0</v>
      </c>
      <c r="I228" s="51">
        <f t="shared" si="13"/>
        <v>515.121984</v>
      </c>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WZC228" s="1"/>
      <c r="WZD228" s="1"/>
      <c r="WZE228" s="1"/>
      <c r="WZF228" s="1"/>
      <c r="WZG228" s="1"/>
      <c r="WZH228" s="1"/>
      <c r="WZI228" s="1"/>
      <c r="WZJ228" s="1"/>
      <c r="WZK228" s="1"/>
      <c r="WZL228" s="1"/>
      <c r="WZM228" s="1"/>
      <c r="WZN228" s="1"/>
      <c r="WZO228" s="1"/>
      <c r="WZP228" s="1"/>
      <c r="WZQ228" s="1"/>
      <c r="WZR228" s="1"/>
      <c r="WZS228" s="1"/>
      <c r="WZT228" s="1"/>
      <c r="WZU228" s="1"/>
      <c r="WZV228" s="1"/>
      <c r="WZW228" s="1"/>
      <c r="WZX228" s="1"/>
      <c r="WZY228" s="1"/>
      <c r="WZZ228" s="1"/>
      <c r="XAA228" s="1"/>
      <c r="XAB228" s="1"/>
      <c r="XAC228" s="1"/>
      <c r="XAD228" s="1"/>
      <c r="XAE228" s="1"/>
      <c r="XAF228" s="1"/>
      <c r="XAG228" s="1"/>
      <c r="XAH228" s="1"/>
      <c r="XAI228" s="1"/>
      <c r="XAJ228" s="1"/>
      <c r="XAK228" s="1"/>
      <c r="XAL228" s="1"/>
      <c r="XAM228" s="1"/>
      <c r="XAN228" s="1"/>
      <c r="XAO228" s="1"/>
      <c r="XAP228" s="1"/>
      <c r="XAQ228" s="1"/>
      <c r="XAR228" s="1"/>
      <c r="XAS228" s="1"/>
      <c r="XAT228" s="1"/>
      <c r="XAU228" s="1"/>
      <c r="XAV228" s="1"/>
      <c r="XAW228" s="1"/>
      <c r="XAX228" s="1"/>
      <c r="XAY228" s="1"/>
      <c r="XAZ228" s="1"/>
      <c r="XBA228" s="1"/>
      <c r="XBB228" s="1"/>
      <c r="XBC228" s="1"/>
      <c r="XBD228" s="1"/>
      <c r="XBE228" s="1"/>
      <c r="XBF228" s="1"/>
      <c r="XBG228" s="1"/>
      <c r="XBH228" s="1"/>
      <c r="XBI228" s="1"/>
      <c r="XBJ228" s="1"/>
      <c r="XBK228" s="1"/>
      <c r="XBL228" s="1"/>
      <c r="XBM228" s="1"/>
      <c r="XBN228" s="1"/>
      <c r="XBO228" s="1"/>
      <c r="XBP228" s="1"/>
      <c r="XBQ228" s="1"/>
      <c r="XBR228" s="1"/>
      <c r="XBS228" s="1"/>
      <c r="XBT228" s="1"/>
      <c r="XBU228" s="1"/>
      <c r="XBV228" s="1"/>
      <c r="XBW228" s="1"/>
      <c r="XBX228" s="1"/>
      <c r="XBY228" s="1"/>
      <c r="XBZ228" s="1"/>
      <c r="XCA228" s="1"/>
      <c r="XCB228" s="1"/>
      <c r="XCC228" s="1"/>
      <c r="XCD228" s="1"/>
      <c r="XCE228" s="1"/>
      <c r="XCF228" s="1"/>
      <c r="XCG228" s="1"/>
      <c r="XCH228" s="1"/>
      <c r="XCI228" s="1"/>
      <c r="XCJ228" s="1"/>
      <c r="XCK228" s="1"/>
      <c r="XCL228" s="1"/>
      <c r="XCM228" s="1"/>
      <c r="XCN228" s="1"/>
      <c r="XCO228" s="1"/>
      <c r="XCP228" s="1"/>
      <c r="XCQ228" s="1"/>
      <c r="XCR228" s="1"/>
      <c r="XCS228" s="1"/>
      <c r="XCT228" s="1"/>
      <c r="XCU228" s="1"/>
      <c r="XCV228" s="1"/>
      <c r="XCW228" s="1"/>
      <c r="XCX228" s="1"/>
      <c r="XCY228" s="1"/>
      <c r="XCZ228" s="1"/>
      <c r="XDA228" s="1"/>
      <c r="XDB228" s="1"/>
      <c r="XDC228" s="1"/>
      <c r="XDD228" s="1"/>
      <c r="XDE228" s="1"/>
      <c r="XDF228" s="1"/>
      <c r="XDG228" s="1"/>
      <c r="XDH228" s="1"/>
      <c r="XDI228" s="1"/>
      <c r="XDJ228" s="1"/>
      <c r="XDK228" s="1"/>
      <c r="XDL228" s="1"/>
      <c r="XDM228" s="1"/>
      <c r="XDN228" s="1"/>
      <c r="XDO228" s="1"/>
      <c r="XDP228" s="1"/>
      <c r="XDQ228" s="1"/>
      <c r="XDR228" s="1"/>
      <c r="XDS228" s="1"/>
      <c r="XDT228" s="1"/>
      <c r="XDU228" s="1"/>
      <c r="XDV228" s="1"/>
      <c r="XDW228" s="1"/>
      <c r="XDX228" s="1"/>
      <c r="XDY228" s="1"/>
      <c r="XDZ228" s="1"/>
      <c r="XEA228" s="1"/>
      <c r="XEB228" s="1"/>
      <c r="XEC228" s="1"/>
      <c r="XED228" s="1"/>
      <c r="XEE228" s="1"/>
      <c r="XEF228" s="1"/>
      <c r="XEG228" s="1"/>
      <c r="XEH228" s="1"/>
      <c r="XEI228" s="1"/>
      <c r="XEJ228" s="1"/>
      <c r="XEK228" s="1"/>
      <c r="XEL228" s="1"/>
      <c r="XEM228" s="1"/>
      <c r="XEN228" s="1"/>
      <c r="XEO228" s="1"/>
      <c r="XEP228" s="1"/>
      <c r="XEQ228" s="1"/>
      <c r="XER228" s="1"/>
      <c r="XES228" s="1"/>
      <c r="XET228" s="1"/>
      <c r="XEU228" s="1"/>
      <c r="XEV228" s="1"/>
      <c r="XEW228" s="1"/>
      <c r="XEX228" s="1"/>
      <c r="XEY228" s="1"/>
      <c r="XEZ228" s="1"/>
      <c r="XFA228" s="1"/>
      <c r="XFB228" s="1"/>
      <c r="XFC228" s="1"/>
      <c r="XFD228" s="1"/>
    </row>
    <row r="229" spans="1:151 16227:16384" s="11" customFormat="1" ht="20.25" customHeight="1" x14ac:dyDescent="0.25">
      <c r="A229" s="158"/>
      <c r="B229" s="159"/>
      <c r="C229" s="135">
        <f t="shared" si="11"/>
        <v>12</v>
      </c>
      <c r="D229" s="135"/>
      <c r="E229" s="51" t="s">
        <v>207</v>
      </c>
      <c r="F229" s="136">
        <f t="shared" si="12"/>
        <v>321.95123999999998</v>
      </c>
      <c r="G229" s="137"/>
      <c r="H229" s="51">
        <v>0</v>
      </c>
      <c r="I229" s="51">
        <f t="shared" si="13"/>
        <v>515.121984</v>
      </c>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WZC229" s="1"/>
      <c r="WZD229" s="1"/>
      <c r="WZE229" s="1"/>
      <c r="WZF229" s="1"/>
      <c r="WZG229" s="1"/>
      <c r="WZH229" s="1"/>
      <c r="WZI229" s="1"/>
      <c r="WZJ229" s="1"/>
      <c r="WZK229" s="1"/>
      <c r="WZL229" s="1"/>
      <c r="WZM229" s="1"/>
      <c r="WZN229" s="1"/>
      <c r="WZO229" s="1"/>
      <c r="WZP229" s="1"/>
      <c r="WZQ229" s="1"/>
      <c r="WZR229" s="1"/>
      <c r="WZS229" s="1"/>
      <c r="WZT229" s="1"/>
      <c r="WZU229" s="1"/>
      <c r="WZV229" s="1"/>
      <c r="WZW229" s="1"/>
      <c r="WZX229" s="1"/>
      <c r="WZY229" s="1"/>
      <c r="WZZ229" s="1"/>
      <c r="XAA229" s="1"/>
      <c r="XAB229" s="1"/>
      <c r="XAC229" s="1"/>
      <c r="XAD229" s="1"/>
      <c r="XAE229" s="1"/>
      <c r="XAF229" s="1"/>
      <c r="XAG229" s="1"/>
      <c r="XAH229" s="1"/>
      <c r="XAI229" s="1"/>
      <c r="XAJ229" s="1"/>
      <c r="XAK229" s="1"/>
      <c r="XAL229" s="1"/>
      <c r="XAM229" s="1"/>
      <c r="XAN229" s="1"/>
      <c r="XAO229" s="1"/>
      <c r="XAP229" s="1"/>
      <c r="XAQ229" s="1"/>
      <c r="XAR229" s="1"/>
      <c r="XAS229" s="1"/>
      <c r="XAT229" s="1"/>
      <c r="XAU229" s="1"/>
      <c r="XAV229" s="1"/>
      <c r="XAW229" s="1"/>
      <c r="XAX229" s="1"/>
      <c r="XAY229" s="1"/>
      <c r="XAZ229" s="1"/>
      <c r="XBA229" s="1"/>
      <c r="XBB229" s="1"/>
      <c r="XBC229" s="1"/>
      <c r="XBD229" s="1"/>
      <c r="XBE229" s="1"/>
      <c r="XBF229" s="1"/>
      <c r="XBG229" s="1"/>
      <c r="XBH229" s="1"/>
      <c r="XBI229" s="1"/>
      <c r="XBJ229" s="1"/>
      <c r="XBK229" s="1"/>
      <c r="XBL229" s="1"/>
      <c r="XBM229" s="1"/>
      <c r="XBN229" s="1"/>
      <c r="XBO229" s="1"/>
      <c r="XBP229" s="1"/>
      <c r="XBQ229" s="1"/>
      <c r="XBR229" s="1"/>
      <c r="XBS229" s="1"/>
      <c r="XBT229" s="1"/>
      <c r="XBU229" s="1"/>
      <c r="XBV229" s="1"/>
      <c r="XBW229" s="1"/>
      <c r="XBX229" s="1"/>
      <c r="XBY229" s="1"/>
      <c r="XBZ229" s="1"/>
      <c r="XCA229" s="1"/>
      <c r="XCB229" s="1"/>
      <c r="XCC229" s="1"/>
      <c r="XCD229" s="1"/>
      <c r="XCE229" s="1"/>
      <c r="XCF229" s="1"/>
      <c r="XCG229" s="1"/>
      <c r="XCH229" s="1"/>
      <c r="XCI229" s="1"/>
      <c r="XCJ229" s="1"/>
      <c r="XCK229" s="1"/>
      <c r="XCL229" s="1"/>
      <c r="XCM229" s="1"/>
      <c r="XCN229" s="1"/>
      <c r="XCO229" s="1"/>
      <c r="XCP229" s="1"/>
      <c r="XCQ229" s="1"/>
      <c r="XCR229" s="1"/>
      <c r="XCS229" s="1"/>
      <c r="XCT229" s="1"/>
      <c r="XCU229" s="1"/>
      <c r="XCV229" s="1"/>
      <c r="XCW229" s="1"/>
      <c r="XCX229" s="1"/>
      <c r="XCY229" s="1"/>
      <c r="XCZ229" s="1"/>
      <c r="XDA229" s="1"/>
      <c r="XDB229" s="1"/>
      <c r="XDC229" s="1"/>
      <c r="XDD229" s="1"/>
      <c r="XDE229" s="1"/>
      <c r="XDF229" s="1"/>
      <c r="XDG229" s="1"/>
      <c r="XDH229" s="1"/>
      <c r="XDI229" s="1"/>
      <c r="XDJ229" s="1"/>
      <c r="XDK229" s="1"/>
      <c r="XDL229" s="1"/>
      <c r="XDM229" s="1"/>
      <c r="XDN229" s="1"/>
      <c r="XDO229" s="1"/>
      <c r="XDP229" s="1"/>
      <c r="XDQ229" s="1"/>
      <c r="XDR229" s="1"/>
      <c r="XDS229" s="1"/>
      <c r="XDT229" s="1"/>
      <c r="XDU229" s="1"/>
      <c r="XDV229" s="1"/>
      <c r="XDW229" s="1"/>
      <c r="XDX229" s="1"/>
      <c r="XDY229" s="1"/>
      <c r="XDZ229" s="1"/>
      <c r="XEA229" s="1"/>
      <c r="XEB229" s="1"/>
      <c r="XEC229" s="1"/>
      <c r="XED229" s="1"/>
      <c r="XEE229" s="1"/>
      <c r="XEF229" s="1"/>
      <c r="XEG229" s="1"/>
      <c r="XEH229" s="1"/>
      <c r="XEI229" s="1"/>
      <c r="XEJ229" s="1"/>
      <c r="XEK229" s="1"/>
      <c r="XEL229" s="1"/>
      <c r="XEM229" s="1"/>
      <c r="XEN229" s="1"/>
      <c r="XEO229" s="1"/>
      <c r="XEP229" s="1"/>
      <c r="XEQ229" s="1"/>
      <c r="XER229" s="1"/>
      <c r="XES229" s="1"/>
      <c r="XET229" s="1"/>
      <c r="XEU229" s="1"/>
      <c r="XEV229" s="1"/>
      <c r="XEW229" s="1"/>
      <c r="XEX229" s="1"/>
      <c r="XEY229" s="1"/>
      <c r="XEZ229" s="1"/>
      <c r="XFA229" s="1"/>
      <c r="XFB229" s="1"/>
      <c r="XFC229" s="1"/>
      <c r="XFD229" s="1"/>
    </row>
    <row r="230" spans="1:151 16227:16384" s="11" customFormat="1" ht="20.25" customHeight="1" x14ac:dyDescent="0.25">
      <c r="A230" s="158"/>
      <c r="B230" s="159"/>
      <c r="C230" s="135">
        <f t="shared" si="11"/>
        <v>13</v>
      </c>
      <c r="D230" s="135"/>
      <c r="E230" s="52" t="s">
        <v>207</v>
      </c>
      <c r="F230" s="136">
        <f t="shared" si="12"/>
        <v>321.95123999999998</v>
      </c>
      <c r="G230" s="137"/>
      <c r="H230" s="52">
        <v>0</v>
      </c>
      <c r="I230" s="52">
        <f t="shared" si="13"/>
        <v>515.121984</v>
      </c>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WZC230" s="1"/>
      <c r="WZD230" s="1"/>
      <c r="WZE230" s="1"/>
      <c r="WZF230" s="1"/>
      <c r="WZG230" s="1"/>
      <c r="WZH230" s="1"/>
      <c r="WZI230" s="1"/>
      <c r="WZJ230" s="1"/>
      <c r="WZK230" s="1"/>
      <c r="WZL230" s="1"/>
      <c r="WZM230" s="1"/>
      <c r="WZN230" s="1"/>
      <c r="WZO230" s="1"/>
      <c r="WZP230" s="1"/>
      <c r="WZQ230" s="1"/>
      <c r="WZR230" s="1"/>
      <c r="WZS230" s="1"/>
      <c r="WZT230" s="1"/>
      <c r="WZU230" s="1"/>
      <c r="WZV230" s="1"/>
      <c r="WZW230" s="1"/>
      <c r="WZX230" s="1"/>
      <c r="WZY230" s="1"/>
      <c r="WZZ230" s="1"/>
      <c r="XAA230" s="1"/>
      <c r="XAB230" s="1"/>
      <c r="XAC230" s="1"/>
      <c r="XAD230" s="1"/>
      <c r="XAE230" s="1"/>
      <c r="XAF230" s="1"/>
      <c r="XAG230" s="1"/>
      <c r="XAH230" s="1"/>
      <c r="XAI230" s="1"/>
      <c r="XAJ230" s="1"/>
      <c r="XAK230" s="1"/>
      <c r="XAL230" s="1"/>
      <c r="XAM230" s="1"/>
      <c r="XAN230" s="1"/>
      <c r="XAO230" s="1"/>
      <c r="XAP230" s="1"/>
      <c r="XAQ230" s="1"/>
      <c r="XAR230" s="1"/>
      <c r="XAS230" s="1"/>
      <c r="XAT230" s="1"/>
      <c r="XAU230" s="1"/>
      <c r="XAV230" s="1"/>
      <c r="XAW230" s="1"/>
      <c r="XAX230" s="1"/>
      <c r="XAY230" s="1"/>
      <c r="XAZ230" s="1"/>
      <c r="XBA230" s="1"/>
      <c r="XBB230" s="1"/>
      <c r="XBC230" s="1"/>
      <c r="XBD230" s="1"/>
      <c r="XBE230" s="1"/>
      <c r="XBF230" s="1"/>
      <c r="XBG230" s="1"/>
      <c r="XBH230" s="1"/>
      <c r="XBI230" s="1"/>
      <c r="XBJ230" s="1"/>
      <c r="XBK230" s="1"/>
      <c r="XBL230" s="1"/>
      <c r="XBM230" s="1"/>
      <c r="XBN230" s="1"/>
      <c r="XBO230" s="1"/>
      <c r="XBP230" s="1"/>
      <c r="XBQ230" s="1"/>
      <c r="XBR230" s="1"/>
      <c r="XBS230" s="1"/>
      <c r="XBT230" s="1"/>
      <c r="XBU230" s="1"/>
      <c r="XBV230" s="1"/>
      <c r="XBW230" s="1"/>
      <c r="XBX230" s="1"/>
      <c r="XBY230" s="1"/>
      <c r="XBZ230" s="1"/>
      <c r="XCA230" s="1"/>
      <c r="XCB230" s="1"/>
      <c r="XCC230" s="1"/>
      <c r="XCD230" s="1"/>
      <c r="XCE230" s="1"/>
      <c r="XCF230" s="1"/>
      <c r="XCG230" s="1"/>
      <c r="XCH230" s="1"/>
      <c r="XCI230" s="1"/>
      <c r="XCJ230" s="1"/>
      <c r="XCK230" s="1"/>
      <c r="XCL230" s="1"/>
      <c r="XCM230" s="1"/>
      <c r="XCN230" s="1"/>
      <c r="XCO230" s="1"/>
      <c r="XCP230" s="1"/>
      <c r="XCQ230" s="1"/>
      <c r="XCR230" s="1"/>
      <c r="XCS230" s="1"/>
      <c r="XCT230" s="1"/>
      <c r="XCU230" s="1"/>
      <c r="XCV230" s="1"/>
      <c r="XCW230" s="1"/>
      <c r="XCX230" s="1"/>
      <c r="XCY230" s="1"/>
      <c r="XCZ230" s="1"/>
      <c r="XDA230" s="1"/>
      <c r="XDB230" s="1"/>
      <c r="XDC230" s="1"/>
      <c r="XDD230" s="1"/>
      <c r="XDE230" s="1"/>
      <c r="XDF230" s="1"/>
      <c r="XDG230" s="1"/>
      <c r="XDH230" s="1"/>
      <c r="XDI230" s="1"/>
      <c r="XDJ230" s="1"/>
      <c r="XDK230" s="1"/>
      <c r="XDL230" s="1"/>
      <c r="XDM230" s="1"/>
      <c r="XDN230" s="1"/>
      <c r="XDO230" s="1"/>
      <c r="XDP230" s="1"/>
      <c r="XDQ230" s="1"/>
      <c r="XDR230" s="1"/>
      <c r="XDS230" s="1"/>
      <c r="XDT230" s="1"/>
      <c r="XDU230" s="1"/>
      <c r="XDV230" s="1"/>
      <c r="XDW230" s="1"/>
      <c r="XDX230" s="1"/>
      <c r="XDY230" s="1"/>
      <c r="XDZ230" s="1"/>
      <c r="XEA230" s="1"/>
      <c r="XEB230" s="1"/>
      <c r="XEC230" s="1"/>
      <c r="XED230" s="1"/>
      <c r="XEE230" s="1"/>
      <c r="XEF230" s="1"/>
      <c r="XEG230" s="1"/>
      <c r="XEH230" s="1"/>
      <c r="XEI230" s="1"/>
      <c r="XEJ230" s="1"/>
      <c r="XEK230" s="1"/>
      <c r="XEL230" s="1"/>
      <c r="XEM230" s="1"/>
      <c r="XEN230" s="1"/>
      <c r="XEO230" s="1"/>
      <c r="XEP230" s="1"/>
      <c r="XEQ230" s="1"/>
      <c r="XER230" s="1"/>
      <c r="XES230" s="1"/>
      <c r="XET230" s="1"/>
      <c r="XEU230" s="1"/>
      <c r="XEV230" s="1"/>
      <c r="XEW230" s="1"/>
      <c r="XEX230" s="1"/>
      <c r="XEY230" s="1"/>
      <c r="XEZ230" s="1"/>
      <c r="XFA230" s="1"/>
      <c r="XFB230" s="1"/>
      <c r="XFC230" s="1"/>
      <c r="XFD230" s="1"/>
    </row>
    <row r="231" spans="1:151 16227:16384" s="11" customFormat="1" ht="20.25" customHeight="1" x14ac:dyDescent="0.25">
      <c r="A231" s="160"/>
      <c r="B231" s="161"/>
      <c r="C231" s="135">
        <f t="shared" si="11"/>
        <v>14</v>
      </c>
      <c r="D231" s="135"/>
      <c r="E231" s="52" t="s">
        <v>207</v>
      </c>
      <c r="F231" s="136">
        <f t="shared" si="12"/>
        <v>321.95123999999998</v>
      </c>
      <c r="G231" s="137"/>
      <c r="H231" s="52">
        <v>0</v>
      </c>
      <c r="I231" s="52">
        <f t="shared" si="13"/>
        <v>515.121984</v>
      </c>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WZC231" s="1"/>
      <c r="WZD231" s="1"/>
      <c r="WZE231" s="1"/>
      <c r="WZF231" s="1"/>
      <c r="WZG231" s="1"/>
      <c r="WZH231" s="1"/>
      <c r="WZI231" s="1"/>
      <c r="WZJ231" s="1"/>
      <c r="WZK231" s="1"/>
      <c r="WZL231" s="1"/>
      <c r="WZM231" s="1"/>
      <c r="WZN231" s="1"/>
      <c r="WZO231" s="1"/>
      <c r="WZP231" s="1"/>
      <c r="WZQ231" s="1"/>
      <c r="WZR231" s="1"/>
      <c r="WZS231" s="1"/>
      <c r="WZT231" s="1"/>
      <c r="WZU231" s="1"/>
      <c r="WZV231" s="1"/>
      <c r="WZW231" s="1"/>
      <c r="WZX231" s="1"/>
      <c r="WZY231" s="1"/>
      <c r="WZZ231" s="1"/>
      <c r="XAA231" s="1"/>
      <c r="XAB231" s="1"/>
      <c r="XAC231" s="1"/>
      <c r="XAD231" s="1"/>
      <c r="XAE231" s="1"/>
      <c r="XAF231" s="1"/>
      <c r="XAG231" s="1"/>
      <c r="XAH231" s="1"/>
      <c r="XAI231" s="1"/>
      <c r="XAJ231" s="1"/>
      <c r="XAK231" s="1"/>
      <c r="XAL231" s="1"/>
      <c r="XAM231" s="1"/>
      <c r="XAN231" s="1"/>
      <c r="XAO231" s="1"/>
      <c r="XAP231" s="1"/>
      <c r="XAQ231" s="1"/>
      <c r="XAR231" s="1"/>
      <c r="XAS231" s="1"/>
      <c r="XAT231" s="1"/>
      <c r="XAU231" s="1"/>
      <c r="XAV231" s="1"/>
      <c r="XAW231" s="1"/>
      <c r="XAX231" s="1"/>
      <c r="XAY231" s="1"/>
      <c r="XAZ231" s="1"/>
      <c r="XBA231" s="1"/>
      <c r="XBB231" s="1"/>
      <c r="XBC231" s="1"/>
      <c r="XBD231" s="1"/>
      <c r="XBE231" s="1"/>
      <c r="XBF231" s="1"/>
      <c r="XBG231" s="1"/>
      <c r="XBH231" s="1"/>
      <c r="XBI231" s="1"/>
      <c r="XBJ231" s="1"/>
      <c r="XBK231" s="1"/>
      <c r="XBL231" s="1"/>
      <c r="XBM231" s="1"/>
      <c r="XBN231" s="1"/>
      <c r="XBO231" s="1"/>
      <c r="XBP231" s="1"/>
      <c r="XBQ231" s="1"/>
      <c r="XBR231" s="1"/>
      <c r="XBS231" s="1"/>
      <c r="XBT231" s="1"/>
      <c r="XBU231" s="1"/>
      <c r="XBV231" s="1"/>
      <c r="XBW231" s="1"/>
      <c r="XBX231" s="1"/>
      <c r="XBY231" s="1"/>
      <c r="XBZ231" s="1"/>
      <c r="XCA231" s="1"/>
      <c r="XCB231" s="1"/>
      <c r="XCC231" s="1"/>
      <c r="XCD231" s="1"/>
      <c r="XCE231" s="1"/>
      <c r="XCF231" s="1"/>
      <c r="XCG231" s="1"/>
      <c r="XCH231" s="1"/>
      <c r="XCI231" s="1"/>
      <c r="XCJ231" s="1"/>
      <c r="XCK231" s="1"/>
      <c r="XCL231" s="1"/>
      <c r="XCM231" s="1"/>
      <c r="XCN231" s="1"/>
      <c r="XCO231" s="1"/>
      <c r="XCP231" s="1"/>
      <c r="XCQ231" s="1"/>
      <c r="XCR231" s="1"/>
      <c r="XCS231" s="1"/>
      <c r="XCT231" s="1"/>
      <c r="XCU231" s="1"/>
      <c r="XCV231" s="1"/>
      <c r="XCW231" s="1"/>
      <c r="XCX231" s="1"/>
      <c r="XCY231" s="1"/>
      <c r="XCZ231" s="1"/>
      <c r="XDA231" s="1"/>
      <c r="XDB231" s="1"/>
      <c r="XDC231" s="1"/>
      <c r="XDD231" s="1"/>
      <c r="XDE231" s="1"/>
      <c r="XDF231" s="1"/>
      <c r="XDG231" s="1"/>
      <c r="XDH231" s="1"/>
      <c r="XDI231" s="1"/>
      <c r="XDJ231" s="1"/>
      <c r="XDK231" s="1"/>
      <c r="XDL231" s="1"/>
      <c r="XDM231" s="1"/>
      <c r="XDN231" s="1"/>
      <c r="XDO231" s="1"/>
      <c r="XDP231" s="1"/>
      <c r="XDQ231" s="1"/>
      <c r="XDR231" s="1"/>
      <c r="XDS231" s="1"/>
      <c r="XDT231" s="1"/>
      <c r="XDU231" s="1"/>
      <c r="XDV231" s="1"/>
      <c r="XDW231" s="1"/>
      <c r="XDX231" s="1"/>
      <c r="XDY231" s="1"/>
      <c r="XDZ231" s="1"/>
      <c r="XEA231" s="1"/>
      <c r="XEB231" s="1"/>
      <c r="XEC231" s="1"/>
      <c r="XED231" s="1"/>
      <c r="XEE231" s="1"/>
      <c r="XEF231" s="1"/>
      <c r="XEG231" s="1"/>
      <c r="XEH231" s="1"/>
      <c r="XEI231" s="1"/>
      <c r="XEJ231" s="1"/>
      <c r="XEK231" s="1"/>
      <c r="XEL231" s="1"/>
      <c r="XEM231" s="1"/>
      <c r="XEN231" s="1"/>
      <c r="XEO231" s="1"/>
      <c r="XEP231" s="1"/>
      <c r="XEQ231" s="1"/>
      <c r="XER231" s="1"/>
      <c r="XES231" s="1"/>
      <c r="XET231" s="1"/>
      <c r="XEU231" s="1"/>
      <c r="XEV231" s="1"/>
      <c r="XEW231" s="1"/>
      <c r="XEX231" s="1"/>
      <c r="XEY231" s="1"/>
      <c r="XEZ231" s="1"/>
      <c r="XFA231" s="1"/>
      <c r="XFB231" s="1"/>
      <c r="XFC231" s="1"/>
      <c r="XFD231" s="1"/>
    </row>
    <row r="232" spans="1:151 16227:16384" s="11" customFormat="1" ht="20.25" x14ac:dyDescent="0.25">
      <c r="A232" s="86" t="s">
        <v>247</v>
      </c>
      <c r="B232" s="87"/>
      <c r="C232" s="87"/>
      <c r="D232" s="87"/>
      <c r="E232" s="87"/>
      <c r="F232" s="87"/>
      <c r="G232" s="87"/>
      <c r="H232" s="87"/>
      <c r="I232" s="88"/>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WZC232" s="1"/>
      <c r="WZD232" s="1"/>
      <c r="WZE232" s="1"/>
      <c r="WZF232" s="1"/>
      <c r="WZG232" s="1"/>
      <c r="WZH232" s="1"/>
      <c r="WZI232" s="1"/>
      <c r="WZJ232" s="1"/>
      <c r="WZK232" s="1"/>
      <c r="WZL232" s="1"/>
      <c r="WZM232" s="1"/>
      <c r="WZN232" s="1"/>
      <c r="WZO232" s="1"/>
      <c r="WZP232" s="1"/>
      <c r="WZQ232" s="1"/>
      <c r="WZR232" s="1"/>
      <c r="WZS232" s="1"/>
      <c r="WZT232" s="1"/>
      <c r="WZU232" s="1"/>
      <c r="WZV232" s="1"/>
      <c r="WZW232" s="1"/>
      <c r="WZX232" s="1"/>
      <c r="WZY232" s="1"/>
      <c r="WZZ232" s="1"/>
      <c r="XAA232" s="1"/>
      <c r="XAB232" s="1"/>
      <c r="XAC232" s="1"/>
      <c r="XAD232" s="1"/>
      <c r="XAE232" s="1"/>
      <c r="XAF232" s="1"/>
      <c r="XAG232" s="1"/>
      <c r="XAH232" s="1"/>
      <c r="XAI232" s="1"/>
      <c r="XAJ232" s="1"/>
      <c r="XAK232" s="1"/>
      <c r="XAL232" s="1"/>
      <c r="XAM232" s="1"/>
      <c r="XAN232" s="1"/>
      <c r="XAO232" s="1"/>
      <c r="XAP232" s="1"/>
      <c r="XAQ232" s="1"/>
      <c r="XAR232" s="1"/>
      <c r="XAS232" s="1"/>
      <c r="XAT232" s="1"/>
      <c r="XAU232" s="1"/>
      <c r="XAV232" s="1"/>
      <c r="XAW232" s="1"/>
      <c r="XAX232" s="1"/>
      <c r="XAY232" s="1"/>
      <c r="XAZ232" s="1"/>
      <c r="XBA232" s="1"/>
      <c r="XBB232" s="1"/>
      <c r="XBC232" s="1"/>
      <c r="XBD232" s="1"/>
      <c r="XBE232" s="1"/>
      <c r="XBF232" s="1"/>
      <c r="XBG232" s="1"/>
      <c r="XBH232" s="1"/>
      <c r="XBI232" s="1"/>
      <c r="XBJ232" s="1"/>
      <c r="XBK232" s="1"/>
      <c r="XBL232" s="1"/>
      <c r="XBM232" s="1"/>
      <c r="XBN232" s="1"/>
      <c r="XBO232" s="1"/>
      <c r="XBP232" s="1"/>
      <c r="XBQ232" s="1"/>
      <c r="XBR232" s="1"/>
      <c r="XBS232" s="1"/>
      <c r="XBT232" s="1"/>
      <c r="XBU232" s="1"/>
      <c r="XBV232" s="1"/>
      <c r="XBW232" s="1"/>
      <c r="XBX232" s="1"/>
      <c r="XBY232" s="1"/>
      <c r="XBZ232" s="1"/>
      <c r="XCA232" s="1"/>
      <c r="XCB232" s="1"/>
      <c r="XCC232" s="1"/>
      <c r="XCD232" s="1"/>
      <c r="XCE232" s="1"/>
      <c r="XCF232" s="1"/>
      <c r="XCG232" s="1"/>
      <c r="XCH232" s="1"/>
      <c r="XCI232" s="1"/>
      <c r="XCJ232" s="1"/>
      <c r="XCK232" s="1"/>
      <c r="XCL232" s="1"/>
      <c r="XCM232" s="1"/>
      <c r="XCN232" s="1"/>
      <c r="XCO232" s="1"/>
      <c r="XCP232" s="1"/>
      <c r="XCQ232" s="1"/>
      <c r="XCR232" s="1"/>
      <c r="XCS232" s="1"/>
      <c r="XCT232" s="1"/>
      <c r="XCU232" s="1"/>
      <c r="XCV232" s="1"/>
      <c r="XCW232" s="1"/>
      <c r="XCX232" s="1"/>
      <c r="XCY232" s="1"/>
      <c r="XCZ232" s="1"/>
      <c r="XDA232" s="1"/>
      <c r="XDB232" s="1"/>
      <c r="XDC232" s="1"/>
      <c r="XDD232" s="1"/>
      <c r="XDE232" s="1"/>
      <c r="XDF232" s="1"/>
      <c r="XDG232" s="1"/>
      <c r="XDH232" s="1"/>
      <c r="XDI232" s="1"/>
      <c r="XDJ232" s="1"/>
      <c r="XDK232" s="1"/>
      <c r="XDL232" s="1"/>
      <c r="XDM232" s="1"/>
      <c r="XDN232" s="1"/>
      <c r="XDO232" s="1"/>
      <c r="XDP232" s="1"/>
      <c r="XDQ232" s="1"/>
      <c r="XDR232" s="1"/>
      <c r="XDS232" s="1"/>
      <c r="XDT232" s="1"/>
      <c r="XDU232" s="1"/>
      <c r="XDV232" s="1"/>
      <c r="XDW232" s="1"/>
      <c r="XDX232" s="1"/>
      <c r="XDY232" s="1"/>
      <c r="XDZ232" s="1"/>
      <c r="XEA232" s="1"/>
      <c r="XEB232" s="1"/>
      <c r="XEC232" s="1"/>
      <c r="XED232" s="1"/>
      <c r="XEE232" s="1"/>
      <c r="XEF232" s="1"/>
      <c r="XEG232" s="1"/>
      <c r="XEH232" s="1"/>
      <c r="XEI232" s="1"/>
      <c r="XEJ232" s="1"/>
      <c r="XEK232" s="1"/>
      <c r="XEL232" s="1"/>
      <c r="XEM232" s="1"/>
      <c r="XEN232" s="1"/>
      <c r="XEO232" s="1"/>
      <c r="XEP232" s="1"/>
      <c r="XEQ232" s="1"/>
      <c r="XER232" s="1"/>
      <c r="XES232" s="1"/>
      <c r="XET232" s="1"/>
      <c r="XEU232" s="1"/>
      <c r="XEV232" s="1"/>
      <c r="XEW232" s="1"/>
      <c r="XEX232" s="1"/>
      <c r="XEY232" s="1"/>
      <c r="XEZ232" s="1"/>
      <c r="XFA232" s="1"/>
      <c r="XFB232" s="1"/>
      <c r="XFC232" s="1"/>
      <c r="XFD232" s="1"/>
    </row>
    <row r="233" spans="1:151 16227:16384" s="11" customFormat="1" ht="20.25" x14ac:dyDescent="0.25">
      <c r="A233" s="86" t="s">
        <v>248</v>
      </c>
      <c r="B233" s="87"/>
      <c r="C233" s="87"/>
      <c r="D233" s="87"/>
      <c r="E233" s="87"/>
      <c r="F233" s="87"/>
      <c r="G233" s="87"/>
      <c r="H233" s="87"/>
      <c r="I233" s="88"/>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WZC233" s="1"/>
      <c r="WZD233" s="1"/>
      <c r="WZE233" s="1"/>
      <c r="WZF233" s="1"/>
      <c r="WZG233" s="1"/>
      <c r="WZH233" s="1"/>
      <c r="WZI233" s="1"/>
      <c r="WZJ233" s="1"/>
      <c r="WZK233" s="1"/>
      <c r="WZL233" s="1"/>
      <c r="WZM233" s="1"/>
      <c r="WZN233" s="1"/>
      <c r="WZO233" s="1"/>
      <c r="WZP233" s="1"/>
      <c r="WZQ233" s="1"/>
      <c r="WZR233" s="1"/>
      <c r="WZS233" s="1"/>
      <c r="WZT233" s="1"/>
      <c r="WZU233" s="1"/>
      <c r="WZV233" s="1"/>
      <c r="WZW233" s="1"/>
      <c r="WZX233" s="1"/>
      <c r="WZY233" s="1"/>
      <c r="WZZ233" s="1"/>
      <c r="XAA233" s="1"/>
      <c r="XAB233" s="1"/>
      <c r="XAC233" s="1"/>
      <c r="XAD233" s="1"/>
      <c r="XAE233" s="1"/>
      <c r="XAF233" s="1"/>
      <c r="XAG233" s="1"/>
      <c r="XAH233" s="1"/>
      <c r="XAI233" s="1"/>
      <c r="XAJ233" s="1"/>
      <c r="XAK233" s="1"/>
      <c r="XAL233" s="1"/>
      <c r="XAM233" s="1"/>
      <c r="XAN233" s="1"/>
      <c r="XAO233" s="1"/>
      <c r="XAP233" s="1"/>
      <c r="XAQ233" s="1"/>
      <c r="XAR233" s="1"/>
      <c r="XAS233" s="1"/>
      <c r="XAT233" s="1"/>
      <c r="XAU233" s="1"/>
      <c r="XAV233" s="1"/>
      <c r="XAW233" s="1"/>
      <c r="XAX233" s="1"/>
      <c r="XAY233" s="1"/>
      <c r="XAZ233" s="1"/>
      <c r="XBA233" s="1"/>
      <c r="XBB233" s="1"/>
      <c r="XBC233" s="1"/>
      <c r="XBD233" s="1"/>
      <c r="XBE233" s="1"/>
      <c r="XBF233" s="1"/>
      <c r="XBG233" s="1"/>
      <c r="XBH233" s="1"/>
      <c r="XBI233" s="1"/>
      <c r="XBJ233" s="1"/>
      <c r="XBK233" s="1"/>
      <c r="XBL233" s="1"/>
      <c r="XBM233" s="1"/>
      <c r="XBN233" s="1"/>
      <c r="XBO233" s="1"/>
      <c r="XBP233" s="1"/>
      <c r="XBQ233" s="1"/>
      <c r="XBR233" s="1"/>
      <c r="XBS233" s="1"/>
      <c r="XBT233" s="1"/>
      <c r="XBU233" s="1"/>
      <c r="XBV233" s="1"/>
      <c r="XBW233" s="1"/>
      <c r="XBX233" s="1"/>
      <c r="XBY233" s="1"/>
      <c r="XBZ233" s="1"/>
      <c r="XCA233" s="1"/>
      <c r="XCB233" s="1"/>
      <c r="XCC233" s="1"/>
      <c r="XCD233" s="1"/>
      <c r="XCE233" s="1"/>
      <c r="XCF233" s="1"/>
      <c r="XCG233" s="1"/>
      <c r="XCH233" s="1"/>
      <c r="XCI233" s="1"/>
      <c r="XCJ233" s="1"/>
      <c r="XCK233" s="1"/>
      <c r="XCL233" s="1"/>
      <c r="XCM233" s="1"/>
      <c r="XCN233" s="1"/>
      <c r="XCO233" s="1"/>
      <c r="XCP233" s="1"/>
      <c r="XCQ233" s="1"/>
      <c r="XCR233" s="1"/>
      <c r="XCS233" s="1"/>
      <c r="XCT233" s="1"/>
      <c r="XCU233" s="1"/>
      <c r="XCV233" s="1"/>
      <c r="XCW233" s="1"/>
      <c r="XCX233" s="1"/>
      <c r="XCY233" s="1"/>
      <c r="XCZ233" s="1"/>
      <c r="XDA233" s="1"/>
      <c r="XDB233" s="1"/>
      <c r="XDC233" s="1"/>
      <c r="XDD233" s="1"/>
      <c r="XDE233" s="1"/>
      <c r="XDF233" s="1"/>
      <c r="XDG233" s="1"/>
      <c r="XDH233" s="1"/>
      <c r="XDI233" s="1"/>
      <c r="XDJ233" s="1"/>
      <c r="XDK233" s="1"/>
      <c r="XDL233" s="1"/>
      <c r="XDM233" s="1"/>
      <c r="XDN233" s="1"/>
      <c r="XDO233" s="1"/>
      <c r="XDP233" s="1"/>
      <c r="XDQ233" s="1"/>
      <c r="XDR233" s="1"/>
      <c r="XDS233" s="1"/>
      <c r="XDT233" s="1"/>
      <c r="XDU233" s="1"/>
      <c r="XDV233" s="1"/>
      <c r="XDW233" s="1"/>
      <c r="XDX233" s="1"/>
      <c r="XDY233" s="1"/>
      <c r="XDZ233" s="1"/>
      <c r="XEA233" s="1"/>
      <c r="XEB233" s="1"/>
      <c r="XEC233" s="1"/>
      <c r="XED233" s="1"/>
      <c r="XEE233" s="1"/>
      <c r="XEF233" s="1"/>
      <c r="XEG233" s="1"/>
      <c r="XEH233" s="1"/>
      <c r="XEI233" s="1"/>
      <c r="XEJ233" s="1"/>
      <c r="XEK233" s="1"/>
      <c r="XEL233" s="1"/>
      <c r="XEM233" s="1"/>
      <c r="XEN233" s="1"/>
      <c r="XEO233" s="1"/>
      <c r="XEP233" s="1"/>
      <c r="XEQ233" s="1"/>
      <c r="XER233" s="1"/>
      <c r="XES233" s="1"/>
      <c r="XET233" s="1"/>
      <c r="XEU233" s="1"/>
      <c r="XEV233" s="1"/>
      <c r="XEW233" s="1"/>
      <c r="XEX233" s="1"/>
      <c r="XEY233" s="1"/>
      <c r="XEZ233" s="1"/>
      <c r="XFA233" s="1"/>
      <c r="XFB233" s="1"/>
      <c r="XFC233" s="1"/>
      <c r="XFD233" s="1"/>
    </row>
    <row r="234" spans="1:151 16227:16384" s="11" customFormat="1" ht="20.25" x14ac:dyDescent="0.25">
      <c r="A234" s="86" t="s">
        <v>249</v>
      </c>
      <c r="B234" s="87"/>
      <c r="C234" s="87"/>
      <c r="D234" s="87"/>
      <c r="E234" s="87"/>
      <c r="F234" s="87"/>
      <c r="G234" s="87"/>
      <c r="H234" s="87"/>
      <c r="I234" s="88"/>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WZC234" s="1"/>
      <c r="WZD234" s="1"/>
      <c r="WZE234" s="1"/>
      <c r="WZF234" s="1"/>
      <c r="WZG234" s="1"/>
      <c r="WZH234" s="1"/>
      <c r="WZI234" s="1"/>
      <c r="WZJ234" s="1"/>
      <c r="WZK234" s="1"/>
      <c r="WZL234" s="1"/>
      <c r="WZM234" s="1"/>
      <c r="WZN234" s="1"/>
      <c r="WZO234" s="1"/>
      <c r="WZP234" s="1"/>
      <c r="WZQ234" s="1"/>
      <c r="WZR234" s="1"/>
      <c r="WZS234" s="1"/>
      <c r="WZT234" s="1"/>
      <c r="WZU234" s="1"/>
      <c r="WZV234" s="1"/>
      <c r="WZW234" s="1"/>
      <c r="WZX234" s="1"/>
      <c r="WZY234" s="1"/>
      <c r="WZZ234" s="1"/>
      <c r="XAA234" s="1"/>
      <c r="XAB234" s="1"/>
      <c r="XAC234" s="1"/>
      <c r="XAD234" s="1"/>
      <c r="XAE234" s="1"/>
      <c r="XAF234" s="1"/>
      <c r="XAG234" s="1"/>
      <c r="XAH234" s="1"/>
      <c r="XAI234" s="1"/>
      <c r="XAJ234" s="1"/>
      <c r="XAK234" s="1"/>
      <c r="XAL234" s="1"/>
      <c r="XAM234" s="1"/>
      <c r="XAN234" s="1"/>
      <c r="XAO234" s="1"/>
      <c r="XAP234" s="1"/>
      <c r="XAQ234" s="1"/>
      <c r="XAR234" s="1"/>
      <c r="XAS234" s="1"/>
      <c r="XAT234" s="1"/>
      <c r="XAU234" s="1"/>
      <c r="XAV234" s="1"/>
      <c r="XAW234" s="1"/>
      <c r="XAX234" s="1"/>
      <c r="XAY234" s="1"/>
      <c r="XAZ234" s="1"/>
      <c r="XBA234" s="1"/>
      <c r="XBB234" s="1"/>
      <c r="XBC234" s="1"/>
      <c r="XBD234" s="1"/>
      <c r="XBE234" s="1"/>
      <c r="XBF234" s="1"/>
      <c r="XBG234" s="1"/>
      <c r="XBH234" s="1"/>
      <c r="XBI234" s="1"/>
      <c r="XBJ234" s="1"/>
      <c r="XBK234" s="1"/>
      <c r="XBL234" s="1"/>
      <c r="XBM234" s="1"/>
      <c r="XBN234" s="1"/>
      <c r="XBO234" s="1"/>
      <c r="XBP234" s="1"/>
      <c r="XBQ234" s="1"/>
      <c r="XBR234" s="1"/>
      <c r="XBS234" s="1"/>
      <c r="XBT234" s="1"/>
      <c r="XBU234" s="1"/>
      <c r="XBV234" s="1"/>
      <c r="XBW234" s="1"/>
      <c r="XBX234" s="1"/>
      <c r="XBY234" s="1"/>
      <c r="XBZ234" s="1"/>
      <c r="XCA234" s="1"/>
      <c r="XCB234" s="1"/>
      <c r="XCC234" s="1"/>
      <c r="XCD234" s="1"/>
      <c r="XCE234" s="1"/>
      <c r="XCF234" s="1"/>
      <c r="XCG234" s="1"/>
      <c r="XCH234" s="1"/>
      <c r="XCI234" s="1"/>
      <c r="XCJ234" s="1"/>
      <c r="XCK234" s="1"/>
      <c r="XCL234" s="1"/>
      <c r="XCM234" s="1"/>
      <c r="XCN234" s="1"/>
      <c r="XCO234" s="1"/>
      <c r="XCP234" s="1"/>
      <c r="XCQ234" s="1"/>
      <c r="XCR234" s="1"/>
      <c r="XCS234" s="1"/>
      <c r="XCT234" s="1"/>
      <c r="XCU234" s="1"/>
      <c r="XCV234" s="1"/>
      <c r="XCW234" s="1"/>
      <c r="XCX234" s="1"/>
      <c r="XCY234" s="1"/>
      <c r="XCZ234" s="1"/>
      <c r="XDA234" s="1"/>
      <c r="XDB234" s="1"/>
      <c r="XDC234" s="1"/>
      <c r="XDD234" s="1"/>
      <c r="XDE234" s="1"/>
      <c r="XDF234" s="1"/>
      <c r="XDG234" s="1"/>
      <c r="XDH234" s="1"/>
      <c r="XDI234" s="1"/>
      <c r="XDJ234" s="1"/>
      <c r="XDK234" s="1"/>
      <c r="XDL234" s="1"/>
      <c r="XDM234" s="1"/>
      <c r="XDN234" s="1"/>
      <c r="XDO234" s="1"/>
      <c r="XDP234" s="1"/>
      <c r="XDQ234" s="1"/>
      <c r="XDR234" s="1"/>
      <c r="XDS234" s="1"/>
      <c r="XDT234" s="1"/>
      <c r="XDU234" s="1"/>
      <c r="XDV234" s="1"/>
      <c r="XDW234" s="1"/>
      <c r="XDX234" s="1"/>
      <c r="XDY234" s="1"/>
      <c r="XDZ234" s="1"/>
      <c r="XEA234" s="1"/>
      <c r="XEB234" s="1"/>
      <c r="XEC234" s="1"/>
      <c r="XED234" s="1"/>
      <c r="XEE234" s="1"/>
      <c r="XEF234" s="1"/>
      <c r="XEG234" s="1"/>
      <c r="XEH234" s="1"/>
      <c r="XEI234" s="1"/>
      <c r="XEJ234" s="1"/>
      <c r="XEK234" s="1"/>
      <c r="XEL234" s="1"/>
      <c r="XEM234" s="1"/>
      <c r="XEN234" s="1"/>
      <c r="XEO234" s="1"/>
      <c r="XEP234" s="1"/>
      <c r="XEQ234" s="1"/>
      <c r="XER234" s="1"/>
      <c r="XES234" s="1"/>
      <c r="XET234" s="1"/>
      <c r="XEU234" s="1"/>
      <c r="XEV234" s="1"/>
      <c r="XEW234" s="1"/>
      <c r="XEX234" s="1"/>
      <c r="XEY234" s="1"/>
      <c r="XEZ234" s="1"/>
      <c r="XFA234" s="1"/>
      <c r="XFB234" s="1"/>
      <c r="XFC234" s="1"/>
      <c r="XFD234" s="1"/>
    </row>
    <row r="235" spans="1:151 16227:16384" s="11" customFormat="1" ht="20.25" x14ac:dyDescent="0.25">
      <c r="A235" s="86" t="s">
        <v>250</v>
      </c>
      <c r="B235" s="87"/>
      <c r="C235" s="87"/>
      <c r="D235" s="87"/>
      <c r="E235" s="87"/>
      <c r="F235" s="87"/>
      <c r="G235" s="87"/>
      <c r="H235" s="87"/>
      <c r="I235" s="88"/>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WZC235" s="1"/>
      <c r="WZD235" s="1"/>
      <c r="WZE235" s="1"/>
      <c r="WZF235" s="1"/>
      <c r="WZG235" s="1"/>
      <c r="WZH235" s="1"/>
      <c r="WZI235" s="1"/>
      <c r="WZJ235" s="1"/>
      <c r="WZK235" s="1"/>
      <c r="WZL235" s="1"/>
      <c r="WZM235" s="1"/>
      <c r="WZN235" s="1"/>
      <c r="WZO235" s="1"/>
      <c r="WZP235" s="1"/>
      <c r="WZQ235" s="1"/>
      <c r="WZR235" s="1"/>
      <c r="WZS235" s="1"/>
      <c r="WZT235" s="1"/>
      <c r="WZU235" s="1"/>
      <c r="WZV235" s="1"/>
      <c r="WZW235" s="1"/>
      <c r="WZX235" s="1"/>
      <c r="WZY235" s="1"/>
      <c r="WZZ235" s="1"/>
      <c r="XAA235" s="1"/>
      <c r="XAB235" s="1"/>
      <c r="XAC235" s="1"/>
      <c r="XAD235" s="1"/>
      <c r="XAE235" s="1"/>
      <c r="XAF235" s="1"/>
      <c r="XAG235" s="1"/>
      <c r="XAH235" s="1"/>
      <c r="XAI235" s="1"/>
      <c r="XAJ235" s="1"/>
      <c r="XAK235" s="1"/>
      <c r="XAL235" s="1"/>
      <c r="XAM235" s="1"/>
      <c r="XAN235" s="1"/>
      <c r="XAO235" s="1"/>
      <c r="XAP235" s="1"/>
      <c r="XAQ235" s="1"/>
      <c r="XAR235" s="1"/>
      <c r="XAS235" s="1"/>
      <c r="XAT235" s="1"/>
      <c r="XAU235" s="1"/>
      <c r="XAV235" s="1"/>
      <c r="XAW235" s="1"/>
      <c r="XAX235" s="1"/>
      <c r="XAY235" s="1"/>
      <c r="XAZ235" s="1"/>
      <c r="XBA235" s="1"/>
      <c r="XBB235" s="1"/>
      <c r="XBC235" s="1"/>
      <c r="XBD235" s="1"/>
      <c r="XBE235" s="1"/>
      <c r="XBF235" s="1"/>
      <c r="XBG235" s="1"/>
      <c r="XBH235" s="1"/>
      <c r="XBI235" s="1"/>
      <c r="XBJ235" s="1"/>
      <c r="XBK235" s="1"/>
      <c r="XBL235" s="1"/>
      <c r="XBM235" s="1"/>
      <c r="XBN235" s="1"/>
      <c r="XBO235" s="1"/>
      <c r="XBP235" s="1"/>
      <c r="XBQ235" s="1"/>
      <c r="XBR235" s="1"/>
      <c r="XBS235" s="1"/>
      <c r="XBT235" s="1"/>
      <c r="XBU235" s="1"/>
      <c r="XBV235" s="1"/>
      <c r="XBW235" s="1"/>
      <c r="XBX235" s="1"/>
      <c r="XBY235" s="1"/>
      <c r="XBZ235" s="1"/>
      <c r="XCA235" s="1"/>
      <c r="XCB235" s="1"/>
      <c r="XCC235" s="1"/>
      <c r="XCD235" s="1"/>
      <c r="XCE235" s="1"/>
      <c r="XCF235" s="1"/>
      <c r="XCG235" s="1"/>
      <c r="XCH235" s="1"/>
      <c r="XCI235" s="1"/>
      <c r="XCJ235" s="1"/>
      <c r="XCK235" s="1"/>
      <c r="XCL235" s="1"/>
      <c r="XCM235" s="1"/>
      <c r="XCN235" s="1"/>
      <c r="XCO235" s="1"/>
      <c r="XCP235" s="1"/>
      <c r="XCQ235" s="1"/>
      <c r="XCR235" s="1"/>
      <c r="XCS235" s="1"/>
      <c r="XCT235" s="1"/>
      <c r="XCU235" s="1"/>
      <c r="XCV235" s="1"/>
      <c r="XCW235" s="1"/>
      <c r="XCX235" s="1"/>
      <c r="XCY235" s="1"/>
      <c r="XCZ235" s="1"/>
      <c r="XDA235" s="1"/>
      <c r="XDB235" s="1"/>
      <c r="XDC235" s="1"/>
      <c r="XDD235" s="1"/>
      <c r="XDE235" s="1"/>
      <c r="XDF235" s="1"/>
      <c r="XDG235" s="1"/>
      <c r="XDH235" s="1"/>
      <c r="XDI235" s="1"/>
      <c r="XDJ235" s="1"/>
      <c r="XDK235" s="1"/>
      <c r="XDL235" s="1"/>
      <c r="XDM235" s="1"/>
      <c r="XDN235" s="1"/>
      <c r="XDO235" s="1"/>
      <c r="XDP235" s="1"/>
      <c r="XDQ235" s="1"/>
      <c r="XDR235" s="1"/>
      <c r="XDS235" s="1"/>
      <c r="XDT235" s="1"/>
      <c r="XDU235" s="1"/>
      <c r="XDV235" s="1"/>
      <c r="XDW235" s="1"/>
      <c r="XDX235" s="1"/>
      <c r="XDY235" s="1"/>
      <c r="XDZ235" s="1"/>
      <c r="XEA235" s="1"/>
      <c r="XEB235" s="1"/>
      <c r="XEC235" s="1"/>
      <c r="XED235" s="1"/>
      <c r="XEE235" s="1"/>
      <c r="XEF235" s="1"/>
      <c r="XEG235" s="1"/>
      <c r="XEH235" s="1"/>
      <c r="XEI235" s="1"/>
      <c r="XEJ235" s="1"/>
      <c r="XEK235" s="1"/>
      <c r="XEL235" s="1"/>
      <c r="XEM235" s="1"/>
      <c r="XEN235" s="1"/>
      <c r="XEO235" s="1"/>
      <c r="XEP235" s="1"/>
      <c r="XEQ235" s="1"/>
      <c r="XER235" s="1"/>
      <c r="XES235" s="1"/>
      <c r="XET235" s="1"/>
      <c r="XEU235" s="1"/>
      <c r="XEV235" s="1"/>
      <c r="XEW235" s="1"/>
      <c r="XEX235" s="1"/>
      <c r="XEY235" s="1"/>
      <c r="XEZ235" s="1"/>
      <c r="XFA235" s="1"/>
      <c r="XFB235" s="1"/>
      <c r="XFC235" s="1"/>
      <c r="XFD235" s="1"/>
    </row>
    <row r="236" spans="1:151 16227:16384" s="11" customFormat="1" ht="20.25" x14ac:dyDescent="0.25">
      <c r="A236" s="86" t="s">
        <v>251</v>
      </c>
      <c r="B236" s="87"/>
      <c r="C236" s="87"/>
      <c r="D236" s="87"/>
      <c r="E236" s="87"/>
      <c r="F236" s="87"/>
      <c r="G236" s="87"/>
      <c r="H236" s="87"/>
      <c r="I236" s="88"/>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WZC236" s="1"/>
      <c r="WZD236" s="1"/>
      <c r="WZE236" s="1"/>
      <c r="WZF236" s="1"/>
      <c r="WZG236" s="1"/>
      <c r="WZH236" s="1"/>
      <c r="WZI236" s="1"/>
      <c r="WZJ236" s="1"/>
      <c r="WZK236" s="1"/>
      <c r="WZL236" s="1"/>
      <c r="WZM236" s="1"/>
      <c r="WZN236" s="1"/>
      <c r="WZO236" s="1"/>
      <c r="WZP236" s="1"/>
      <c r="WZQ236" s="1"/>
      <c r="WZR236" s="1"/>
      <c r="WZS236" s="1"/>
      <c r="WZT236" s="1"/>
      <c r="WZU236" s="1"/>
      <c r="WZV236" s="1"/>
      <c r="WZW236" s="1"/>
      <c r="WZX236" s="1"/>
      <c r="WZY236" s="1"/>
      <c r="WZZ236" s="1"/>
      <c r="XAA236" s="1"/>
      <c r="XAB236" s="1"/>
      <c r="XAC236" s="1"/>
      <c r="XAD236" s="1"/>
      <c r="XAE236" s="1"/>
      <c r="XAF236" s="1"/>
      <c r="XAG236" s="1"/>
      <c r="XAH236" s="1"/>
      <c r="XAI236" s="1"/>
      <c r="XAJ236" s="1"/>
      <c r="XAK236" s="1"/>
      <c r="XAL236" s="1"/>
      <c r="XAM236" s="1"/>
      <c r="XAN236" s="1"/>
      <c r="XAO236" s="1"/>
      <c r="XAP236" s="1"/>
      <c r="XAQ236" s="1"/>
      <c r="XAR236" s="1"/>
      <c r="XAS236" s="1"/>
      <c r="XAT236" s="1"/>
      <c r="XAU236" s="1"/>
      <c r="XAV236" s="1"/>
      <c r="XAW236" s="1"/>
      <c r="XAX236" s="1"/>
      <c r="XAY236" s="1"/>
      <c r="XAZ236" s="1"/>
      <c r="XBA236" s="1"/>
      <c r="XBB236" s="1"/>
      <c r="XBC236" s="1"/>
      <c r="XBD236" s="1"/>
      <c r="XBE236" s="1"/>
      <c r="XBF236" s="1"/>
      <c r="XBG236" s="1"/>
      <c r="XBH236" s="1"/>
      <c r="XBI236" s="1"/>
      <c r="XBJ236" s="1"/>
      <c r="XBK236" s="1"/>
      <c r="XBL236" s="1"/>
      <c r="XBM236" s="1"/>
      <c r="XBN236" s="1"/>
      <c r="XBO236" s="1"/>
      <c r="XBP236" s="1"/>
      <c r="XBQ236" s="1"/>
      <c r="XBR236" s="1"/>
      <c r="XBS236" s="1"/>
      <c r="XBT236" s="1"/>
      <c r="XBU236" s="1"/>
      <c r="XBV236" s="1"/>
      <c r="XBW236" s="1"/>
      <c r="XBX236" s="1"/>
      <c r="XBY236" s="1"/>
      <c r="XBZ236" s="1"/>
      <c r="XCA236" s="1"/>
      <c r="XCB236" s="1"/>
      <c r="XCC236" s="1"/>
      <c r="XCD236" s="1"/>
      <c r="XCE236" s="1"/>
      <c r="XCF236" s="1"/>
      <c r="XCG236" s="1"/>
      <c r="XCH236" s="1"/>
      <c r="XCI236" s="1"/>
      <c r="XCJ236" s="1"/>
      <c r="XCK236" s="1"/>
      <c r="XCL236" s="1"/>
      <c r="XCM236" s="1"/>
      <c r="XCN236" s="1"/>
      <c r="XCO236" s="1"/>
      <c r="XCP236" s="1"/>
      <c r="XCQ236" s="1"/>
      <c r="XCR236" s="1"/>
      <c r="XCS236" s="1"/>
      <c r="XCT236" s="1"/>
      <c r="XCU236" s="1"/>
      <c r="XCV236" s="1"/>
      <c r="XCW236" s="1"/>
      <c r="XCX236" s="1"/>
      <c r="XCY236" s="1"/>
      <c r="XCZ236" s="1"/>
      <c r="XDA236" s="1"/>
      <c r="XDB236" s="1"/>
      <c r="XDC236" s="1"/>
      <c r="XDD236" s="1"/>
      <c r="XDE236" s="1"/>
      <c r="XDF236" s="1"/>
      <c r="XDG236" s="1"/>
      <c r="XDH236" s="1"/>
      <c r="XDI236" s="1"/>
      <c r="XDJ236" s="1"/>
      <c r="XDK236" s="1"/>
      <c r="XDL236" s="1"/>
      <c r="XDM236" s="1"/>
      <c r="XDN236" s="1"/>
      <c r="XDO236" s="1"/>
      <c r="XDP236" s="1"/>
      <c r="XDQ236" s="1"/>
      <c r="XDR236" s="1"/>
      <c r="XDS236" s="1"/>
      <c r="XDT236" s="1"/>
      <c r="XDU236" s="1"/>
      <c r="XDV236" s="1"/>
      <c r="XDW236" s="1"/>
      <c r="XDX236" s="1"/>
      <c r="XDY236" s="1"/>
      <c r="XDZ236" s="1"/>
      <c r="XEA236" s="1"/>
      <c r="XEB236" s="1"/>
      <c r="XEC236" s="1"/>
      <c r="XED236" s="1"/>
      <c r="XEE236" s="1"/>
      <c r="XEF236" s="1"/>
      <c r="XEG236" s="1"/>
      <c r="XEH236" s="1"/>
      <c r="XEI236" s="1"/>
      <c r="XEJ236" s="1"/>
      <c r="XEK236" s="1"/>
      <c r="XEL236" s="1"/>
      <c r="XEM236" s="1"/>
      <c r="XEN236" s="1"/>
      <c r="XEO236" s="1"/>
      <c r="XEP236" s="1"/>
      <c r="XEQ236" s="1"/>
      <c r="XER236" s="1"/>
      <c r="XES236" s="1"/>
      <c r="XET236" s="1"/>
      <c r="XEU236" s="1"/>
      <c r="XEV236" s="1"/>
      <c r="XEW236" s="1"/>
      <c r="XEX236" s="1"/>
      <c r="XEY236" s="1"/>
      <c r="XEZ236" s="1"/>
      <c r="XFA236" s="1"/>
      <c r="XFB236" s="1"/>
      <c r="XFC236" s="1"/>
      <c r="XFD236" s="1"/>
    </row>
    <row r="237" spans="1:151 16227:16384" s="11" customFormat="1" ht="20.25" x14ac:dyDescent="0.25">
      <c r="A237" s="86" t="s">
        <v>252</v>
      </c>
      <c r="B237" s="87"/>
      <c r="C237" s="87"/>
      <c r="D237" s="87"/>
      <c r="E237" s="87"/>
      <c r="F237" s="87"/>
      <c r="G237" s="87"/>
      <c r="H237" s="87"/>
      <c r="I237" s="88"/>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WZC237" s="1"/>
      <c r="WZD237" s="1"/>
      <c r="WZE237" s="1"/>
      <c r="WZF237" s="1"/>
      <c r="WZG237" s="1"/>
      <c r="WZH237" s="1"/>
      <c r="WZI237" s="1"/>
      <c r="WZJ237" s="1"/>
      <c r="WZK237" s="1"/>
      <c r="WZL237" s="1"/>
      <c r="WZM237" s="1"/>
      <c r="WZN237" s="1"/>
      <c r="WZO237" s="1"/>
      <c r="WZP237" s="1"/>
      <c r="WZQ237" s="1"/>
      <c r="WZR237" s="1"/>
      <c r="WZS237" s="1"/>
      <c r="WZT237" s="1"/>
      <c r="WZU237" s="1"/>
      <c r="WZV237" s="1"/>
      <c r="WZW237" s="1"/>
      <c r="WZX237" s="1"/>
      <c r="WZY237" s="1"/>
      <c r="WZZ237" s="1"/>
      <c r="XAA237" s="1"/>
      <c r="XAB237" s="1"/>
      <c r="XAC237" s="1"/>
      <c r="XAD237" s="1"/>
      <c r="XAE237" s="1"/>
      <c r="XAF237" s="1"/>
      <c r="XAG237" s="1"/>
      <c r="XAH237" s="1"/>
      <c r="XAI237" s="1"/>
      <c r="XAJ237" s="1"/>
      <c r="XAK237" s="1"/>
      <c r="XAL237" s="1"/>
      <c r="XAM237" s="1"/>
      <c r="XAN237" s="1"/>
      <c r="XAO237" s="1"/>
      <c r="XAP237" s="1"/>
      <c r="XAQ237" s="1"/>
      <c r="XAR237" s="1"/>
      <c r="XAS237" s="1"/>
      <c r="XAT237" s="1"/>
      <c r="XAU237" s="1"/>
      <c r="XAV237" s="1"/>
      <c r="XAW237" s="1"/>
      <c r="XAX237" s="1"/>
      <c r="XAY237" s="1"/>
      <c r="XAZ237" s="1"/>
      <c r="XBA237" s="1"/>
      <c r="XBB237" s="1"/>
      <c r="XBC237" s="1"/>
      <c r="XBD237" s="1"/>
      <c r="XBE237" s="1"/>
      <c r="XBF237" s="1"/>
      <c r="XBG237" s="1"/>
      <c r="XBH237" s="1"/>
      <c r="XBI237" s="1"/>
      <c r="XBJ237" s="1"/>
      <c r="XBK237" s="1"/>
      <c r="XBL237" s="1"/>
      <c r="XBM237" s="1"/>
      <c r="XBN237" s="1"/>
      <c r="XBO237" s="1"/>
      <c r="XBP237" s="1"/>
      <c r="XBQ237" s="1"/>
      <c r="XBR237" s="1"/>
      <c r="XBS237" s="1"/>
      <c r="XBT237" s="1"/>
      <c r="XBU237" s="1"/>
      <c r="XBV237" s="1"/>
      <c r="XBW237" s="1"/>
      <c r="XBX237" s="1"/>
      <c r="XBY237" s="1"/>
      <c r="XBZ237" s="1"/>
      <c r="XCA237" s="1"/>
      <c r="XCB237" s="1"/>
      <c r="XCC237" s="1"/>
      <c r="XCD237" s="1"/>
      <c r="XCE237" s="1"/>
      <c r="XCF237" s="1"/>
      <c r="XCG237" s="1"/>
      <c r="XCH237" s="1"/>
      <c r="XCI237" s="1"/>
      <c r="XCJ237" s="1"/>
      <c r="XCK237" s="1"/>
      <c r="XCL237" s="1"/>
      <c r="XCM237" s="1"/>
      <c r="XCN237" s="1"/>
      <c r="XCO237" s="1"/>
      <c r="XCP237" s="1"/>
      <c r="XCQ237" s="1"/>
      <c r="XCR237" s="1"/>
      <c r="XCS237" s="1"/>
      <c r="XCT237" s="1"/>
      <c r="XCU237" s="1"/>
      <c r="XCV237" s="1"/>
      <c r="XCW237" s="1"/>
      <c r="XCX237" s="1"/>
      <c r="XCY237" s="1"/>
      <c r="XCZ237" s="1"/>
      <c r="XDA237" s="1"/>
      <c r="XDB237" s="1"/>
      <c r="XDC237" s="1"/>
      <c r="XDD237" s="1"/>
      <c r="XDE237" s="1"/>
      <c r="XDF237" s="1"/>
      <c r="XDG237" s="1"/>
      <c r="XDH237" s="1"/>
      <c r="XDI237" s="1"/>
      <c r="XDJ237" s="1"/>
      <c r="XDK237" s="1"/>
      <c r="XDL237" s="1"/>
      <c r="XDM237" s="1"/>
      <c r="XDN237" s="1"/>
      <c r="XDO237" s="1"/>
      <c r="XDP237" s="1"/>
      <c r="XDQ237" s="1"/>
      <c r="XDR237" s="1"/>
      <c r="XDS237" s="1"/>
      <c r="XDT237" s="1"/>
      <c r="XDU237" s="1"/>
      <c r="XDV237" s="1"/>
      <c r="XDW237" s="1"/>
      <c r="XDX237" s="1"/>
      <c r="XDY237" s="1"/>
      <c r="XDZ237" s="1"/>
      <c r="XEA237" s="1"/>
      <c r="XEB237" s="1"/>
      <c r="XEC237" s="1"/>
      <c r="XED237" s="1"/>
      <c r="XEE237" s="1"/>
      <c r="XEF237" s="1"/>
      <c r="XEG237" s="1"/>
      <c r="XEH237" s="1"/>
      <c r="XEI237" s="1"/>
      <c r="XEJ237" s="1"/>
      <c r="XEK237" s="1"/>
      <c r="XEL237" s="1"/>
      <c r="XEM237" s="1"/>
      <c r="XEN237" s="1"/>
      <c r="XEO237" s="1"/>
      <c r="XEP237" s="1"/>
      <c r="XEQ237" s="1"/>
      <c r="XER237" s="1"/>
      <c r="XES237" s="1"/>
      <c r="XET237" s="1"/>
      <c r="XEU237" s="1"/>
      <c r="XEV237" s="1"/>
      <c r="XEW237" s="1"/>
      <c r="XEX237" s="1"/>
      <c r="XEY237" s="1"/>
      <c r="XEZ237" s="1"/>
      <c r="XFA237" s="1"/>
      <c r="XFB237" s="1"/>
      <c r="XFC237" s="1"/>
      <c r="XFD237" s="1"/>
    </row>
    <row r="238" spans="1:151 16227:16384" s="11" customFormat="1" ht="20.25" customHeight="1" x14ac:dyDescent="0.25">
      <c r="A238" s="86" t="s">
        <v>255</v>
      </c>
      <c r="B238" s="87"/>
      <c r="C238" s="87"/>
      <c r="D238" s="87"/>
      <c r="E238" s="87"/>
      <c r="F238" s="87"/>
      <c r="G238" s="87"/>
      <c r="H238" s="87"/>
      <c r="I238" s="88"/>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WZC238" s="1"/>
      <c r="WZD238" s="1"/>
      <c r="WZE238" s="1"/>
      <c r="WZF238" s="1"/>
      <c r="WZG238" s="1"/>
      <c r="WZH238" s="1"/>
      <c r="WZI238" s="1"/>
      <c r="WZJ238" s="1"/>
      <c r="WZK238" s="1"/>
      <c r="WZL238" s="1"/>
      <c r="WZM238" s="1"/>
      <c r="WZN238" s="1"/>
      <c r="WZO238" s="1"/>
      <c r="WZP238" s="1"/>
      <c r="WZQ238" s="1"/>
      <c r="WZR238" s="1"/>
      <c r="WZS238" s="1"/>
      <c r="WZT238" s="1"/>
      <c r="WZU238" s="1"/>
      <c r="WZV238" s="1"/>
      <c r="WZW238" s="1"/>
      <c r="WZX238" s="1"/>
      <c r="WZY238" s="1"/>
      <c r="WZZ238" s="1"/>
      <c r="XAA238" s="1"/>
      <c r="XAB238" s="1"/>
      <c r="XAC238" s="1"/>
      <c r="XAD238" s="1"/>
      <c r="XAE238" s="1"/>
      <c r="XAF238" s="1"/>
      <c r="XAG238" s="1"/>
      <c r="XAH238" s="1"/>
      <c r="XAI238" s="1"/>
      <c r="XAJ238" s="1"/>
      <c r="XAK238" s="1"/>
      <c r="XAL238" s="1"/>
      <c r="XAM238" s="1"/>
      <c r="XAN238" s="1"/>
      <c r="XAO238" s="1"/>
      <c r="XAP238" s="1"/>
      <c r="XAQ238" s="1"/>
      <c r="XAR238" s="1"/>
      <c r="XAS238" s="1"/>
      <c r="XAT238" s="1"/>
      <c r="XAU238" s="1"/>
      <c r="XAV238" s="1"/>
      <c r="XAW238" s="1"/>
      <c r="XAX238" s="1"/>
      <c r="XAY238" s="1"/>
      <c r="XAZ238" s="1"/>
      <c r="XBA238" s="1"/>
      <c r="XBB238" s="1"/>
      <c r="XBC238" s="1"/>
      <c r="XBD238" s="1"/>
      <c r="XBE238" s="1"/>
      <c r="XBF238" s="1"/>
      <c r="XBG238" s="1"/>
      <c r="XBH238" s="1"/>
      <c r="XBI238" s="1"/>
      <c r="XBJ238" s="1"/>
      <c r="XBK238" s="1"/>
      <c r="XBL238" s="1"/>
      <c r="XBM238" s="1"/>
      <c r="XBN238" s="1"/>
      <c r="XBO238" s="1"/>
      <c r="XBP238" s="1"/>
      <c r="XBQ238" s="1"/>
      <c r="XBR238" s="1"/>
      <c r="XBS238" s="1"/>
      <c r="XBT238" s="1"/>
      <c r="XBU238" s="1"/>
      <c r="XBV238" s="1"/>
      <c r="XBW238" s="1"/>
      <c r="XBX238" s="1"/>
      <c r="XBY238" s="1"/>
      <c r="XBZ238" s="1"/>
      <c r="XCA238" s="1"/>
      <c r="XCB238" s="1"/>
      <c r="XCC238" s="1"/>
      <c r="XCD238" s="1"/>
      <c r="XCE238" s="1"/>
      <c r="XCF238" s="1"/>
      <c r="XCG238" s="1"/>
      <c r="XCH238" s="1"/>
      <c r="XCI238" s="1"/>
      <c r="XCJ238" s="1"/>
      <c r="XCK238" s="1"/>
      <c r="XCL238" s="1"/>
      <c r="XCM238" s="1"/>
      <c r="XCN238" s="1"/>
      <c r="XCO238" s="1"/>
      <c r="XCP238" s="1"/>
      <c r="XCQ238" s="1"/>
      <c r="XCR238" s="1"/>
      <c r="XCS238" s="1"/>
      <c r="XCT238" s="1"/>
      <c r="XCU238" s="1"/>
      <c r="XCV238" s="1"/>
      <c r="XCW238" s="1"/>
      <c r="XCX238" s="1"/>
      <c r="XCY238" s="1"/>
      <c r="XCZ238" s="1"/>
      <c r="XDA238" s="1"/>
      <c r="XDB238" s="1"/>
      <c r="XDC238" s="1"/>
      <c r="XDD238" s="1"/>
      <c r="XDE238" s="1"/>
      <c r="XDF238" s="1"/>
      <c r="XDG238" s="1"/>
      <c r="XDH238" s="1"/>
      <c r="XDI238" s="1"/>
      <c r="XDJ238" s="1"/>
      <c r="XDK238" s="1"/>
      <c r="XDL238" s="1"/>
      <c r="XDM238" s="1"/>
      <c r="XDN238" s="1"/>
      <c r="XDO238" s="1"/>
      <c r="XDP238" s="1"/>
      <c r="XDQ238" s="1"/>
      <c r="XDR238" s="1"/>
      <c r="XDS238" s="1"/>
      <c r="XDT238" s="1"/>
      <c r="XDU238" s="1"/>
      <c r="XDV238" s="1"/>
      <c r="XDW238" s="1"/>
      <c r="XDX238" s="1"/>
      <c r="XDY238" s="1"/>
      <c r="XDZ238" s="1"/>
      <c r="XEA238" s="1"/>
      <c r="XEB238" s="1"/>
      <c r="XEC238" s="1"/>
      <c r="XED238" s="1"/>
      <c r="XEE238" s="1"/>
      <c r="XEF238" s="1"/>
      <c r="XEG238" s="1"/>
      <c r="XEH238" s="1"/>
      <c r="XEI238" s="1"/>
      <c r="XEJ238" s="1"/>
      <c r="XEK238" s="1"/>
      <c r="XEL238" s="1"/>
      <c r="XEM238" s="1"/>
      <c r="XEN238" s="1"/>
      <c r="XEO238" s="1"/>
      <c r="XEP238" s="1"/>
      <c r="XEQ238" s="1"/>
      <c r="XER238" s="1"/>
      <c r="XES238" s="1"/>
      <c r="XET238" s="1"/>
      <c r="XEU238" s="1"/>
      <c r="XEV238" s="1"/>
      <c r="XEW238" s="1"/>
      <c r="XEX238" s="1"/>
      <c r="XEY238" s="1"/>
      <c r="XEZ238" s="1"/>
      <c r="XFA238" s="1"/>
      <c r="XFB238" s="1"/>
      <c r="XFC238" s="1"/>
      <c r="XFD238" s="1"/>
    </row>
    <row r="239" spans="1:151 16227:16384" s="11" customFormat="1" ht="20.25" customHeight="1" x14ac:dyDescent="0.25">
      <c r="A239" s="86" t="s">
        <v>258</v>
      </c>
      <c r="B239" s="87"/>
      <c r="C239" s="87"/>
      <c r="D239" s="87"/>
      <c r="E239" s="87"/>
      <c r="F239" s="87"/>
      <c r="G239" s="87"/>
      <c r="H239" s="87"/>
      <c r="I239" s="134"/>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WZC239" s="1"/>
      <c r="WZD239" s="1"/>
      <c r="WZE239" s="1"/>
      <c r="WZF239" s="1"/>
      <c r="WZG239" s="1"/>
      <c r="WZH239" s="1"/>
      <c r="WZI239" s="1"/>
      <c r="WZJ239" s="1"/>
      <c r="WZK239" s="1"/>
      <c r="WZL239" s="1"/>
      <c r="WZM239" s="1"/>
      <c r="WZN239" s="1"/>
      <c r="WZO239" s="1"/>
      <c r="WZP239" s="1"/>
      <c r="WZQ239" s="1"/>
      <c r="WZR239" s="1"/>
      <c r="WZS239" s="1"/>
      <c r="WZT239" s="1"/>
      <c r="WZU239" s="1"/>
      <c r="WZV239" s="1"/>
      <c r="WZW239" s="1"/>
      <c r="WZX239" s="1"/>
      <c r="WZY239" s="1"/>
      <c r="WZZ239" s="1"/>
      <c r="XAA239" s="1"/>
      <c r="XAB239" s="1"/>
      <c r="XAC239" s="1"/>
      <c r="XAD239" s="1"/>
      <c r="XAE239" s="1"/>
      <c r="XAF239" s="1"/>
      <c r="XAG239" s="1"/>
      <c r="XAH239" s="1"/>
      <c r="XAI239" s="1"/>
      <c r="XAJ239" s="1"/>
      <c r="XAK239" s="1"/>
      <c r="XAL239" s="1"/>
      <c r="XAM239" s="1"/>
      <c r="XAN239" s="1"/>
      <c r="XAO239" s="1"/>
      <c r="XAP239" s="1"/>
      <c r="XAQ239" s="1"/>
      <c r="XAR239" s="1"/>
      <c r="XAS239" s="1"/>
      <c r="XAT239" s="1"/>
      <c r="XAU239" s="1"/>
      <c r="XAV239" s="1"/>
      <c r="XAW239" s="1"/>
      <c r="XAX239" s="1"/>
      <c r="XAY239" s="1"/>
      <c r="XAZ239" s="1"/>
      <c r="XBA239" s="1"/>
      <c r="XBB239" s="1"/>
      <c r="XBC239" s="1"/>
      <c r="XBD239" s="1"/>
      <c r="XBE239" s="1"/>
      <c r="XBF239" s="1"/>
      <c r="XBG239" s="1"/>
      <c r="XBH239" s="1"/>
      <c r="XBI239" s="1"/>
      <c r="XBJ239" s="1"/>
      <c r="XBK239" s="1"/>
      <c r="XBL239" s="1"/>
      <c r="XBM239" s="1"/>
      <c r="XBN239" s="1"/>
      <c r="XBO239" s="1"/>
      <c r="XBP239" s="1"/>
      <c r="XBQ239" s="1"/>
      <c r="XBR239" s="1"/>
      <c r="XBS239" s="1"/>
      <c r="XBT239" s="1"/>
      <c r="XBU239" s="1"/>
      <c r="XBV239" s="1"/>
      <c r="XBW239" s="1"/>
      <c r="XBX239" s="1"/>
      <c r="XBY239" s="1"/>
      <c r="XBZ239" s="1"/>
      <c r="XCA239" s="1"/>
      <c r="XCB239" s="1"/>
      <c r="XCC239" s="1"/>
      <c r="XCD239" s="1"/>
      <c r="XCE239" s="1"/>
      <c r="XCF239" s="1"/>
      <c r="XCG239" s="1"/>
      <c r="XCH239" s="1"/>
      <c r="XCI239" s="1"/>
      <c r="XCJ239" s="1"/>
      <c r="XCK239" s="1"/>
      <c r="XCL239" s="1"/>
      <c r="XCM239" s="1"/>
      <c r="XCN239" s="1"/>
      <c r="XCO239" s="1"/>
      <c r="XCP239" s="1"/>
      <c r="XCQ239" s="1"/>
      <c r="XCR239" s="1"/>
      <c r="XCS239" s="1"/>
      <c r="XCT239" s="1"/>
      <c r="XCU239" s="1"/>
      <c r="XCV239" s="1"/>
      <c r="XCW239" s="1"/>
      <c r="XCX239" s="1"/>
      <c r="XCY239" s="1"/>
      <c r="XCZ239" s="1"/>
      <c r="XDA239" s="1"/>
      <c r="XDB239" s="1"/>
      <c r="XDC239" s="1"/>
      <c r="XDD239" s="1"/>
      <c r="XDE239" s="1"/>
      <c r="XDF239" s="1"/>
      <c r="XDG239" s="1"/>
      <c r="XDH239" s="1"/>
      <c r="XDI239" s="1"/>
      <c r="XDJ239" s="1"/>
      <c r="XDK239" s="1"/>
      <c r="XDL239" s="1"/>
      <c r="XDM239" s="1"/>
      <c r="XDN239" s="1"/>
      <c r="XDO239" s="1"/>
      <c r="XDP239" s="1"/>
      <c r="XDQ239" s="1"/>
      <c r="XDR239" s="1"/>
      <c r="XDS239" s="1"/>
      <c r="XDT239" s="1"/>
      <c r="XDU239" s="1"/>
      <c r="XDV239" s="1"/>
      <c r="XDW239" s="1"/>
      <c r="XDX239" s="1"/>
      <c r="XDY239" s="1"/>
      <c r="XDZ239" s="1"/>
      <c r="XEA239" s="1"/>
      <c r="XEB239" s="1"/>
      <c r="XEC239" s="1"/>
      <c r="XED239" s="1"/>
      <c r="XEE239" s="1"/>
      <c r="XEF239" s="1"/>
      <c r="XEG239" s="1"/>
      <c r="XEH239" s="1"/>
      <c r="XEI239" s="1"/>
      <c r="XEJ239" s="1"/>
      <c r="XEK239" s="1"/>
      <c r="XEL239" s="1"/>
      <c r="XEM239" s="1"/>
      <c r="XEN239" s="1"/>
      <c r="XEO239" s="1"/>
      <c r="XEP239" s="1"/>
      <c r="XEQ239" s="1"/>
      <c r="XER239" s="1"/>
      <c r="XES239" s="1"/>
      <c r="XET239" s="1"/>
      <c r="XEU239" s="1"/>
      <c r="XEV239" s="1"/>
      <c r="XEW239" s="1"/>
      <c r="XEX239" s="1"/>
      <c r="XEY239" s="1"/>
      <c r="XEZ239" s="1"/>
      <c r="XFA239" s="1"/>
      <c r="XFB239" s="1"/>
      <c r="XFC239" s="1"/>
      <c r="XFD239" s="1"/>
    </row>
    <row r="240" spans="1:151 16227:16384" s="11" customFormat="1" ht="20.25" customHeight="1" x14ac:dyDescent="0.25">
      <c r="A240" s="156" t="str">
        <f>A239</f>
        <v>1st &amp; 2nd, 4th to 7th, 9th to 12th, 14th to 17th, 19th to 22nd, 24th to 27th, 28th to 32nd Floor For Residential</v>
      </c>
      <c r="B240" s="157"/>
      <c r="C240" s="135">
        <v>1</v>
      </c>
      <c r="D240" s="135"/>
      <c r="E240" s="51" t="s">
        <v>253</v>
      </c>
      <c r="F240" s="136">
        <f>(49.92+6.2)*(10.764)</f>
        <v>604.07568000000003</v>
      </c>
      <c r="G240" s="137"/>
      <c r="H240" s="51">
        <v>0</v>
      </c>
      <c r="I240" s="51">
        <f t="shared" ref="I240:I245" si="14">F240*(($I$163)+1)+H240</f>
        <v>966.52108800000008</v>
      </c>
      <c r="J240" s="1"/>
      <c r="K240" s="1">
        <f>3.05*4.22+2*2.75+2.9*2.75+3.05*3.6+2*(2.12*1.2)+3.1*1</f>
        <v>45.513999999999996</v>
      </c>
      <c r="L240" s="1">
        <f>0.75*(2.9+3.05)</f>
        <v>4.4624999999999995</v>
      </c>
      <c r="M240" s="1">
        <f>3.05*1.68+1.4*1.16</f>
        <v>6.7479999999999993</v>
      </c>
      <c r="N240" s="1">
        <f>K240+M240</f>
        <v>52.261999999999993</v>
      </c>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WZC240" s="1"/>
      <c r="WZD240" s="1"/>
      <c r="WZE240" s="1"/>
      <c r="WZF240" s="1"/>
      <c r="WZG240" s="1"/>
      <c r="WZH240" s="1"/>
      <c r="WZI240" s="1"/>
      <c r="WZJ240" s="1"/>
      <c r="WZK240" s="1"/>
      <c r="WZL240" s="1"/>
      <c r="WZM240" s="1"/>
      <c r="WZN240" s="1"/>
      <c r="WZO240" s="1"/>
      <c r="WZP240" s="1"/>
      <c r="WZQ240" s="1"/>
      <c r="WZR240" s="1"/>
      <c r="WZS240" s="1"/>
      <c r="WZT240" s="1"/>
      <c r="WZU240" s="1"/>
      <c r="WZV240" s="1"/>
      <c r="WZW240" s="1"/>
      <c r="WZX240" s="1"/>
      <c r="WZY240" s="1"/>
      <c r="WZZ240" s="1"/>
      <c r="XAA240" s="1"/>
      <c r="XAB240" s="1"/>
      <c r="XAC240" s="1"/>
      <c r="XAD240" s="1"/>
      <c r="XAE240" s="1"/>
      <c r="XAF240" s="1"/>
      <c r="XAG240" s="1"/>
      <c r="XAH240" s="1"/>
      <c r="XAI240" s="1"/>
      <c r="XAJ240" s="1"/>
      <c r="XAK240" s="1"/>
      <c r="XAL240" s="1"/>
      <c r="XAM240" s="1"/>
      <c r="XAN240" s="1"/>
      <c r="XAO240" s="1"/>
      <c r="XAP240" s="1"/>
      <c r="XAQ240" s="1"/>
      <c r="XAR240" s="1"/>
      <c r="XAS240" s="1"/>
      <c r="XAT240" s="1"/>
      <c r="XAU240" s="1"/>
      <c r="XAV240" s="1"/>
      <c r="XAW240" s="1"/>
      <c r="XAX240" s="1"/>
      <c r="XAY240" s="1"/>
      <c r="XAZ240" s="1"/>
      <c r="XBA240" s="1"/>
      <c r="XBB240" s="1"/>
      <c r="XBC240" s="1"/>
      <c r="XBD240" s="1"/>
      <c r="XBE240" s="1"/>
      <c r="XBF240" s="1"/>
      <c r="XBG240" s="1"/>
      <c r="XBH240" s="1"/>
      <c r="XBI240" s="1"/>
      <c r="XBJ240" s="1"/>
      <c r="XBK240" s="1"/>
      <c r="XBL240" s="1"/>
      <c r="XBM240" s="1"/>
      <c r="XBN240" s="1"/>
      <c r="XBO240" s="1"/>
      <c r="XBP240" s="1"/>
      <c r="XBQ240" s="1"/>
      <c r="XBR240" s="1"/>
      <c r="XBS240" s="1"/>
      <c r="XBT240" s="1"/>
      <c r="XBU240" s="1"/>
      <c r="XBV240" s="1"/>
      <c r="XBW240" s="1"/>
      <c r="XBX240" s="1"/>
      <c r="XBY240" s="1"/>
      <c r="XBZ240" s="1"/>
      <c r="XCA240" s="1"/>
      <c r="XCB240" s="1"/>
      <c r="XCC240" s="1"/>
      <c r="XCD240" s="1"/>
      <c r="XCE240" s="1"/>
      <c r="XCF240" s="1"/>
      <c r="XCG240" s="1"/>
      <c r="XCH240" s="1"/>
      <c r="XCI240" s="1"/>
      <c r="XCJ240" s="1"/>
      <c r="XCK240" s="1"/>
      <c r="XCL240" s="1"/>
      <c r="XCM240" s="1"/>
      <c r="XCN240" s="1"/>
      <c r="XCO240" s="1"/>
      <c r="XCP240" s="1"/>
      <c r="XCQ240" s="1"/>
      <c r="XCR240" s="1"/>
      <c r="XCS240" s="1"/>
      <c r="XCT240" s="1"/>
      <c r="XCU240" s="1"/>
      <c r="XCV240" s="1"/>
      <c r="XCW240" s="1"/>
      <c r="XCX240" s="1"/>
      <c r="XCY240" s="1"/>
      <c r="XCZ240" s="1"/>
      <c r="XDA240" s="1"/>
      <c r="XDB240" s="1"/>
      <c r="XDC240" s="1"/>
      <c r="XDD240" s="1"/>
      <c r="XDE240" s="1"/>
      <c r="XDF240" s="1"/>
      <c r="XDG240" s="1"/>
      <c r="XDH240" s="1"/>
      <c r="XDI240" s="1"/>
      <c r="XDJ240" s="1"/>
      <c r="XDK240" s="1"/>
      <c r="XDL240" s="1"/>
      <c r="XDM240" s="1"/>
      <c r="XDN240" s="1"/>
      <c r="XDO240" s="1"/>
      <c r="XDP240" s="1"/>
      <c r="XDQ240" s="1"/>
      <c r="XDR240" s="1"/>
      <c r="XDS240" s="1"/>
      <c r="XDT240" s="1"/>
      <c r="XDU240" s="1"/>
      <c r="XDV240" s="1"/>
      <c r="XDW240" s="1"/>
      <c r="XDX240" s="1"/>
      <c r="XDY240" s="1"/>
      <c r="XDZ240" s="1"/>
      <c r="XEA240" s="1"/>
      <c r="XEB240" s="1"/>
      <c r="XEC240" s="1"/>
      <c r="XED240" s="1"/>
      <c r="XEE240" s="1"/>
      <c r="XEF240" s="1"/>
      <c r="XEG240" s="1"/>
      <c r="XEH240" s="1"/>
      <c r="XEI240" s="1"/>
      <c r="XEJ240" s="1"/>
      <c r="XEK240" s="1"/>
      <c r="XEL240" s="1"/>
      <c r="XEM240" s="1"/>
      <c r="XEN240" s="1"/>
      <c r="XEO240" s="1"/>
      <c r="XEP240" s="1"/>
      <c r="XEQ240" s="1"/>
      <c r="XER240" s="1"/>
      <c r="XES240" s="1"/>
      <c r="XET240" s="1"/>
      <c r="XEU240" s="1"/>
      <c r="XEV240" s="1"/>
      <c r="XEW240" s="1"/>
      <c r="XEX240" s="1"/>
      <c r="XEY240" s="1"/>
      <c r="XEZ240" s="1"/>
      <c r="XFA240" s="1"/>
      <c r="XFB240" s="1"/>
      <c r="XFC240" s="1"/>
      <c r="XFD240" s="1"/>
    </row>
    <row r="241" spans="1:151 16227:16384" s="11" customFormat="1" ht="20.25" customHeight="1" x14ac:dyDescent="0.25">
      <c r="A241" s="158"/>
      <c r="B241" s="159"/>
      <c r="C241" s="135">
        <f>C240+1</f>
        <v>2</v>
      </c>
      <c r="D241" s="135"/>
      <c r="E241" s="51" t="s">
        <v>253</v>
      </c>
      <c r="F241" s="136">
        <f>(49.84+6.25)*(10.764)</f>
        <v>603.75275999999997</v>
      </c>
      <c r="G241" s="137"/>
      <c r="H241" s="51">
        <v>0</v>
      </c>
      <c r="I241" s="51">
        <f t="shared" si="14"/>
        <v>966.00441599999999</v>
      </c>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WZC241" s="1"/>
      <c r="WZD241" s="1"/>
      <c r="WZE241" s="1"/>
      <c r="WZF241" s="1"/>
      <c r="WZG241" s="1"/>
      <c r="WZH241" s="1"/>
      <c r="WZI241" s="1"/>
      <c r="WZJ241" s="1"/>
      <c r="WZK241" s="1"/>
      <c r="WZL241" s="1"/>
      <c r="WZM241" s="1"/>
      <c r="WZN241" s="1"/>
      <c r="WZO241" s="1"/>
      <c r="WZP241" s="1"/>
      <c r="WZQ241" s="1"/>
      <c r="WZR241" s="1"/>
      <c r="WZS241" s="1"/>
      <c r="WZT241" s="1"/>
      <c r="WZU241" s="1"/>
      <c r="WZV241" s="1"/>
      <c r="WZW241" s="1"/>
      <c r="WZX241" s="1"/>
      <c r="WZY241" s="1"/>
      <c r="WZZ241" s="1"/>
      <c r="XAA241" s="1"/>
      <c r="XAB241" s="1"/>
      <c r="XAC241" s="1"/>
      <c r="XAD241" s="1"/>
      <c r="XAE241" s="1"/>
      <c r="XAF241" s="1"/>
      <c r="XAG241" s="1"/>
      <c r="XAH241" s="1"/>
      <c r="XAI241" s="1"/>
      <c r="XAJ241" s="1"/>
      <c r="XAK241" s="1"/>
      <c r="XAL241" s="1"/>
      <c r="XAM241" s="1"/>
      <c r="XAN241" s="1"/>
      <c r="XAO241" s="1"/>
      <c r="XAP241" s="1"/>
      <c r="XAQ241" s="1"/>
      <c r="XAR241" s="1"/>
      <c r="XAS241" s="1"/>
      <c r="XAT241" s="1"/>
      <c r="XAU241" s="1"/>
      <c r="XAV241" s="1"/>
      <c r="XAW241" s="1"/>
      <c r="XAX241" s="1"/>
      <c r="XAY241" s="1"/>
      <c r="XAZ241" s="1"/>
      <c r="XBA241" s="1"/>
      <c r="XBB241" s="1"/>
      <c r="XBC241" s="1"/>
      <c r="XBD241" s="1"/>
      <c r="XBE241" s="1"/>
      <c r="XBF241" s="1"/>
      <c r="XBG241" s="1"/>
      <c r="XBH241" s="1"/>
      <c r="XBI241" s="1"/>
      <c r="XBJ241" s="1"/>
      <c r="XBK241" s="1"/>
      <c r="XBL241" s="1"/>
      <c r="XBM241" s="1"/>
      <c r="XBN241" s="1"/>
      <c r="XBO241" s="1"/>
      <c r="XBP241" s="1"/>
      <c r="XBQ241" s="1"/>
      <c r="XBR241" s="1"/>
      <c r="XBS241" s="1"/>
      <c r="XBT241" s="1"/>
      <c r="XBU241" s="1"/>
      <c r="XBV241" s="1"/>
      <c r="XBW241" s="1"/>
      <c r="XBX241" s="1"/>
      <c r="XBY241" s="1"/>
      <c r="XBZ241" s="1"/>
      <c r="XCA241" s="1"/>
      <c r="XCB241" s="1"/>
      <c r="XCC241" s="1"/>
      <c r="XCD241" s="1"/>
      <c r="XCE241" s="1"/>
      <c r="XCF241" s="1"/>
      <c r="XCG241" s="1"/>
      <c r="XCH241" s="1"/>
      <c r="XCI241" s="1"/>
      <c r="XCJ241" s="1"/>
      <c r="XCK241" s="1"/>
      <c r="XCL241" s="1"/>
      <c r="XCM241" s="1"/>
      <c r="XCN241" s="1"/>
      <c r="XCO241" s="1"/>
      <c r="XCP241" s="1"/>
      <c r="XCQ241" s="1"/>
      <c r="XCR241" s="1"/>
      <c r="XCS241" s="1"/>
      <c r="XCT241" s="1"/>
      <c r="XCU241" s="1"/>
      <c r="XCV241" s="1"/>
      <c r="XCW241" s="1"/>
      <c r="XCX241" s="1"/>
      <c r="XCY241" s="1"/>
      <c r="XCZ241" s="1"/>
      <c r="XDA241" s="1"/>
      <c r="XDB241" s="1"/>
      <c r="XDC241" s="1"/>
      <c r="XDD241" s="1"/>
      <c r="XDE241" s="1"/>
      <c r="XDF241" s="1"/>
      <c r="XDG241" s="1"/>
      <c r="XDH241" s="1"/>
      <c r="XDI241" s="1"/>
      <c r="XDJ241" s="1"/>
      <c r="XDK241" s="1"/>
      <c r="XDL241" s="1"/>
      <c r="XDM241" s="1"/>
      <c r="XDN241" s="1"/>
      <c r="XDO241" s="1"/>
      <c r="XDP241" s="1"/>
      <c r="XDQ241" s="1"/>
      <c r="XDR241" s="1"/>
      <c r="XDS241" s="1"/>
      <c r="XDT241" s="1"/>
      <c r="XDU241" s="1"/>
      <c r="XDV241" s="1"/>
      <c r="XDW241" s="1"/>
      <c r="XDX241" s="1"/>
      <c r="XDY241" s="1"/>
      <c r="XDZ241" s="1"/>
      <c r="XEA241" s="1"/>
      <c r="XEB241" s="1"/>
      <c r="XEC241" s="1"/>
      <c r="XED241" s="1"/>
      <c r="XEE241" s="1"/>
      <c r="XEF241" s="1"/>
      <c r="XEG241" s="1"/>
      <c r="XEH241" s="1"/>
      <c r="XEI241" s="1"/>
      <c r="XEJ241" s="1"/>
      <c r="XEK241" s="1"/>
      <c r="XEL241" s="1"/>
      <c r="XEM241" s="1"/>
      <c r="XEN241" s="1"/>
      <c r="XEO241" s="1"/>
      <c r="XEP241" s="1"/>
      <c r="XEQ241" s="1"/>
      <c r="XER241" s="1"/>
      <c r="XES241" s="1"/>
      <c r="XET241" s="1"/>
      <c r="XEU241" s="1"/>
      <c r="XEV241" s="1"/>
      <c r="XEW241" s="1"/>
      <c r="XEX241" s="1"/>
      <c r="XEY241" s="1"/>
      <c r="XEZ241" s="1"/>
      <c r="XFA241" s="1"/>
      <c r="XFB241" s="1"/>
      <c r="XFC241" s="1"/>
      <c r="XFD241" s="1"/>
    </row>
    <row r="242" spans="1:151 16227:16384" s="11" customFormat="1" ht="20.25" customHeight="1" x14ac:dyDescent="0.25">
      <c r="A242" s="158"/>
      <c r="B242" s="159"/>
      <c r="C242" s="135">
        <f t="shared" ref="C242:C245" si="15">C241+1</f>
        <v>3</v>
      </c>
      <c r="D242" s="135"/>
      <c r="E242" s="51" t="s">
        <v>253</v>
      </c>
      <c r="F242" s="136">
        <f>(49.6+6.28)*(10.764)</f>
        <v>601.49231999999995</v>
      </c>
      <c r="G242" s="137"/>
      <c r="H242" s="51">
        <v>0</v>
      </c>
      <c r="I242" s="51">
        <f t="shared" si="14"/>
        <v>962.38771199999996</v>
      </c>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WZC242" s="1"/>
      <c r="WZD242" s="1"/>
      <c r="WZE242" s="1"/>
      <c r="WZF242" s="1"/>
      <c r="WZG242" s="1"/>
      <c r="WZH242" s="1"/>
      <c r="WZI242" s="1"/>
      <c r="WZJ242" s="1"/>
      <c r="WZK242" s="1"/>
      <c r="WZL242" s="1"/>
      <c r="WZM242" s="1"/>
      <c r="WZN242" s="1"/>
      <c r="WZO242" s="1"/>
      <c r="WZP242" s="1"/>
      <c r="WZQ242" s="1"/>
      <c r="WZR242" s="1"/>
      <c r="WZS242" s="1"/>
      <c r="WZT242" s="1"/>
      <c r="WZU242" s="1"/>
      <c r="WZV242" s="1"/>
      <c r="WZW242" s="1"/>
      <c r="WZX242" s="1"/>
      <c r="WZY242" s="1"/>
      <c r="WZZ242" s="1"/>
      <c r="XAA242" s="1"/>
      <c r="XAB242" s="1"/>
      <c r="XAC242" s="1"/>
      <c r="XAD242" s="1"/>
      <c r="XAE242" s="1"/>
      <c r="XAF242" s="1"/>
      <c r="XAG242" s="1"/>
      <c r="XAH242" s="1"/>
      <c r="XAI242" s="1"/>
      <c r="XAJ242" s="1"/>
      <c r="XAK242" s="1"/>
      <c r="XAL242" s="1"/>
      <c r="XAM242" s="1"/>
      <c r="XAN242" s="1"/>
      <c r="XAO242" s="1"/>
      <c r="XAP242" s="1"/>
      <c r="XAQ242" s="1"/>
      <c r="XAR242" s="1"/>
      <c r="XAS242" s="1"/>
      <c r="XAT242" s="1"/>
      <c r="XAU242" s="1"/>
      <c r="XAV242" s="1"/>
      <c r="XAW242" s="1"/>
      <c r="XAX242" s="1"/>
      <c r="XAY242" s="1"/>
      <c r="XAZ242" s="1"/>
      <c r="XBA242" s="1"/>
      <c r="XBB242" s="1"/>
      <c r="XBC242" s="1"/>
      <c r="XBD242" s="1"/>
      <c r="XBE242" s="1"/>
      <c r="XBF242" s="1"/>
      <c r="XBG242" s="1"/>
      <c r="XBH242" s="1"/>
      <c r="XBI242" s="1"/>
      <c r="XBJ242" s="1"/>
      <c r="XBK242" s="1"/>
      <c r="XBL242" s="1"/>
      <c r="XBM242" s="1"/>
      <c r="XBN242" s="1"/>
      <c r="XBO242" s="1"/>
      <c r="XBP242" s="1"/>
      <c r="XBQ242" s="1"/>
      <c r="XBR242" s="1"/>
      <c r="XBS242" s="1"/>
      <c r="XBT242" s="1"/>
      <c r="XBU242" s="1"/>
      <c r="XBV242" s="1"/>
      <c r="XBW242" s="1"/>
      <c r="XBX242" s="1"/>
      <c r="XBY242" s="1"/>
      <c r="XBZ242" s="1"/>
      <c r="XCA242" s="1"/>
      <c r="XCB242" s="1"/>
      <c r="XCC242" s="1"/>
      <c r="XCD242" s="1"/>
      <c r="XCE242" s="1"/>
      <c r="XCF242" s="1"/>
      <c r="XCG242" s="1"/>
      <c r="XCH242" s="1"/>
      <c r="XCI242" s="1"/>
      <c r="XCJ242" s="1"/>
      <c r="XCK242" s="1"/>
      <c r="XCL242" s="1"/>
      <c r="XCM242" s="1"/>
      <c r="XCN242" s="1"/>
      <c r="XCO242" s="1"/>
      <c r="XCP242" s="1"/>
      <c r="XCQ242" s="1"/>
      <c r="XCR242" s="1"/>
      <c r="XCS242" s="1"/>
      <c r="XCT242" s="1"/>
      <c r="XCU242" s="1"/>
      <c r="XCV242" s="1"/>
      <c r="XCW242" s="1"/>
      <c r="XCX242" s="1"/>
      <c r="XCY242" s="1"/>
      <c r="XCZ242" s="1"/>
      <c r="XDA242" s="1"/>
      <c r="XDB242" s="1"/>
      <c r="XDC242" s="1"/>
      <c r="XDD242" s="1"/>
      <c r="XDE242" s="1"/>
      <c r="XDF242" s="1"/>
      <c r="XDG242" s="1"/>
      <c r="XDH242" s="1"/>
      <c r="XDI242" s="1"/>
      <c r="XDJ242" s="1"/>
      <c r="XDK242" s="1"/>
      <c r="XDL242" s="1"/>
      <c r="XDM242" s="1"/>
      <c r="XDN242" s="1"/>
      <c r="XDO242" s="1"/>
      <c r="XDP242" s="1"/>
      <c r="XDQ242" s="1"/>
      <c r="XDR242" s="1"/>
      <c r="XDS242" s="1"/>
      <c r="XDT242" s="1"/>
      <c r="XDU242" s="1"/>
      <c r="XDV242" s="1"/>
      <c r="XDW242" s="1"/>
      <c r="XDX242" s="1"/>
      <c r="XDY242" s="1"/>
      <c r="XDZ242" s="1"/>
      <c r="XEA242" s="1"/>
      <c r="XEB242" s="1"/>
      <c r="XEC242" s="1"/>
      <c r="XED242" s="1"/>
      <c r="XEE242" s="1"/>
      <c r="XEF242" s="1"/>
      <c r="XEG242" s="1"/>
      <c r="XEH242" s="1"/>
      <c r="XEI242" s="1"/>
      <c r="XEJ242" s="1"/>
      <c r="XEK242" s="1"/>
      <c r="XEL242" s="1"/>
      <c r="XEM242" s="1"/>
      <c r="XEN242" s="1"/>
      <c r="XEO242" s="1"/>
      <c r="XEP242" s="1"/>
      <c r="XEQ242" s="1"/>
      <c r="XER242" s="1"/>
      <c r="XES242" s="1"/>
      <c r="XET242" s="1"/>
      <c r="XEU242" s="1"/>
      <c r="XEV242" s="1"/>
      <c r="XEW242" s="1"/>
      <c r="XEX242" s="1"/>
      <c r="XEY242" s="1"/>
      <c r="XEZ242" s="1"/>
      <c r="XFA242" s="1"/>
      <c r="XFB242" s="1"/>
      <c r="XFC242" s="1"/>
      <c r="XFD242" s="1"/>
    </row>
    <row r="243" spans="1:151 16227:16384" s="11" customFormat="1" ht="20.25" customHeight="1" x14ac:dyDescent="0.25">
      <c r="A243" s="158"/>
      <c r="B243" s="159"/>
      <c r="C243" s="135">
        <f t="shared" si="15"/>
        <v>4</v>
      </c>
      <c r="D243" s="135"/>
      <c r="E243" s="51" t="s">
        <v>253</v>
      </c>
      <c r="F243" s="136">
        <f>(49.62+6.19)*(10.764)</f>
        <v>600.73883999999987</v>
      </c>
      <c r="G243" s="137"/>
      <c r="H243" s="51">
        <v>0</v>
      </c>
      <c r="I243" s="51">
        <f t="shared" si="14"/>
        <v>961.18214399999988</v>
      </c>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WZC243" s="1"/>
      <c r="WZD243" s="1"/>
      <c r="WZE243" s="1"/>
      <c r="WZF243" s="1"/>
      <c r="WZG243" s="1"/>
      <c r="WZH243" s="1"/>
      <c r="WZI243" s="1"/>
      <c r="WZJ243" s="1"/>
      <c r="WZK243" s="1"/>
      <c r="WZL243" s="1"/>
      <c r="WZM243" s="1"/>
      <c r="WZN243" s="1"/>
      <c r="WZO243" s="1"/>
      <c r="WZP243" s="1"/>
      <c r="WZQ243" s="1"/>
      <c r="WZR243" s="1"/>
      <c r="WZS243" s="1"/>
      <c r="WZT243" s="1"/>
      <c r="WZU243" s="1"/>
      <c r="WZV243" s="1"/>
      <c r="WZW243" s="1"/>
      <c r="WZX243" s="1"/>
      <c r="WZY243" s="1"/>
      <c r="WZZ243" s="1"/>
      <c r="XAA243" s="1"/>
      <c r="XAB243" s="1"/>
      <c r="XAC243" s="1"/>
      <c r="XAD243" s="1"/>
      <c r="XAE243" s="1"/>
      <c r="XAF243" s="1"/>
      <c r="XAG243" s="1"/>
      <c r="XAH243" s="1"/>
      <c r="XAI243" s="1"/>
      <c r="XAJ243" s="1"/>
      <c r="XAK243" s="1"/>
      <c r="XAL243" s="1"/>
      <c r="XAM243" s="1"/>
      <c r="XAN243" s="1"/>
      <c r="XAO243" s="1"/>
      <c r="XAP243" s="1"/>
      <c r="XAQ243" s="1"/>
      <c r="XAR243" s="1"/>
      <c r="XAS243" s="1"/>
      <c r="XAT243" s="1"/>
      <c r="XAU243" s="1"/>
      <c r="XAV243" s="1"/>
      <c r="XAW243" s="1"/>
      <c r="XAX243" s="1"/>
      <c r="XAY243" s="1"/>
      <c r="XAZ243" s="1"/>
      <c r="XBA243" s="1"/>
      <c r="XBB243" s="1"/>
      <c r="XBC243" s="1"/>
      <c r="XBD243" s="1"/>
      <c r="XBE243" s="1"/>
      <c r="XBF243" s="1"/>
      <c r="XBG243" s="1"/>
      <c r="XBH243" s="1"/>
      <c r="XBI243" s="1"/>
      <c r="XBJ243" s="1"/>
      <c r="XBK243" s="1"/>
      <c r="XBL243" s="1"/>
      <c r="XBM243" s="1"/>
      <c r="XBN243" s="1"/>
      <c r="XBO243" s="1"/>
      <c r="XBP243" s="1"/>
      <c r="XBQ243" s="1"/>
      <c r="XBR243" s="1"/>
      <c r="XBS243" s="1"/>
      <c r="XBT243" s="1"/>
      <c r="XBU243" s="1"/>
      <c r="XBV243" s="1"/>
      <c r="XBW243" s="1"/>
      <c r="XBX243" s="1"/>
      <c r="XBY243" s="1"/>
      <c r="XBZ243" s="1"/>
      <c r="XCA243" s="1"/>
      <c r="XCB243" s="1"/>
      <c r="XCC243" s="1"/>
      <c r="XCD243" s="1"/>
      <c r="XCE243" s="1"/>
      <c r="XCF243" s="1"/>
      <c r="XCG243" s="1"/>
      <c r="XCH243" s="1"/>
      <c r="XCI243" s="1"/>
      <c r="XCJ243" s="1"/>
      <c r="XCK243" s="1"/>
      <c r="XCL243" s="1"/>
      <c r="XCM243" s="1"/>
      <c r="XCN243" s="1"/>
      <c r="XCO243" s="1"/>
      <c r="XCP243" s="1"/>
      <c r="XCQ243" s="1"/>
      <c r="XCR243" s="1"/>
      <c r="XCS243" s="1"/>
      <c r="XCT243" s="1"/>
      <c r="XCU243" s="1"/>
      <c r="XCV243" s="1"/>
      <c r="XCW243" s="1"/>
      <c r="XCX243" s="1"/>
      <c r="XCY243" s="1"/>
      <c r="XCZ243" s="1"/>
      <c r="XDA243" s="1"/>
      <c r="XDB243" s="1"/>
      <c r="XDC243" s="1"/>
      <c r="XDD243" s="1"/>
      <c r="XDE243" s="1"/>
      <c r="XDF243" s="1"/>
      <c r="XDG243" s="1"/>
      <c r="XDH243" s="1"/>
      <c r="XDI243" s="1"/>
      <c r="XDJ243" s="1"/>
      <c r="XDK243" s="1"/>
      <c r="XDL243" s="1"/>
      <c r="XDM243" s="1"/>
      <c r="XDN243" s="1"/>
      <c r="XDO243" s="1"/>
      <c r="XDP243" s="1"/>
      <c r="XDQ243" s="1"/>
      <c r="XDR243" s="1"/>
      <c r="XDS243" s="1"/>
      <c r="XDT243" s="1"/>
      <c r="XDU243" s="1"/>
      <c r="XDV243" s="1"/>
      <c r="XDW243" s="1"/>
      <c r="XDX243" s="1"/>
      <c r="XDY243" s="1"/>
      <c r="XDZ243" s="1"/>
      <c r="XEA243" s="1"/>
      <c r="XEB243" s="1"/>
      <c r="XEC243" s="1"/>
      <c r="XED243" s="1"/>
      <c r="XEE243" s="1"/>
      <c r="XEF243" s="1"/>
      <c r="XEG243" s="1"/>
      <c r="XEH243" s="1"/>
      <c r="XEI243" s="1"/>
      <c r="XEJ243" s="1"/>
      <c r="XEK243" s="1"/>
      <c r="XEL243" s="1"/>
      <c r="XEM243" s="1"/>
      <c r="XEN243" s="1"/>
      <c r="XEO243" s="1"/>
      <c r="XEP243" s="1"/>
      <c r="XEQ243" s="1"/>
      <c r="XER243" s="1"/>
      <c r="XES243" s="1"/>
      <c r="XET243" s="1"/>
      <c r="XEU243" s="1"/>
      <c r="XEV243" s="1"/>
      <c r="XEW243" s="1"/>
      <c r="XEX243" s="1"/>
      <c r="XEY243" s="1"/>
      <c r="XEZ243" s="1"/>
      <c r="XFA243" s="1"/>
      <c r="XFB243" s="1"/>
      <c r="XFC243" s="1"/>
      <c r="XFD243" s="1"/>
    </row>
    <row r="244" spans="1:151 16227:16384" s="11" customFormat="1" ht="20.25" customHeight="1" x14ac:dyDescent="0.25">
      <c r="A244" s="158"/>
      <c r="B244" s="159"/>
      <c r="C244" s="135">
        <f>C243+1</f>
        <v>5</v>
      </c>
      <c r="D244" s="135"/>
      <c r="E244" s="51" t="s">
        <v>253</v>
      </c>
      <c r="F244" s="136">
        <f>(49.92+6.19)*(10.764)</f>
        <v>603.96803999999997</v>
      </c>
      <c r="G244" s="137"/>
      <c r="H244" s="51">
        <v>0</v>
      </c>
      <c r="I244" s="51">
        <f t="shared" si="14"/>
        <v>966.34886400000005</v>
      </c>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WZC244" s="1"/>
      <c r="WZD244" s="1"/>
      <c r="WZE244" s="1"/>
      <c r="WZF244" s="1"/>
      <c r="WZG244" s="1"/>
      <c r="WZH244" s="1"/>
      <c r="WZI244" s="1"/>
      <c r="WZJ244" s="1"/>
      <c r="WZK244" s="1"/>
      <c r="WZL244" s="1"/>
      <c r="WZM244" s="1"/>
      <c r="WZN244" s="1"/>
      <c r="WZO244" s="1"/>
      <c r="WZP244" s="1"/>
      <c r="WZQ244" s="1"/>
      <c r="WZR244" s="1"/>
      <c r="WZS244" s="1"/>
      <c r="WZT244" s="1"/>
      <c r="WZU244" s="1"/>
      <c r="WZV244" s="1"/>
      <c r="WZW244" s="1"/>
      <c r="WZX244" s="1"/>
      <c r="WZY244" s="1"/>
      <c r="WZZ244" s="1"/>
      <c r="XAA244" s="1"/>
      <c r="XAB244" s="1"/>
      <c r="XAC244" s="1"/>
      <c r="XAD244" s="1"/>
      <c r="XAE244" s="1"/>
      <c r="XAF244" s="1"/>
      <c r="XAG244" s="1"/>
      <c r="XAH244" s="1"/>
      <c r="XAI244" s="1"/>
      <c r="XAJ244" s="1"/>
      <c r="XAK244" s="1"/>
      <c r="XAL244" s="1"/>
      <c r="XAM244" s="1"/>
      <c r="XAN244" s="1"/>
      <c r="XAO244" s="1"/>
      <c r="XAP244" s="1"/>
      <c r="XAQ244" s="1"/>
      <c r="XAR244" s="1"/>
      <c r="XAS244" s="1"/>
      <c r="XAT244" s="1"/>
      <c r="XAU244" s="1"/>
      <c r="XAV244" s="1"/>
      <c r="XAW244" s="1"/>
      <c r="XAX244" s="1"/>
      <c r="XAY244" s="1"/>
      <c r="XAZ244" s="1"/>
      <c r="XBA244" s="1"/>
      <c r="XBB244" s="1"/>
      <c r="XBC244" s="1"/>
      <c r="XBD244" s="1"/>
      <c r="XBE244" s="1"/>
      <c r="XBF244" s="1"/>
      <c r="XBG244" s="1"/>
      <c r="XBH244" s="1"/>
      <c r="XBI244" s="1"/>
      <c r="XBJ244" s="1"/>
      <c r="XBK244" s="1"/>
      <c r="XBL244" s="1"/>
      <c r="XBM244" s="1"/>
      <c r="XBN244" s="1"/>
      <c r="XBO244" s="1"/>
      <c r="XBP244" s="1"/>
      <c r="XBQ244" s="1"/>
      <c r="XBR244" s="1"/>
      <c r="XBS244" s="1"/>
      <c r="XBT244" s="1"/>
      <c r="XBU244" s="1"/>
      <c r="XBV244" s="1"/>
      <c r="XBW244" s="1"/>
      <c r="XBX244" s="1"/>
      <c r="XBY244" s="1"/>
      <c r="XBZ244" s="1"/>
      <c r="XCA244" s="1"/>
      <c r="XCB244" s="1"/>
      <c r="XCC244" s="1"/>
      <c r="XCD244" s="1"/>
      <c r="XCE244" s="1"/>
      <c r="XCF244" s="1"/>
      <c r="XCG244" s="1"/>
      <c r="XCH244" s="1"/>
      <c r="XCI244" s="1"/>
      <c r="XCJ244" s="1"/>
      <c r="XCK244" s="1"/>
      <c r="XCL244" s="1"/>
      <c r="XCM244" s="1"/>
      <c r="XCN244" s="1"/>
      <c r="XCO244" s="1"/>
      <c r="XCP244" s="1"/>
      <c r="XCQ244" s="1"/>
      <c r="XCR244" s="1"/>
      <c r="XCS244" s="1"/>
      <c r="XCT244" s="1"/>
      <c r="XCU244" s="1"/>
      <c r="XCV244" s="1"/>
      <c r="XCW244" s="1"/>
      <c r="XCX244" s="1"/>
      <c r="XCY244" s="1"/>
      <c r="XCZ244" s="1"/>
      <c r="XDA244" s="1"/>
      <c r="XDB244" s="1"/>
      <c r="XDC244" s="1"/>
      <c r="XDD244" s="1"/>
      <c r="XDE244" s="1"/>
      <c r="XDF244" s="1"/>
      <c r="XDG244" s="1"/>
      <c r="XDH244" s="1"/>
      <c r="XDI244" s="1"/>
      <c r="XDJ244" s="1"/>
      <c r="XDK244" s="1"/>
      <c r="XDL244" s="1"/>
      <c r="XDM244" s="1"/>
      <c r="XDN244" s="1"/>
      <c r="XDO244" s="1"/>
      <c r="XDP244" s="1"/>
      <c r="XDQ244" s="1"/>
      <c r="XDR244" s="1"/>
      <c r="XDS244" s="1"/>
      <c r="XDT244" s="1"/>
      <c r="XDU244" s="1"/>
      <c r="XDV244" s="1"/>
      <c r="XDW244" s="1"/>
      <c r="XDX244" s="1"/>
      <c r="XDY244" s="1"/>
      <c r="XDZ244" s="1"/>
      <c r="XEA244" s="1"/>
      <c r="XEB244" s="1"/>
      <c r="XEC244" s="1"/>
      <c r="XED244" s="1"/>
      <c r="XEE244" s="1"/>
      <c r="XEF244" s="1"/>
      <c r="XEG244" s="1"/>
      <c r="XEH244" s="1"/>
      <c r="XEI244" s="1"/>
      <c r="XEJ244" s="1"/>
      <c r="XEK244" s="1"/>
      <c r="XEL244" s="1"/>
      <c r="XEM244" s="1"/>
      <c r="XEN244" s="1"/>
      <c r="XEO244" s="1"/>
      <c r="XEP244" s="1"/>
      <c r="XEQ244" s="1"/>
      <c r="XER244" s="1"/>
      <c r="XES244" s="1"/>
      <c r="XET244" s="1"/>
      <c r="XEU244" s="1"/>
      <c r="XEV244" s="1"/>
      <c r="XEW244" s="1"/>
      <c r="XEX244" s="1"/>
      <c r="XEY244" s="1"/>
      <c r="XEZ244" s="1"/>
      <c r="XFA244" s="1"/>
      <c r="XFB244" s="1"/>
      <c r="XFC244" s="1"/>
      <c r="XFD244" s="1"/>
    </row>
    <row r="245" spans="1:151 16227:16384" s="11" customFormat="1" ht="20.25" customHeight="1" x14ac:dyDescent="0.25">
      <c r="A245" s="158"/>
      <c r="B245" s="159"/>
      <c r="C245" s="135">
        <f t="shared" si="15"/>
        <v>6</v>
      </c>
      <c r="D245" s="135"/>
      <c r="E245" s="51" t="s">
        <v>253</v>
      </c>
      <c r="F245" s="136">
        <f>(49.92+6.19)*(10.764)</f>
        <v>603.96803999999997</v>
      </c>
      <c r="G245" s="137"/>
      <c r="H245" s="51">
        <v>0</v>
      </c>
      <c r="I245" s="51">
        <f t="shared" si="14"/>
        <v>966.34886400000005</v>
      </c>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WZC245" s="1"/>
      <c r="WZD245" s="1"/>
      <c r="WZE245" s="1"/>
      <c r="WZF245" s="1"/>
      <c r="WZG245" s="1"/>
      <c r="WZH245" s="1"/>
      <c r="WZI245" s="1"/>
      <c r="WZJ245" s="1"/>
      <c r="WZK245" s="1"/>
      <c r="WZL245" s="1"/>
      <c r="WZM245" s="1"/>
      <c r="WZN245" s="1"/>
      <c r="WZO245" s="1"/>
      <c r="WZP245" s="1"/>
      <c r="WZQ245" s="1"/>
      <c r="WZR245" s="1"/>
      <c r="WZS245" s="1"/>
      <c r="WZT245" s="1"/>
      <c r="WZU245" s="1"/>
      <c r="WZV245" s="1"/>
      <c r="WZW245" s="1"/>
      <c r="WZX245" s="1"/>
      <c r="WZY245" s="1"/>
      <c r="WZZ245" s="1"/>
      <c r="XAA245" s="1"/>
      <c r="XAB245" s="1"/>
      <c r="XAC245" s="1"/>
      <c r="XAD245" s="1"/>
      <c r="XAE245" s="1"/>
      <c r="XAF245" s="1"/>
      <c r="XAG245" s="1"/>
      <c r="XAH245" s="1"/>
      <c r="XAI245" s="1"/>
      <c r="XAJ245" s="1"/>
      <c r="XAK245" s="1"/>
      <c r="XAL245" s="1"/>
      <c r="XAM245" s="1"/>
      <c r="XAN245" s="1"/>
      <c r="XAO245" s="1"/>
      <c r="XAP245" s="1"/>
      <c r="XAQ245" s="1"/>
      <c r="XAR245" s="1"/>
      <c r="XAS245" s="1"/>
      <c r="XAT245" s="1"/>
      <c r="XAU245" s="1"/>
      <c r="XAV245" s="1"/>
      <c r="XAW245" s="1"/>
      <c r="XAX245" s="1"/>
      <c r="XAY245" s="1"/>
      <c r="XAZ245" s="1"/>
      <c r="XBA245" s="1"/>
      <c r="XBB245" s="1"/>
      <c r="XBC245" s="1"/>
      <c r="XBD245" s="1"/>
      <c r="XBE245" s="1"/>
      <c r="XBF245" s="1"/>
      <c r="XBG245" s="1"/>
      <c r="XBH245" s="1"/>
      <c r="XBI245" s="1"/>
      <c r="XBJ245" s="1"/>
      <c r="XBK245" s="1"/>
      <c r="XBL245" s="1"/>
      <c r="XBM245" s="1"/>
      <c r="XBN245" s="1"/>
      <c r="XBO245" s="1"/>
      <c r="XBP245" s="1"/>
      <c r="XBQ245" s="1"/>
      <c r="XBR245" s="1"/>
      <c r="XBS245" s="1"/>
      <c r="XBT245" s="1"/>
      <c r="XBU245" s="1"/>
      <c r="XBV245" s="1"/>
      <c r="XBW245" s="1"/>
      <c r="XBX245" s="1"/>
      <c r="XBY245" s="1"/>
      <c r="XBZ245" s="1"/>
      <c r="XCA245" s="1"/>
      <c r="XCB245" s="1"/>
      <c r="XCC245" s="1"/>
      <c r="XCD245" s="1"/>
      <c r="XCE245" s="1"/>
      <c r="XCF245" s="1"/>
      <c r="XCG245" s="1"/>
      <c r="XCH245" s="1"/>
      <c r="XCI245" s="1"/>
      <c r="XCJ245" s="1"/>
      <c r="XCK245" s="1"/>
      <c r="XCL245" s="1"/>
      <c r="XCM245" s="1"/>
      <c r="XCN245" s="1"/>
      <c r="XCO245" s="1"/>
      <c r="XCP245" s="1"/>
      <c r="XCQ245" s="1"/>
      <c r="XCR245" s="1"/>
      <c r="XCS245" s="1"/>
      <c r="XCT245" s="1"/>
      <c r="XCU245" s="1"/>
      <c r="XCV245" s="1"/>
      <c r="XCW245" s="1"/>
      <c r="XCX245" s="1"/>
      <c r="XCY245" s="1"/>
      <c r="XCZ245" s="1"/>
      <c r="XDA245" s="1"/>
      <c r="XDB245" s="1"/>
      <c r="XDC245" s="1"/>
      <c r="XDD245" s="1"/>
      <c r="XDE245" s="1"/>
      <c r="XDF245" s="1"/>
      <c r="XDG245" s="1"/>
      <c r="XDH245" s="1"/>
      <c r="XDI245" s="1"/>
      <c r="XDJ245" s="1"/>
      <c r="XDK245" s="1"/>
      <c r="XDL245" s="1"/>
      <c r="XDM245" s="1"/>
      <c r="XDN245" s="1"/>
      <c r="XDO245" s="1"/>
      <c r="XDP245" s="1"/>
      <c r="XDQ245" s="1"/>
      <c r="XDR245" s="1"/>
      <c r="XDS245" s="1"/>
      <c r="XDT245" s="1"/>
      <c r="XDU245" s="1"/>
      <c r="XDV245" s="1"/>
      <c r="XDW245" s="1"/>
      <c r="XDX245" s="1"/>
      <c r="XDY245" s="1"/>
      <c r="XDZ245" s="1"/>
      <c r="XEA245" s="1"/>
      <c r="XEB245" s="1"/>
      <c r="XEC245" s="1"/>
      <c r="XED245" s="1"/>
      <c r="XEE245" s="1"/>
      <c r="XEF245" s="1"/>
      <c r="XEG245" s="1"/>
      <c r="XEH245" s="1"/>
      <c r="XEI245" s="1"/>
      <c r="XEJ245" s="1"/>
      <c r="XEK245" s="1"/>
      <c r="XEL245" s="1"/>
      <c r="XEM245" s="1"/>
      <c r="XEN245" s="1"/>
      <c r="XEO245" s="1"/>
      <c r="XEP245" s="1"/>
      <c r="XEQ245" s="1"/>
      <c r="XER245" s="1"/>
      <c r="XES245" s="1"/>
      <c r="XET245" s="1"/>
      <c r="XEU245" s="1"/>
      <c r="XEV245" s="1"/>
      <c r="XEW245" s="1"/>
      <c r="XEX245" s="1"/>
      <c r="XEY245" s="1"/>
      <c r="XEZ245" s="1"/>
      <c r="XFA245" s="1"/>
      <c r="XFB245" s="1"/>
      <c r="XFC245" s="1"/>
      <c r="XFD245" s="1"/>
    </row>
    <row r="246" spans="1:151 16227:16384" s="11" customFormat="1" ht="20.25" customHeight="1" x14ac:dyDescent="0.25">
      <c r="A246" s="86" t="s">
        <v>254</v>
      </c>
      <c r="B246" s="87"/>
      <c r="C246" s="87"/>
      <c r="D246" s="87"/>
      <c r="E246" s="87"/>
      <c r="F246" s="87"/>
      <c r="G246" s="87"/>
      <c r="H246" s="87"/>
      <c r="I246" s="134"/>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WZC246" s="1"/>
      <c r="WZD246" s="1"/>
      <c r="WZE246" s="1"/>
      <c r="WZF246" s="1"/>
      <c r="WZG246" s="1"/>
      <c r="WZH246" s="1"/>
      <c r="WZI246" s="1"/>
      <c r="WZJ246" s="1"/>
      <c r="WZK246" s="1"/>
      <c r="WZL246" s="1"/>
      <c r="WZM246" s="1"/>
      <c r="WZN246" s="1"/>
      <c r="WZO246" s="1"/>
      <c r="WZP246" s="1"/>
      <c r="WZQ246" s="1"/>
      <c r="WZR246" s="1"/>
      <c r="WZS246" s="1"/>
      <c r="WZT246" s="1"/>
      <c r="WZU246" s="1"/>
      <c r="WZV246" s="1"/>
      <c r="WZW246" s="1"/>
      <c r="WZX246" s="1"/>
      <c r="WZY246" s="1"/>
      <c r="WZZ246" s="1"/>
      <c r="XAA246" s="1"/>
      <c r="XAB246" s="1"/>
      <c r="XAC246" s="1"/>
      <c r="XAD246" s="1"/>
      <c r="XAE246" s="1"/>
      <c r="XAF246" s="1"/>
      <c r="XAG246" s="1"/>
      <c r="XAH246" s="1"/>
      <c r="XAI246" s="1"/>
      <c r="XAJ246" s="1"/>
      <c r="XAK246" s="1"/>
      <c r="XAL246" s="1"/>
      <c r="XAM246" s="1"/>
      <c r="XAN246" s="1"/>
      <c r="XAO246" s="1"/>
      <c r="XAP246" s="1"/>
      <c r="XAQ246" s="1"/>
      <c r="XAR246" s="1"/>
      <c r="XAS246" s="1"/>
      <c r="XAT246" s="1"/>
      <c r="XAU246" s="1"/>
      <c r="XAV246" s="1"/>
      <c r="XAW246" s="1"/>
      <c r="XAX246" s="1"/>
      <c r="XAY246" s="1"/>
      <c r="XAZ246" s="1"/>
      <c r="XBA246" s="1"/>
      <c r="XBB246" s="1"/>
      <c r="XBC246" s="1"/>
      <c r="XBD246" s="1"/>
      <c r="XBE246" s="1"/>
      <c r="XBF246" s="1"/>
      <c r="XBG246" s="1"/>
      <c r="XBH246" s="1"/>
      <c r="XBI246" s="1"/>
      <c r="XBJ246" s="1"/>
      <c r="XBK246" s="1"/>
      <c r="XBL246" s="1"/>
      <c r="XBM246" s="1"/>
      <c r="XBN246" s="1"/>
      <c r="XBO246" s="1"/>
      <c r="XBP246" s="1"/>
      <c r="XBQ246" s="1"/>
      <c r="XBR246" s="1"/>
      <c r="XBS246" s="1"/>
      <c r="XBT246" s="1"/>
      <c r="XBU246" s="1"/>
      <c r="XBV246" s="1"/>
      <c r="XBW246" s="1"/>
      <c r="XBX246" s="1"/>
      <c r="XBY246" s="1"/>
      <c r="XBZ246" s="1"/>
      <c r="XCA246" s="1"/>
      <c r="XCB246" s="1"/>
      <c r="XCC246" s="1"/>
      <c r="XCD246" s="1"/>
      <c r="XCE246" s="1"/>
      <c r="XCF246" s="1"/>
      <c r="XCG246" s="1"/>
      <c r="XCH246" s="1"/>
      <c r="XCI246" s="1"/>
      <c r="XCJ246" s="1"/>
      <c r="XCK246" s="1"/>
      <c r="XCL246" s="1"/>
      <c r="XCM246" s="1"/>
      <c r="XCN246" s="1"/>
      <c r="XCO246" s="1"/>
      <c r="XCP246" s="1"/>
      <c r="XCQ246" s="1"/>
      <c r="XCR246" s="1"/>
      <c r="XCS246" s="1"/>
      <c r="XCT246" s="1"/>
      <c r="XCU246" s="1"/>
      <c r="XCV246" s="1"/>
      <c r="XCW246" s="1"/>
      <c r="XCX246" s="1"/>
      <c r="XCY246" s="1"/>
      <c r="XCZ246" s="1"/>
      <c r="XDA246" s="1"/>
      <c r="XDB246" s="1"/>
      <c r="XDC246" s="1"/>
      <c r="XDD246" s="1"/>
      <c r="XDE246" s="1"/>
      <c r="XDF246" s="1"/>
      <c r="XDG246" s="1"/>
      <c r="XDH246" s="1"/>
      <c r="XDI246" s="1"/>
      <c r="XDJ246" s="1"/>
      <c r="XDK246" s="1"/>
      <c r="XDL246" s="1"/>
      <c r="XDM246" s="1"/>
      <c r="XDN246" s="1"/>
      <c r="XDO246" s="1"/>
      <c r="XDP246" s="1"/>
      <c r="XDQ246" s="1"/>
      <c r="XDR246" s="1"/>
      <c r="XDS246" s="1"/>
      <c r="XDT246" s="1"/>
      <c r="XDU246" s="1"/>
      <c r="XDV246" s="1"/>
      <c r="XDW246" s="1"/>
      <c r="XDX246" s="1"/>
      <c r="XDY246" s="1"/>
      <c r="XDZ246" s="1"/>
      <c r="XEA246" s="1"/>
      <c r="XEB246" s="1"/>
      <c r="XEC246" s="1"/>
      <c r="XED246" s="1"/>
      <c r="XEE246" s="1"/>
      <c r="XEF246" s="1"/>
      <c r="XEG246" s="1"/>
      <c r="XEH246" s="1"/>
      <c r="XEI246" s="1"/>
      <c r="XEJ246" s="1"/>
      <c r="XEK246" s="1"/>
      <c r="XEL246" s="1"/>
      <c r="XEM246" s="1"/>
      <c r="XEN246" s="1"/>
      <c r="XEO246" s="1"/>
      <c r="XEP246" s="1"/>
      <c r="XEQ246" s="1"/>
      <c r="XER246" s="1"/>
      <c r="XES246" s="1"/>
      <c r="XET246" s="1"/>
      <c r="XEU246" s="1"/>
      <c r="XEV246" s="1"/>
      <c r="XEW246" s="1"/>
      <c r="XEX246" s="1"/>
      <c r="XEY246" s="1"/>
      <c r="XEZ246" s="1"/>
      <c r="XFA246" s="1"/>
      <c r="XFB246" s="1"/>
      <c r="XFC246" s="1"/>
      <c r="XFD246" s="1"/>
    </row>
    <row r="247" spans="1:151 16227:16384" s="11" customFormat="1" ht="20.25" customHeight="1" x14ac:dyDescent="0.25">
      <c r="A247" s="156" t="str">
        <f>A246</f>
        <v>3rd, 8th, 13th, 18th, 23rd, 28th &amp; 33rd Floor (Part Refuge Area)</v>
      </c>
      <c r="B247" s="157"/>
      <c r="C247" s="135">
        <v>1</v>
      </c>
      <c r="D247" s="135"/>
      <c r="E247" s="51" t="s">
        <v>253</v>
      </c>
      <c r="F247" s="136">
        <f>(49.92+6.2)*(10.764)</f>
        <v>604.07568000000003</v>
      </c>
      <c r="G247" s="137"/>
      <c r="H247" s="51">
        <v>0</v>
      </c>
      <c r="I247" s="51">
        <f>F247*(($I$163)+1)+H247</f>
        <v>966.52108800000008</v>
      </c>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WZC247" s="1"/>
      <c r="WZD247" s="1"/>
      <c r="WZE247" s="1"/>
      <c r="WZF247" s="1"/>
      <c r="WZG247" s="1"/>
      <c r="WZH247" s="1"/>
      <c r="WZI247" s="1"/>
      <c r="WZJ247" s="1"/>
      <c r="WZK247" s="1"/>
      <c r="WZL247" s="1"/>
      <c r="WZM247" s="1"/>
      <c r="WZN247" s="1"/>
      <c r="WZO247" s="1"/>
      <c r="WZP247" s="1"/>
      <c r="WZQ247" s="1"/>
      <c r="WZR247" s="1"/>
      <c r="WZS247" s="1"/>
      <c r="WZT247" s="1"/>
      <c r="WZU247" s="1"/>
      <c r="WZV247" s="1"/>
      <c r="WZW247" s="1"/>
      <c r="WZX247" s="1"/>
      <c r="WZY247" s="1"/>
      <c r="WZZ247" s="1"/>
      <c r="XAA247" s="1"/>
      <c r="XAB247" s="1"/>
      <c r="XAC247" s="1"/>
      <c r="XAD247" s="1"/>
      <c r="XAE247" s="1"/>
      <c r="XAF247" s="1"/>
      <c r="XAG247" s="1"/>
      <c r="XAH247" s="1"/>
      <c r="XAI247" s="1"/>
      <c r="XAJ247" s="1"/>
      <c r="XAK247" s="1"/>
      <c r="XAL247" s="1"/>
      <c r="XAM247" s="1"/>
      <c r="XAN247" s="1"/>
      <c r="XAO247" s="1"/>
      <c r="XAP247" s="1"/>
      <c r="XAQ247" s="1"/>
      <c r="XAR247" s="1"/>
      <c r="XAS247" s="1"/>
      <c r="XAT247" s="1"/>
      <c r="XAU247" s="1"/>
      <c r="XAV247" s="1"/>
      <c r="XAW247" s="1"/>
      <c r="XAX247" s="1"/>
      <c r="XAY247" s="1"/>
      <c r="XAZ247" s="1"/>
      <c r="XBA247" s="1"/>
      <c r="XBB247" s="1"/>
      <c r="XBC247" s="1"/>
      <c r="XBD247" s="1"/>
      <c r="XBE247" s="1"/>
      <c r="XBF247" s="1"/>
      <c r="XBG247" s="1"/>
      <c r="XBH247" s="1"/>
      <c r="XBI247" s="1"/>
      <c r="XBJ247" s="1"/>
      <c r="XBK247" s="1"/>
      <c r="XBL247" s="1"/>
      <c r="XBM247" s="1"/>
      <c r="XBN247" s="1"/>
      <c r="XBO247" s="1"/>
      <c r="XBP247" s="1"/>
      <c r="XBQ247" s="1"/>
      <c r="XBR247" s="1"/>
      <c r="XBS247" s="1"/>
      <c r="XBT247" s="1"/>
      <c r="XBU247" s="1"/>
      <c r="XBV247" s="1"/>
      <c r="XBW247" s="1"/>
      <c r="XBX247" s="1"/>
      <c r="XBY247" s="1"/>
      <c r="XBZ247" s="1"/>
      <c r="XCA247" s="1"/>
      <c r="XCB247" s="1"/>
      <c r="XCC247" s="1"/>
      <c r="XCD247" s="1"/>
      <c r="XCE247" s="1"/>
      <c r="XCF247" s="1"/>
      <c r="XCG247" s="1"/>
      <c r="XCH247" s="1"/>
      <c r="XCI247" s="1"/>
      <c r="XCJ247" s="1"/>
      <c r="XCK247" s="1"/>
      <c r="XCL247" s="1"/>
      <c r="XCM247" s="1"/>
      <c r="XCN247" s="1"/>
      <c r="XCO247" s="1"/>
      <c r="XCP247" s="1"/>
      <c r="XCQ247" s="1"/>
      <c r="XCR247" s="1"/>
      <c r="XCS247" s="1"/>
      <c r="XCT247" s="1"/>
      <c r="XCU247" s="1"/>
      <c r="XCV247" s="1"/>
      <c r="XCW247" s="1"/>
      <c r="XCX247" s="1"/>
      <c r="XCY247" s="1"/>
      <c r="XCZ247" s="1"/>
      <c r="XDA247" s="1"/>
      <c r="XDB247" s="1"/>
      <c r="XDC247" s="1"/>
      <c r="XDD247" s="1"/>
      <c r="XDE247" s="1"/>
      <c r="XDF247" s="1"/>
      <c r="XDG247" s="1"/>
      <c r="XDH247" s="1"/>
      <c r="XDI247" s="1"/>
      <c r="XDJ247" s="1"/>
      <c r="XDK247" s="1"/>
      <c r="XDL247" s="1"/>
      <c r="XDM247" s="1"/>
      <c r="XDN247" s="1"/>
      <c r="XDO247" s="1"/>
      <c r="XDP247" s="1"/>
      <c r="XDQ247" s="1"/>
      <c r="XDR247" s="1"/>
      <c r="XDS247" s="1"/>
      <c r="XDT247" s="1"/>
      <c r="XDU247" s="1"/>
      <c r="XDV247" s="1"/>
      <c r="XDW247" s="1"/>
      <c r="XDX247" s="1"/>
      <c r="XDY247" s="1"/>
      <c r="XDZ247" s="1"/>
      <c r="XEA247" s="1"/>
      <c r="XEB247" s="1"/>
      <c r="XEC247" s="1"/>
      <c r="XED247" s="1"/>
      <c r="XEE247" s="1"/>
      <c r="XEF247" s="1"/>
      <c r="XEG247" s="1"/>
      <c r="XEH247" s="1"/>
      <c r="XEI247" s="1"/>
      <c r="XEJ247" s="1"/>
      <c r="XEK247" s="1"/>
      <c r="XEL247" s="1"/>
      <c r="XEM247" s="1"/>
      <c r="XEN247" s="1"/>
      <c r="XEO247" s="1"/>
      <c r="XEP247" s="1"/>
      <c r="XEQ247" s="1"/>
      <c r="XER247" s="1"/>
      <c r="XES247" s="1"/>
      <c r="XET247" s="1"/>
      <c r="XEU247" s="1"/>
      <c r="XEV247" s="1"/>
      <c r="XEW247" s="1"/>
      <c r="XEX247" s="1"/>
      <c r="XEY247" s="1"/>
      <c r="XEZ247" s="1"/>
      <c r="XFA247" s="1"/>
      <c r="XFB247" s="1"/>
      <c r="XFC247" s="1"/>
      <c r="XFD247" s="1"/>
    </row>
    <row r="248" spans="1:151 16227:16384" s="11" customFormat="1" ht="20.25" customHeight="1" x14ac:dyDescent="0.25">
      <c r="A248" s="158"/>
      <c r="B248" s="159"/>
      <c r="C248" s="135">
        <f>C247+1</f>
        <v>2</v>
      </c>
      <c r="D248" s="135"/>
      <c r="E248" s="136" t="s">
        <v>208</v>
      </c>
      <c r="F248" s="162"/>
      <c r="G248" s="162"/>
      <c r="H248" s="162"/>
      <c r="I248" s="137"/>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WZC248" s="1"/>
      <c r="WZD248" s="1"/>
      <c r="WZE248" s="1"/>
      <c r="WZF248" s="1"/>
      <c r="WZG248" s="1"/>
      <c r="WZH248" s="1"/>
      <c r="WZI248" s="1"/>
      <c r="WZJ248" s="1"/>
      <c r="WZK248" s="1"/>
      <c r="WZL248" s="1"/>
      <c r="WZM248" s="1"/>
      <c r="WZN248" s="1"/>
      <c r="WZO248" s="1"/>
      <c r="WZP248" s="1"/>
      <c r="WZQ248" s="1"/>
      <c r="WZR248" s="1"/>
      <c r="WZS248" s="1"/>
      <c r="WZT248" s="1"/>
      <c r="WZU248" s="1"/>
      <c r="WZV248" s="1"/>
      <c r="WZW248" s="1"/>
      <c r="WZX248" s="1"/>
      <c r="WZY248" s="1"/>
      <c r="WZZ248" s="1"/>
      <c r="XAA248" s="1"/>
      <c r="XAB248" s="1"/>
      <c r="XAC248" s="1"/>
      <c r="XAD248" s="1"/>
      <c r="XAE248" s="1"/>
      <c r="XAF248" s="1"/>
      <c r="XAG248" s="1"/>
      <c r="XAH248" s="1"/>
      <c r="XAI248" s="1"/>
      <c r="XAJ248" s="1"/>
      <c r="XAK248" s="1"/>
      <c r="XAL248" s="1"/>
      <c r="XAM248" s="1"/>
      <c r="XAN248" s="1"/>
      <c r="XAO248" s="1"/>
      <c r="XAP248" s="1"/>
      <c r="XAQ248" s="1"/>
      <c r="XAR248" s="1"/>
      <c r="XAS248" s="1"/>
      <c r="XAT248" s="1"/>
      <c r="XAU248" s="1"/>
      <c r="XAV248" s="1"/>
      <c r="XAW248" s="1"/>
      <c r="XAX248" s="1"/>
      <c r="XAY248" s="1"/>
      <c r="XAZ248" s="1"/>
      <c r="XBA248" s="1"/>
      <c r="XBB248" s="1"/>
      <c r="XBC248" s="1"/>
      <c r="XBD248" s="1"/>
      <c r="XBE248" s="1"/>
      <c r="XBF248" s="1"/>
      <c r="XBG248" s="1"/>
      <c r="XBH248" s="1"/>
      <c r="XBI248" s="1"/>
      <c r="XBJ248" s="1"/>
      <c r="XBK248" s="1"/>
      <c r="XBL248" s="1"/>
      <c r="XBM248" s="1"/>
      <c r="XBN248" s="1"/>
      <c r="XBO248" s="1"/>
      <c r="XBP248" s="1"/>
      <c r="XBQ248" s="1"/>
      <c r="XBR248" s="1"/>
      <c r="XBS248" s="1"/>
      <c r="XBT248" s="1"/>
      <c r="XBU248" s="1"/>
      <c r="XBV248" s="1"/>
      <c r="XBW248" s="1"/>
      <c r="XBX248" s="1"/>
      <c r="XBY248" s="1"/>
      <c r="XBZ248" s="1"/>
      <c r="XCA248" s="1"/>
      <c r="XCB248" s="1"/>
      <c r="XCC248" s="1"/>
      <c r="XCD248" s="1"/>
      <c r="XCE248" s="1"/>
      <c r="XCF248" s="1"/>
      <c r="XCG248" s="1"/>
      <c r="XCH248" s="1"/>
      <c r="XCI248" s="1"/>
      <c r="XCJ248" s="1"/>
      <c r="XCK248" s="1"/>
      <c r="XCL248" s="1"/>
      <c r="XCM248" s="1"/>
      <c r="XCN248" s="1"/>
      <c r="XCO248" s="1"/>
      <c r="XCP248" s="1"/>
      <c r="XCQ248" s="1"/>
      <c r="XCR248" s="1"/>
      <c r="XCS248" s="1"/>
      <c r="XCT248" s="1"/>
      <c r="XCU248" s="1"/>
      <c r="XCV248" s="1"/>
      <c r="XCW248" s="1"/>
      <c r="XCX248" s="1"/>
      <c r="XCY248" s="1"/>
      <c r="XCZ248" s="1"/>
      <c r="XDA248" s="1"/>
      <c r="XDB248" s="1"/>
      <c r="XDC248" s="1"/>
      <c r="XDD248" s="1"/>
      <c r="XDE248" s="1"/>
      <c r="XDF248" s="1"/>
      <c r="XDG248" s="1"/>
      <c r="XDH248" s="1"/>
      <c r="XDI248" s="1"/>
      <c r="XDJ248" s="1"/>
      <c r="XDK248" s="1"/>
      <c r="XDL248" s="1"/>
      <c r="XDM248" s="1"/>
      <c r="XDN248" s="1"/>
      <c r="XDO248" s="1"/>
      <c r="XDP248" s="1"/>
      <c r="XDQ248" s="1"/>
      <c r="XDR248" s="1"/>
      <c r="XDS248" s="1"/>
      <c r="XDT248" s="1"/>
      <c r="XDU248" s="1"/>
      <c r="XDV248" s="1"/>
      <c r="XDW248" s="1"/>
      <c r="XDX248" s="1"/>
      <c r="XDY248" s="1"/>
      <c r="XDZ248" s="1"/>
      <c r="XEA248" s="1"/>
      <c r="XEB248" s="1"/>
      <c r="XEC248" s="1"/>
      <c r="XED248" s="1"/>
      <c r="XEE248" s="1"/>
      <c r="XEF248" s="1"/>
      <c r="XEG248" s="1"/>
      <c r="XEH248" s="1"/>
      <c r="XEI248" s="1"/>
      <c r="XEJ248" s="1"/>
      <c r="XEK248" s="1"/>
      <c r="XEL248" s="1"/>
      <c r="XEM248" s="1"/>
      <c r="XEN248" s="1"/>
      <c r="XEO248" s="1"/>
      <c r="XEP248" s="1"/>
      <c r="XEQ248" s="1"/>
      <c r="XER248" s="1"/>
      <c r="XES248" s="1"/>
      <c r="XET248" s="1"/>
      <c r="XEU248" s="1"/>
      <c r="XEV248" s="1"/>
      <c r="XEW248" s="1"/>
      <c r="XEX248" s="1"/>
      <c r="XEY248" s="1"/>
      <c r="XEZ248" s="1"/>
      <c r="XFA248" s="1"/>
      <c r="XFB248" s="1"/>
      <c r="XFC248" s="1"/>
      <c r="XFD248" s="1"/>
    </row>
    <row r="249" spans="1:151 16227:16384" s="11" customFormat="1" ht="20.25" customHeight="1" x14ac:dyDescent="0.25">
      <c r="A249" s="158"/>
      <c r="B249" s="159"/>
      <c r="C249" s="135">
        <f t="shared" ref="C249:C252" si="16">C248+1</f>
        <v>3</v>
      </c>
      <c r="D249" s="135"/>
      <c r="E249" s="51" t="s">
        <v>253</v>
      </c>
      <c r="F249" s="136">
        <f>(49.6+6.28)*(10.764)</f>
        <v>601.49231999999995</v>
      </c>
      <c r="G249" s="137"/>
      <c r="H249" s="51">
        <v>0</v>
      </c>
      <c r="I249" s="51">
        <f>F249*(($I$163)+1)+H249</f>
        <v>962.38771199999996</v>
      </c>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WZC249" s="1"/>
      <c r="WZD249" s="1"/>
      <c r="WZE249" s="1"/>
      <c r="WZF249" s="1"/>
      <c r="WZG249" s="1"/>
      <c r="WZH249" s="1"/>
      <c r="WZI249" s="1"/>
      <c r="WZJ249" s="1"/>
      <c r="WZK249" s="1"/>
      <c r="WZL249" s="1"/>
      <c r="WZM249" s="1"/>
      <c r="WZN249" s="1"/>
      <c r="WZO249" s="1"/>
      <c r="WZP249" s="1"/>
      <c r="WZQ249" s="1"/>
      <c r="WZR249" s="1"/>
      <c r="WZS249" s="1"/>
      <c r="WZT249" s="1"/>
      <c r="WZU249" s="1"/>
      <c r="WZV249" s="1"/>
      <c r="WZW249" s="1"/>
      <c r="WZX249" s="1"/>
      <c r="WZY249" s="1"/>
      <c r="WZZ249" s="1"/>
      <c r="XAA249" s="1"/>
      <c r="XAB249" s="1"/>
      <c r="XAC249" s="1"/>
      <c r="XAD249" s="1"/>
      <c r="XAE249" s="1"/>
      <c r="XAF249" s="1"/>
      <c r="XAG249" s="1"/>
      <c r="XAH249" s="1"/>
      <c r="XAI249" s="1"/>
      <c r="XAJ249" s="1"/>
      <c r="XAK249" s="1"/>
      <c r="XAL249" s="1"/>
      <c r="XAM249" s="1"/>
      <c r="XAN249" s="1"/>
      <c r="XAO249" s="1"/>
      <c r="XAP249" s="1"/>
      <c r="XAQ249" s="1"/>
      <c r="XAR249" s="1"/>
      <c r="XAS249" s="1"/>
      <c r="XAT249" s="1"/>
      <c r="XAU249" s="1"/>
      <c r="XAV249" s="1"/>
      <c r="XAW249" s="1"/>
      <c r="XAX249" s="1"/>
      <c r="XAY249" s="1"/>
      <c r="XAZ249" s="1"/>
      <c r="XBA249" s="1"/>
      <c r="XBB249" s="1"/>
      <c r="XBC249" s="1"/>
      <c r="XBD249" s="1"/>
      <c r="XBE249" s="1"/>
      <c r="XBF249" s="1"/>
      <c r="XBG249" s="1"/>
      <c r="XBH249" s="1"/>
      <c r="XBI249" s="1"/>
      <c r="XBJ249" s="1"/>
      <c r="XBK249" s="1"/>
      <c r="XBL249" s="1"/>
      <c r="XBM249" s="1"/>
      <c r="XBN249" s="1"/>
      <c r="XBO249" s="1"/>
      <c r="XBP249" s="1"/>
      <c r="XBQ249" s="1"/>
      <c r="XBR249" s="1"/>
      <c r="XBS249" s="1"/>
      <c r="XBT249" s="1"/>
      <c r="XBU249" s="1"/>
      <c r="XBV249" s="1"/>
      <c r="XBW249" s="1"/>
      <c r="XBX249" s="1"/>
      <c r="XBY249" s="1"/>
      <c r="XBZ249" s="1"/>
      <c r="XCA249" s="1"/>
      <c r="XCB249" s="1"/>
      <c r="XCC249" s="1"/>
      <c r="XCD249" s="1"/>
      <c r="XCE249" s="1"/>
      <c r="XCF249" s="1"/>
      <c r="XCG249" s="1"/>
      <c r="XCH249" s="1"/>
      <c r="XCI249" s="1"/>
      <c r="XCJ249" s="1"/>
      <c r="XCK249" s="1"/>
      <c r="XCL249" s="1"/>
      <c r="XCM249" s="1"/>
      <c r="XCN249" s="1"/>
      <c r="XCO249" s="1"/>
      <c r="XCP249" s="1"/>
      <c r="XCQ249" s="1"/>
      <c r="XCR249" s="1"/>
      <c r="XCS249" s="1"/>
      <c r="XCT249" s="1"/>
      <c r="XCU249" s="1"/>
      <c r="XCV249" s="1"/>
      <c r="XCW249" s="1"/>
      <c r="XCX249" s="1"/>
      <c r="XCY249" s="1"/>
      <c r="XCZ249" s="1"/>
      <c r="XDA249" s="1"/>
      <c r="XDB249" s="1"/>
      <c r="XDC249" s="1"/>
      <c r="XDD249" s="1"/>
      <c r="XDE249" s="1"/>
      <c r="XDF249" s="1"/>
      <c r="XDG249" s="1"/>
      <c r="XDH249" s="1"/>
      <c r="XDI249" s="1"/>
      <c r="XDJ249" s="1"/>
      <c r="XDK249" s="1"/>
      <c r="XDL249" s="1"/>
      <c r="XDM249" s="1"/>
      <c r="XDN249" s="1"/>
      <c r="XDO249" s="1"/>
      <c r="XDP249" s="1"/>
      <c r="XDQ249" s="1"/>
      <c r="XDR249" s="1"/>
      <c r="XDS249" s="1"/>
      <c r="XDT249" s="1"/>
      <c r="XDU249" s="1"/>
      <c r="XDV249" s="1"/>
      <c r="XDW249" s="1"/>
      <c r="XDX249" s="1"/>
      <c r="XDY249" s="1"/>
      <c r="XDZ249" s="1"/>
      <c r="XEA249" s="1"/>
      <c r="XEB249" s="1"/>
      <c r="XEC249" s="1"/>
      <c r="XED249" s="1"/>
      <c r="XEE249" s="1"/>
      <c r="XEF249" s="1"/>
      <c r="XEG249" s="1"/>
      <c r="XEH249" s="1"/>
      <c r="XEI249" s="1"/>
      <c r="XEJ249" s="1"/>
      <c r="XEK249" s="1"/>
      <c r="XEL249" s="1"/>
      <c r="XEM249" s="1"/>
      <c r="XEN249" s="1"/>
      <c r="XEO249" s="1"/>
      <c r="XEP249" s="1"/>
      <c r="XEQ249" s="1"/>
      <c r="XER249" s="1"/>
      <c r="XES249" s="1"/>
      <c r="XET249" s="1"/>
      <c r="XEU249" s="1"/>
      <c r="XEV249" s="1"/>
      <c r="XEW249" s="1"/>
      <c r="XEX249" s="1"/>
      <c r="XEY249" s="1"/>
      <c r="XEZ249" s="1"/>
      <c r="XFA249" s="1"/>
      <c r="XFB249" s="1"/>
      <c r="XFC249" s="1"/>
      <c r="XFD249" s="1"/>
    </row>
    <row r="250" spans="1:151 16227:16384" s="11" customFormat="1" ht="20.25" customHeight="1" x14ac:dyDescent="0.25">
      <c r="A250" s="158"/>
      <c r="B250" s="159"/>
      <c r="C250" s="135">
        <f t="shared" si="16"/>
        <v>4</v>
      </c>
      <c r="D250" s="135"/>
      <c r="E250" s="51" t="s">
        <v>253</v>
      </c>
      <c r="F250" s="136">
        <f>(49.62+6.19)*(10.764)</f>
        <v>600.73883999999987</v>
      </c>
      <c r="G250" s="137"/>
      <c r="H250" s="51">
        <v>0</v>
      </c>
      <c r="I250" s="51">
        <f>F250*(($I$163)+1)+H250</f>
        <v>961.18214399999988</v>
      </c>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WZC250" s="1"/>
      <c r="WZD250" s="1"/>
      <c r="WZE250" s="1"/>
      <c r="WZF250" s="1"/>
      <c r="WZG250" s="1"/>
      <c r="WZH250" s="1"/>
      <c r="WZI250" s="1"/>
      <c r="WZJ250" s="1"/>
      <c r="WZK250" s="1"/>
      <c r="WZL250" s="1"/>
      <c r="WZM250" s="1"/>
      <c r="WZN250" s="1"/>
      <c r="WZO250" s="1"/>
      <c r="WZP250" s="1"/>
      <c r="WZQ250" s="1"/>
      <c r="WZR250" s="1"/>
      <c r="WZS250" s="1"/>
      <c r="WZT250" s="1"/>
      <c r="WZU250" s="1"/>
      <c r="WZV250" s="1"/>
      <c r="WZW250" s="1"/>
      <c r="WZX250" s="1"/>
      <c r="WZY250" s="1"/>
      <c r="WZZ250" s="1"/>
      <c r="XAA250" s="1"/>
      <c r="XAB250" s="1"/>
      <c r="XAC250" s="1"/>
      <c r="XAD250" s="1"/>
      <c r="XAE250" s="1"/>
      <c r="XAF250" s="1"/>
      <c r="XAG250" s="1"/>
      <c r="XAH250" s="1"/>
      <c r="XAI250" s="1"/>
      <c r="XAJ250" s="1"/>
      <c r="XAK250" s="1"/>
      <c r="XAL250" s="1"/>
      <c r="XAM250" s="1"/>
      <c r="XAN250" s="1"/>
      <c r="XAO250" s="1"/>
      <c r="XAP250" s="1"/>
      <c r="XAQ250" s="1"/>
      <c r="XAR250" s="1"/>
      <c r="XAS250" s="1"/>
      <c r="XAT250" s="1"/>
      <c r="XAU250" s="1"/>
      <c r="XAV250" s="1"/>
      <c r="XAW250" s="1"/>
      <c r="XAX250" s="1"/>
      <c r="XAY250" s="1"/>
      <c r="XAZ250" s="1"/>
      <c r="XBA250" s="1"/>
      <c r="XBB250" s="1"/>
      <c r="XBC250" s="1"/>
      <c r="XBD250" s="1"/>
      <c r="XBE250" s="1"/>
      <c r="XBF250" s="1"/>
      <c r="XBG250" s="1"/>
      <c r="XBH250" s="1"/>
      <c r="XBI250" s="1"/>
      <c r="XBJ250" s="1"/>
      <c r="XBK250" s="1"/>
      <c r="XBL250" s="1"/>
      <c r="XBM250" s="1"/>
      <c r="XBN250" s="1"/>
      <c r="XBO250" s="1"/>
      <c r="XBP250" s="1"/>
      <c r="XBQ250" s="1"/>
      <c r="XBR250" s="1"/>
      <c r="XBS250" s="1"/>
      <c r="XBT250" s="1"/>
      <c r="XBU250" s="1"/>
      <c r="XBV250" s="1"/>
      <c r="XBW250" s="1"/>
      <c r="XBX250" s="1"/>
      <c r="XBY250" s="1"/>
      <c r="XBZ250" s="1"/>
      <c r="XCA250" s="1"/>
      <c r="XCB250" s="1"/>
      <c r="XCC250" s="1"/>
      <c r="XCD250" s="1"/>
      <c r="XCE250" s="1"/>
      <c r="XCF250" s="1"/>
      <c r="XCG250" s="1"/>
      <c r="XCH250" s="1"/>
      <c r="XCI250" s="1"/>
      <c r="XCJ250" s="1"/>
      <c r="XCK250" s="1"/>
      <c r="XCL250" s="1"/>
      <c r="XCM250" s="1"/>
      <c r="XCN250" s="1"/>
      <c r="XCO250" s="1"/>
      <c r="XCP250" s="1"/>
      <c r="XCQ250" s="1"/>
      <c r="XCR250" s="1"/>
      <c r="XCS250" s="1"/>
      <c r="XCT250" s="1"/>
      <c r="XCU250" s="1"/>
      <c r="XCV250" s="1"/>
      <c r="XCW250" s="1"/>
      <c r="XCX250" s="1"/>
      <c r="XCY250" s="1"/>
      <c r="XCZ250" s="1"/>
      <c r="XDA250" s="1"/>
      <c r="XDB250" s="1"/>
      <c r="XDC250" s="1"/>
      <c r="XDD250" s="1"/>
      <c r="XDE250" s="1"/>
      <c r="XDF250" s="1"/>
      <c r="XDG250" s="1"/>
      <c r="XDH250" s="1"/>
      <c r="XDI250" s="1"/>
      <c r="XDJ250" s="1"/>
      <c r="XDK250" s="1"/>
      <c r="XDL250" s="1"/>
      <c r="XDM250" s="1"/>
      <c r="XDN250" s="1"/>
      <c r="XDO250" s="1"/>
      <c r="XDP250" s="1"/>
      <c r="XDQ250" s="1"/>
      <c r="XDR250" s="1"/>
      <c r="XDS250" s="1"/>
      <c r="XDT250" s="1"/>
      <c r="XDU250" s="1"/>
      <c r="XDV250" s="1"/>
      <c r="XDW250" s="1"/>
      <c r="XDX250" s="1"/>
      <c r="XDY250" s="1"/>
      <c r="XDZ250" s="1"/>
      <c r="XEA250" s="1"/>
      <c r="XEB250" s="1"/>
      <c r="XEC250" s="1"/>
      <c r="XED250" s="1"/>
      <c r="XEE250" s="1"/>
      <c r="XEF250" s="1"/>
      <c r="XEG250" s="1"/>
      <c r="XEH250" s="1"/>
      <c r="XEI250" s="1"/>
      <c r="XEJ250" s="1"/>
      <c r="XEK250" s="1"/>
      <c r="XEL250" s="1"/>
      <c r="XEM250" s="1"/>
      <c r="XEN250" s="1"/>
      <c r="XEO250" s="1"/>
      <c r="XEP250" s="1"/>
      <c r="XEQ250" s="1"/>
      <c r="XER250" s="1"/>
      <c r="XES250" s="1"/>
      <c r="XET250" s="1"/>
      <c r="XEU250" s="1"/>
      <c r="XEV250" s="1"/>
      <c r="XEW250" s="1"/>
      <c r="XEX250" s="1"/>
      <c r="XEY250" s="1"/>
      <c r="XEZ250" s="1"/>
      <c r="XFA250" s="1"/>
      <c r="XFB250" s="1"/>
      <c r="XFC250" s="1"/>
      <c r="XFD250" s="1"/>
    </row>
    <row r="251" spans="1:151 16227:16384" s="11" customFormat="1" ht="20.25" customHeight="1" x14ac:dyDescent="0.25">
      <c r="A251" s="158"/>
      <c r="B251" s="159"/>
      <c r="C251" s="135">
        <f>C250+1</f>
        <v>5</v>
      </c>
      <c r="D251" s="135"/>
      <c r="E251" s="51" t="s">
        <v>253</v>
      </c>
      <c r="F251" s="136">
        <f>(49.92+6.19)*(10.764)</f>
        <v>603.96803999999997</v>
      </c>
      <c r="G251" s="137"/>
      <c r="H251" s="51">
        <v>0</v>
      </c>
      <c r="I251" s="51">
        <f>F251*(($I$163)+1)+H251</f>
        <v>966.34886400000005</v>
      </c>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WZC251" s="1"/>
      <c r="WZD251" s="1"/>
      <c r="WZE251" s="1"/>
      <c r="WZF251" s="1"/>
      <c r="WZG251" s="1"/>
      <c r="WZH251" s="1"/>
      <c r="WZI251" s="1"/>
      <c r="WZJ251" s="1"/>
      <c r="WZK251" s="1"/>
      <c r="WZL251" s="1"/>
      <c r="WZM251" s="1"/>
      <c r="WZN251" s="1"/>
      <c r="WZO251" s="1"/>
      <c r="WZP251" s="1"/>
      <c r="WZQ251" s="1"/>
      <c r="WZR251" s="1"/>
      <c r="WZS251" s="1"/>
      <c r="WZT251" s="1"/>
      <c r="WZU251" s="1"/>
      <c r="WZV251" s="1"/>
      <c r="WZW251" s="1"/>
      <c r="WZX251" s="1"/>
      <c r="WZY251" s="1"/>
      <c r="WZZ251" s="1"/>
      <c r="XAA251" s="1"/>
      <c r="XAB251" s="1"/>
      <c r="XAC251" s="1"/>
      <c r="XAD251" s="1"/>
      <c r="XAE251" s="1"/>
      <c r="XAF251" s="1"/>
      <c r="XAG251" s="1"/>
      <c r="XAH251" s="1"/>
      <c r="XAI251" s="1"/>
      <c r="XAJ251" s="1"/>
      <c r="XAK251" s="1"/>
      <c r="XAL251" s="1"/>
      <c r="XAM251" s="1"/>
      <c r="XAN251" s="1"/>
      <c r="XAO251" s="1"/>
      <c r="XAP251" s="1"/>
      <c r="XAQ251" s="1"/>
      <c r="XAR251" s="1"/>
      <c r="XAS251" s="1"/>
      <c r="XAT251" s="1"/>
      <c r="XAU251" s="1"/>
      <c r="XAV251" s="1"/>
      <c r="XAW251" s="1"/>
      <c r="XAX251" s="1"/>
      <c r="XAY251" s="1"/>
      <c r="XAZ251" s="1"/>
      <c r="XBA251" s="1"/>
      <c r="XBB251" s="1"/>
      <c r="XBC251" s="1"/>
      <c r="XBD251" s="1"/>
      <c r="XBE251" s="1"/>
      <c r="XBF251" s="1"/>
      <c r="XBG251" s="1"/>
      <c r="XBH251" s="1"/>
      <c r="XBI251" s="1"/>
      <c r="XBJ251" s="1"/>
      <c r="XBK251" s="1"/>
      <c r="XBL251" s="1"/>
      <c r="XBM251" s="1"/>
      <c r="XBN251" s="1"/>
      <c r="XBO251" s="1"/>
      <c r="XBP251" s="1"/>
      <c r="XBQ251" s="1"/>
      <c r="XBR251" s="1"/>
      <c r="XBS251" s="1"/>
      <c r="XBT251" s="1"/>
      <c r="XBU251" s="1"/>
      <c r="XBV251" s="1"/>
      <c r="XBW251" s="1"/>
      <c r="XBX251" s="1"/>
      <c r="XBY251" s="1"/>
      <c r="XBZ251" s="1"/>
      <c r="XCA251" s="1"/>
      <c r="XCB251" s="1"/>
      <c r="XCC251" s="1"/>
      <c r="XCD251" s="1"/>
      <c r="XCE251" s="1"/>
      <c r="XCF251" s="1"/>
      <c r="XCG251" s="1"/>
      <c r="XCH251" s="1"/>
      <c r="XCI251" s="1"/>
      <c r="XCJ251" s="1"/>
      <c r="XCK251" s="1"/>
      <c r="XCL251" s="1"/>
      <c r="XCM251" s="1"/>
      <c r="XCN251" s="1"/>
      <c r="XCO251" s="1"/>
      <c r="XCP251" s="1"/>
      <c r="XCQ251" s="1"/>
      <c r="XCR251" s="1"/>
      <c r="XCS251" s="1"/>
      <c r="XCT251" s="1"/>
      <c r="XCU251" s="1"/>
      <c r="XCV251" s="1"/>
      <c r="XCW251" s="1"/>
      <c r="XCX251" s="1"/>
      <c r="XCY251" s="1"/>
      <c r="XCZ251" s="1"/>
      <c r="XDA251" s="1"/>
      <c r="XDB251" s="1"/>
      <c r="XDC251" s="1"/>
      <c r="XDD251" s="1"/>
      <c r="XDE251" s="1"/>
      <c r="XDF251" s="1"/>
      <c r="XDG251" s="1"/>
      <c r="XDH251" s="1"/>
      <c r="XDI251" s="1"/>
      <c r="XDJ251" s="1"/>
      <c r="XDK251" s="1"/>
      <c r="XDL251" s="1"/>
      <c r="XDM251" s="1"/>
      <c r="XDN251" s="1"/>
      <c r="XDO251" s="1"/>
      <c r="XDP251" s="1"/>
      <c r="XDQ251" s="1"/>
      <c r="XDR251" s="1"/>
      <c r="XDS251" s="1"/>
      <c r="XDT251" s="1"/>
      <c r="XDU251" s="1"/>
      <c r="XDV251" s="1"/>
      <c r="XDW251" s="1"/>
      <c r="XDX251" s="1"/>
      <c r="XDY251" s="1"/>
      <c r="XDZ251" s="1"/>
      <c r="XEA251" s="1"/>
      <c r="XEB251" s="1"/>
      <c r="XEC251" s="1"/>
      <c r="XED251" s="1"/>
      <c r="XEE251" s="1"/>
      <c r="XEF251" s="1"/>
      <c r="XEG251" s="1"/>
      <c r="XEH251" s="1"/>
      <c r="XEI251" s="1"/>
      <c r="XEJ251" s="1"/>
      <c r="XEK251" s="1"/>
      <c r="XEL251" s="1"/>
      <c r="XEM251" s="1"/>
      <c r="XEN251" s="1"/>
      <c r="XEO251" s="1"/>
      <c r="XEP251" s="1"/>
      <c r="XEQ251" s="1"/>
      <c r="XER251" s="1"/>
      <c r="XES251" s="1"/>
      <c r="XET251" s="1"/>
      <c r="XEU251" s="1"/>
      <c r="XEV251" s="1"/>
      <c r="XEW251" s="1"/>
      <c r="XEX251" s="1"/>
      <c r="XEY251" s="1"/>
      <c r="XEZ251" s="1"/>
      <c r="XFA251" s="1"/>
      <c r="XFB251" s="1"/>
      <c r="XFC251" s="1"/>
      <c r="XFD251" s="1"/>
    </row>
    <row r="252" spans="1:151 16227:16384" s="11" customFormat="1" ht="20.25" customHeight="1" x14ac:dyDescent="0.25">
      <c r="A252" s="158"/>
      <c r="B252" s="159"/>
      <c r="C252" s="135">
        <f t="shared" si="16"/>
        <v>6</v>
      </c>
      <c r="D252" s="135"/>
      <c r="E252" s="51" t="s">
        <v>253</v>
      </c>
      <c r="F252" s="136">
        <f>(49.92+6.19)*(10.764)</f>
        <v>603.96803999999997</v>
      </c>
      <c r="G252" s="137"/>
      <c r="H252" s="51">
        <v>0</v>
      </c>
      <c r="I252" s="51">
        <f>F252*(($I$163)+1)+H252</f>
        <v>966.34886400000005</v>
      </c>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WZC252" s="1"/>
      <c r="WZD252" s="1"/>
      <c r="WZE252" s="1"/>
      <c r="WZF252" s="1"/>
      <c r="WZG252" s="1"/>
      <c r="WZH252" s="1"/>
      <c r="WZI252" s="1"/>
      <c r="WZJ252" s="1"/>
      <c r="WZK252" s="1"/>
      <c r="WZL252" s="1"/>
      <c r="WZM252" s="1"/>
      <c r="WZN252" s="1"/>
      <c r="WZO252" s="1"/>
      <c r="WZP252" s="1"/>
      <c r="WZQ252" s="1"/>
      <c r="WZR252" s="1"/>
      <c r="WZS252" s="1"/>
      <c r="WZT252" s="1"/>
      <c r="WZU252" s="1"/>
      <c r="WZV252" s="1"/>
      <c r="WZW252" s="1"/>
      <c r="WZX252" s="1"/>
      <c r="WZY252" s="1"/>
      <c r="WZZ252" s="1"/>
      <c r="XAA252" s="1"/>
      <c r="XAB252" s="1"/>
      <c r="XAC252" s="1"/>
      <c r="XAD252" s="1"/>
      <c r="XAE252" s="1"/>
      <c r="XAF252" s="1"/>
      <c r="XAG252" s="1"/>
      <c r="XAH252" s="1"/>
      <c r="XAI252" s="1"/>
      <c r="XAJ252" s="1"/>
      <c r="XAK252" s="1"/>
      <c r="XAL252" s="1"/>
      <c r="XAM252" s="1"/>
      <c r="XAN252" s="1"/>
      <c r="XAO252" s="1"/>
      <c r="XAP252" s="1"/>
      <c r="XAQ252" s="1"/>
      <c r="XAR252" s="1"/>
      <c r="XAS252" s="1"/>
      <c r="XAT252" s="1"/>
      <c r="XAU252" s="1"/>
      <c r="XAV252" s="1"/>
      <c r="XAW252" s="1"/>
      <c r="XAX252" s="1"/>
      <c r="XAY252" s="1"/>
      <c r="XAZ252" s="1"/>
      <c r="XBA252" s="1"/>
      <c r="XBB252" s="1"/>
      <c r="XBC252" s="1"/>
      <c r="XBD252" s="1"/>
      <c r="XBE252" s="1"/>
      <c r="XBF252" s="1"/>
      <c r="XBG252" s="1"/>
      <c r="XBH252" s="1"/>
      <c r="XBI252" s="1"/>
      <c r="XBJ252" s="1"/>
      <c r="XBK252" s="1"/>
      <c r="XBL252" s="1"/>
      <c r="XBM252" s="1"/>
      <c r="XBN252" s="1"/>
      <c r="XBO252" s="1"/>
      <c r="XBP252" s="1"/>
      <c r="XBQ252" s="1"/>
      <c r="XBR252" s="1"/>
      <c r="XBS252" s="1"/>
      <c r="XBT252" s="1"/>
      <c r="XBU252" s="1"/>
      <c r="XBV252" s="1"/>
      <c r="XBW252" s="1"/>
      <c r="XBX252" s="1"/>
      <c r="XBY252" s="1"/>
      <c r="XBZ252" s="1"/>
      <c r="XCA252" s="1"/>
      <c r="XCB252" s="1"/>
      <c r="XCC252" s="1"/>
      <c r="XCD252" s="1"/>
      <c r="XCE252" s="1"/>
      <c r="XCF252" s="1"/>
      <c r="XCG252" s="1"/>
      <c r="XCH252" s="1"/>
      <c r="XCI252" s="1"/>
      <c r="XCJ252" s="1"/>
      <c r="XCK252" s="1"/>
      <c r="XCL252" s="1"/>
      <c r="XCM252" s="1"/>
      <c r="XCN252" s="1"/>
      <c r="XCO252" s="1"/>
      <c r="XCP252" s="1"/>
      <c r="XCQ252" s="1"/>
      <c r="XCR252" s="1"/>
      <c r="XCS252" s="1"/>
      <c r="XCT252" s="1"/>
      <c r="XCU252" s="1"/>
      <c r="XCV252" s="1"/>
      <c r="XCW252" s="1"/>
      <c r="XCX252" s="1"/>
      <c r="XCY252" s="1"/>
      <c r="XCZ252" s="1"/>
      <c r="XDA252" s="1"/>
      <c r="XDB252" s="1"/>
      <c r="XDC252" s="1"/>
      <c r="XDD252" s="1"/>
      <c r="XDE252" s="1"/>
      <c r="XDF252" s="1"/>
      <c r="XDG252" s="1"/>
      <c r="XDH252" s="1"/>
      <c r="XDI252" s="1"/>
      <c r="XDJ252" s="1"/>
      <c r="XDK252" s="1"/>
      <c r="XDL252" s="1"/>
      <c r="XDM252" s="1"/>
      <c r="XDN252" s="1"/>
      <c r="XDO252" s="1"/>
      <c r="XDP252" s="1"/>
      <c r="XDQ252" s="1"/>
      <c r="XDR252" s="1"/>
      <c r="XDS252" s="1"/>
      <c r="XDT252" s="1"/>
      <c r="XDU252" s="1"/>
      <c r="XDV252" s="1"/>
      <c r="XDW252" s="1"/>
      <c r="XDX252" s="1"/>
      <c r="XDY252" s="1"/>
      <c r="XDZ252" s="1"/>
      <c r="XEA252" s="1"/>
      <c r="XEB252" s="1"/>
      <c r="XEC252" s="1"/>
      <c r="XED252" s="1"/>
      <c r="XEE252" s="1"/>
      <c r="XEF252" s="1"/>
      <c r="XEG252" s="1"/>
      <c r="XEH252" s="1"/>
      <c r="XEI252" s="1"/>
      <c r="XEJ252" s="1"/>
      <c r="XEK252" s="1"/>
      <c r="XEL252" s="1"/>
      <c r="XEM252" s="1"/>
      <c r="XEN252" s="1"/>
      <c r="XEO252" s="1"/>
      <c r="XEP252" s="1"/>
      <c r="XEQ252" s="1"/>
      <c r="XER252" s="1"/>
      <c r="XES252" s="1"/>
      <c r="XET252" s="1"/>
      <c r="XEU252" s="1"/>
      <c r="XEV252" s="1"/>
      <c r="XEW252" s="1"/>
      <c r="XEX252" s="1"/>
      <c r="XEY252" s="1"/>
      <c r="XEZ252" s="1"/>
      <c r="XFA252" s="1"/>
      <c r="XFB252" s="1"/>
      <c r="XFC252" s="1"/>
      <c r="XFD252" s="1"/>
    </row>
    <row r="253" spans="1:151 16227:16384" s="11" customFormat="1" ht="20.25" x14ac:dyDescent="0.25">
      <c r="A253" s="86" t="s">
        <v>236</v>
      </c>
      <c r="B253" s="87"/>
      <c r="C253" s="87"/>
      <c r="D253" s="87"/>
      <c r="E253" s="87"/>
      <c r="F253" s="87"/>
      <c r="G253" s="87"/>
      <c r="H253" s="87"/>
      <c r="I253" s="88"/>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WZC253" s="1"/>
      <c r="WZD253" s="1"/>
      <c r="WZE253" s="1"/>
      <c r="WZF253" s="1"/>
      <c r="WZG253" s="1"/>
      <c r="WZH253" s="1"/>
      <c r="WZI253" s="1"/>
      <c r="WZJ253" s="1"/>
      <c r="WZK253" s="1"/>
      <c r="WZL253" s="1"/>
      <c r="WZM253" s="1"/>
      <c r="WZN253" s="1"/>
      <c r="WZO253" s="1"/>
      <c r="WZP253" s="1"/>
      <c r="WZQ253" s="1"/>
      <c r="WZR253" s="1"/>
      <c r="WZS253" s="1"/>
      <c r="WZT253" s="1"/>
      <c r="WZU253" s="1"/>
      <c r="WZV253" s="1"/>
      <c r="WZW253" s="1"/>
      <c r="WZX253" s="1"/>
      <c r="WZY253" s="1"/>
      <c r="WZZ253" s="1"/>
      <c r="XAA253" s="1"/>
      <c r="XAB253" s="1"/>
      <c r="XAC253" s="1"/>
      <c r="XAD253" s="1"/>
      <c r="XAE253" s="1"/>
      <c r="XAF253" s="1"/>
      <c r="XAG253" s="1"/>
      <c r="XAH253" s="1"/>
      <c r="XAI253" s="1"/>
      <c r="XAJ253" s="1"/>
      <c r="XAK253" s="1"/>
      <c r="XAL253" s="1"/>
      <c r="XAM253" s="1"/>
      <c r="XAN253" s="1"/>
      <c r="XAO253" s="1"/>
      <c r="XAP253" s="1"/>
      <c r="XAQ253" s="1"/>
      <c r="XAR253" s="1"/>
      <c r="XAS253" s="1"/>
      <c r="XAT253" s="1"/>
      <c r="XAU253" s="1"/>
      <c r="XAV253" s="1"/>
      <c r="XAW253" s="1"/>
      <c r="XAX253" s="1"/>
      <c r="XAY253" s="1"/>
      <c r="XAZ253" s="1"/>
      <c r="XBA253" s="1"/>
      <c r="XBB253" s="1"/>
      <c r="XBC253" s="1"/>
      <c r="XBD253" s="1"/>
      <c r="XBE253" s="1"/>
      <c r="XBF253" s="1"/>
      <c r="XBG253" s="1"/>
      <c r="XBH253" s="1"/>
      <c r="XBI253" s="1"/>
      <c r="XBJ253" s="1"/>
      <c r="XBK253" s="1"/>
      <c r="XBL253" s="1"/>
      <c r="XBM253" s="1"/>
      <c r="XBN253" s="1"/>
      <c r="XBO253" s="1"/>
      <c r="XBP253" s="1"/>
      <c r="XBQ253" s="1"/>
      <c r="XBR253" s="1"/>
      <c r="XBS253" s="1"/>
      <c r="XBT253" s="1"/>
      <c r="XBU253" s="1"/>
      <c r="XBV253" s="1"/>
      <c r="XBW253" s="1"/>
      <c r="XBX253" s="1"/>
      <c r="XBY253" s="1"/>
      <c r="XBZ253" s="1"/>
      <c r="XCA253" s="1"/>
      <c r="XCB253" s="1"/>
      <c r="XCC253" s="1"/>
      <c r="XCD253" s="1"/>
      <c r="XCE253" s="1"/>
      <c r="XCF253" s="1"/>
      <c r="XCG253" s="1"/>
      <c r="XCH253" s="1"/>
      <c r="XCI253" s="1"/>
      <c r="XCJ253" s="1"/>
      <c r="XCK253" s="1"/>
      <c r="XCL253" s="1"/>
      <c r="XCM253" s="1"/>
      <c r="XCN253" s="1"/>
      <c r="XCO253" s="1"/>
      <c r="XCP253" s="1"/>
      <c r="XCQ253" s="1"/>
      <c r="XCR253" s="1"/>
      <c r="XCS253" s="1"/>
      <c r="XCT253" s="1"/>
      <c r="XCU253" s="1"/>
      <c r="XCV253" s="1"/>
      <c r="XCW253" s="1"/>
      <c r="XCX253" s="1"/>
      <c r="XCY253" s="1"/>
      <c r="XCZ253" s="1"/>
      <c r="XDA253" s="1"/>
      <c r="XDB253" s="1"/>
      <c r="XDC253" s="1"/>
      <c r="XDD253" s="1"/>
      <c r="XDE253" s="1"/>
      <c r="XDF253" s="1"/>
      <c r="XDG253" s="1"/>
      <c r="XDH253" s="1"/>
      <c r="XDI253" s="1"/>
      <c r="XDJ253" s="1"/>
      <c r="XDK253" s="1"/>
      <c r="XDL253" s="1"/>
      <c r="XDM253" s="1"/>
      <c r="XDN253" s="1"/>
      <c r="XDO253" s="1"/>
      <c r="XDP253" s="1"/>
      <c r="XDQ253" s="1"/>
      <c r="XDR253" s="1"/>
      <c r="XDS253" s="1"/>
      <c r="XDT253" s="1"/>
      <c r="XDU253" s="1"/>
      <c r="XDV253" s="1"/>
      <c r="XDW253" s="1"/>
      <c r="XDX253" s="1"/>
      <c r="XDY253" s="1"/>
      <c r="XDZ253" s="1"/>
      <c r="XEA253" s="1"/>
      <c r="XEB253" s="1"/>
      <c r="XEC253" s="1"/>
      <c r="XED253" s="1"/>
      <c r="XEE253" s="1"/>
      <c r="XEF253" s="1"/>
      <c r="XEG253" s="1"/>
      <c r="XEH253" s="1"/>
      <c r="XEI253" s="1"/>
      <c r="XEJ253" s="1"/>
      <c r="XEK253" s="1"/>
      <c r="XEL253" s="1"/>
      <c r="XEM253" s="1"/>
      <c r="XEN253" s="1"/>
      <c r="XEO253" s="1"/>
      <c r="XEP253" s="1"/>
      <c r="XEQ253" s="1"/>
      <c r="XER253" s="1"/>
      <c r="XES253" s="1"/>
      <c r="XET253" s="1"/>
      <c r="XEU253" s="1"/>
      <c r="XEV253" s="1"/>
      <c r="XEW253" s="1"/>
      <c r="XEX253" s="1"/>
      <c r="XEY253" s="1"/>
      <c r="XEZ253" s="1"/>
      <c r="XFA253" s="1"/>
      <c r="XFB253" s="1"/>
      <c r="XFC253" s="1"/>
      <c r="XFD253" s="1"/>
    </row>
    <row r="254" spans="1:151 16227:16384" s="11" customFormat="1" ht="20.25" x14ac:dyDescent="0.25">
      <c r="A254" s="86" t="s">
        <v>250</v>
      </c>
      <c r="B254" s="87"/>
      <c r="C254" s="87"/>
      <c r="D254" s="87"/>
      <c r="E254" s="87"/>
      <c r="F254" s="87"/>
      <c r="G254" s="87"/>
      <c r="H254" s="87"/>
      <c r="I254" s="88"/>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WZC254" s="1"/>
      <c r="WZD254" s="1"/>
      <c r="WZE254" s="1"/>
      <c r="WZF254" s="1"/>
      <c r="WZG254" s="1"/>
      <c r="WZH254" s="1"/>
      <c r="WZI254" s="1"/>
      <c r="WZJ254" s="1"/>
      <c r="WZK254" s="1"/>
      <c r="WZL254" s="1"/>
      <c r="WZM254" s="1"/>
      <c r="WZN254" s="1"/>
      <c r="WZO254" s="1"/>
      <c r="WZP254" s="1"/>
      <c r="WZQ254" s="1"/>
      <c r="WZR254" s="1"/>
      <c r="WZS254" s="1"/>
      <c r="WZT254" s="1"/>
      <c r="WZU254" s="1"/>
      <c r="WZV254" s="1"/>
      <c r="WZW254" s="1"/>
      <c r="WZX254" s="1"/>
      <c r="WZY254" s="1"/>
      <c r="WZZ254" s="1"/>
      <c r="XAA254" s="1"/>
      <c r="XAB254" s="1"/>
      <c r="XAC254" s="1"/>
      <c r="XAD254" s="1"/>
      <c r="XAE254" s="1"/>
      <c r="XAF254" s="1"/>
      <c r="XAG254" s="1"/>
      <c r="XAH254" s="1"/>
      <c r="XAI254" s="1"/>
      <c r="XAJ254" s="1"/>
      <c r="XAK254" s="1"/>
      <c r="XAL254" s="1"/>
      <c r="XAM254" s="1"/>
      <c r="XAN254" s="1"/>
      <c r="XAO254" s="1"/>
      <c r="XAP254" s="1"/>
      <c r="XAQ254" s="1"/>
      <c r="XAR254" s="1"/>
      <c r="XAS254" s="1"/>
      <c r="XAT254" s="1"/>
      <c r="XAU254" s="1"/>
      <c r="XAV254" s="1"/>
      <c r="XAW254" s="1"/>
      <c r="XAX254" s="1"/>
      <c r="XAY254" s="1"/>
      <c r="XAZ254" s="1"/>
      <c r="XBA254" s="1"/>
      <c r="XBB254" s="1"/>
      <c r="XBC254" s="1"/>
      <c r="XBD254" s="1"/>
      <c r="XBE254" s="1"/>
      <c r="XBF254" s="1"/>
      <c r="XBG254" s="1"/>
      <c r="XBH254" s="1"/>
      <c r="XBI254" s="1"/>
      <c r="XBJ254" s="1"/>
      <c r="XBK254" s="1"/>
      <c r="XBL254" s="1"/>
      <c r="XBM254" s="1"/>
      <c r="XBN254" s="1"/>
      <c r="XBO254" s="1"/>
      <c r="XBP254" s="1"/>
      <c r="XBQ254" s="1"/>
      <c r="XBR254" s="1"/>
      <c r="XBS254" s="1"/>
      <c r="XBT254" s="1"/>
      <c r="XBU254" s="1"/>
      <c r="XBV254" s="1"/>
      <c r="XBW254" s="1"/>
      <c r="XBX254" s="1"/>
      <c r="XBY254" s="1"/>
      <c r="XBZ254" s="1"/>
      <c r="XCA254" s="1"/>
      <c r="XCB254" s="1"/>
      <c r="XCC254" s="1"/>
      <c r="XCD254" s="1"/>
      <c r="XCE254" s="1"/>
      <c r="XCF254" s="1"/>
      <c r="XCG254" s="1"/>
      <c r="XCH254" s="1"/>
      <c r="XCI254" s="1"/>
      <c r="XCJ254" s="1"/>
      <c r="XCK254" s="1"/>
      <c r="XCL254" s="1"/>
      <c r="XCM254" s="1"/>
      <c r="XCN254" s="1"/>
      <c r="XCO254" s="1"/>
      <c r="XCP254" s="1"/>
      <c r="XCQ254" s="1"/>
      <c r="XCR254" s="1"/>
      <c r="XCS254" s="1"/>
      <c r="XCT254" s="1"/>
      <c r="XCU254" s="1"/>
      <c r="XCV254" s="1"/>
      <c r="XCW254" s="1"/>
      <c r="XCX254" s="1"/>
      <c r="XCY254" s="1"/>
      <c r="XCZ254" s="1"/>
      <c r="XDA254" s="1"/>
      <c r="XDB254" s="1"/>
      <c r="XDC254" s="1"/>
      <c r="XDD254" s="1"/>
      <c r="XDE254" s="1"/>
      <c r="XDF254" s="1"/>
      <c r="XDG254" s="1"/>
      <c r="XDH254" s="1"/>
      <c r="XDI254" s="1"/>
      <c r="XDJ254" s="1"/>
      <c r="XDK254" s="1"/>
      <c r="XDL254" s="1"/>
      <c r="XDM254" s="1"/>
      <c r="XDN254" s="1"/>
      <c r="XDO254" s="1"/>
      <c r="XDP254" s="1"/>
      <c r="XDQ254" s="1"/>
      <c r="XDR254" s="1"/>
      <c r="XDS254" s="1"/>
      <c r="XDT254" s="1"/>
      <c r="XDU254" s="1"/>
      <c r="XDV254" s="1"/>
      <c r="XDW254" s="1"/>
      <c r="XDX254" s="1"/>
      <c r="XDY254" s="1"/>
      <c r="XDZ254" s="1"/>
      <c r="XEA254" s="1"/>
      <c r="XEB254" s="1"/>
      <c r="XEC254" s="1"/>
      <c r="XED254" s="1"/>
      <c r="XEE254" s="1"/>
      <c r="XEF254" s="1"/>
      <c r="XEG254" s="1"/>
      <c r="XEH254" s="1"/>
      <c r="XEI254" s="1"/>
      <c r="XEJ254" s="1"/>
      <c r="XEK254" s="1"/>
      <c r="XEL254" s="1"/>
      <c r="XEM254" s="1"/>
      <c r="XEN254" s="1"/>
      <c r="XEO254" s="1"/>
      <c r="XEP254" s="1"/>
      <c r="XEQ254" s="1"/>
      <c r="XER254" s="1"/>
      <c r="XES254" s="1"/>
      <c r="XET254" s="1"/>
      <c r="XEU254" s="1"/>
      <c r="XEV254" s="1"/>
      <c r="XEW254" s="1"/>
      <c r="XEX254" s="1"/>
      <c r="XEY254" s="1"/>
      <c r="XEZ254" s="1"/>
      <c r="XFA254" s="1"/>
      <c r="XFB254" s="1"/>
      <c r="XFC254" s="1"/>
      <c r="XFD254" s="1"/>
    </row>
    <row r="255" spans="1:151 16227:16384" s="11" customFormat="1" ht="20.25" x14ac:dyDescent="0.25">
      <c r="A255" s="86" t="s">
        <v>251</v>
      </c>
      <c r="B255" s="87"/>
      <c r="C255" s="87"/>
      <c r="D255" s="87"/>
      <c r="E255" s="87"/>
      <c r="F255" s="87"/>
      <c r="G255" s="87"/>
      <c r="H255" s="87"/>
      <c r="I255" s="88"/>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WZC255" s="1"/>
      <c r="WZD255" s="1"/>
      <c r="WZE255" s="1"/>
      <c r="WZF255" s="1"/>
      <c r="WZG255" s="1"/>
      <c r="WZH255" s="1"/>
      <c r="WZI255" s="1"/>
      <c r="WZJ255" s="1"/>
      <c r="WZK255" s="1"/>
      <c r="WZL255" s="1"/>
      <c r="WZM255" s="1"/>
      <c r="WZN255" s="1"/>
      <c r="WZO255" s="1"/>
      <c r="WZP255" s="1"/>
      <c r="WZQ255" s="1"/>
      <c r="WZR255" s="1"/>
      <c r="WZS255" s="1"/>
      <c r="WZT255" s="1"/>
      <c r="WZU255" s="1"/>
      <c r="WZV255" s="1"/>
      <c r="WZW255" s="1"/>
      <c r="WZX255" s="1"/>
      <c r="WZY255" s="1"/>
      <c r="WZZ255" s="1"/>
      <c r="XAA255" s="1"/>
      <c r="XAB255" s="1"/>
      <c r="XAC255" s="1"/>
      <c r="XAD255" s="1"/>
      <c r="XAE255" s="1"/>
      <c r="XAF255" s="1"/>
      <c r="XAG255" s="1"/>
      <c r="XAH255" s="1"/>
      <c r="XAI255" s="1"/>
      <c r="XAJ255" s="1"/>
      <c r="XAK255" s="1"/>
      <c r="XAL255" s="1"/>
      <c r="XAM255" s="1"/>
      <c r="XAN255" s="1"/>
      <c r="XAO255" s="1"/>
      <c r="XAP255" s="1"/>
      <c r="XAQ255" s="1"/>
      <c r="XAR255" s="1"/>
      <c r="XAS255" s="1"/>
      <c r="XAT255" s="1"/>
      <c r="XAU255" s="1"/>
      <c r="XAV255" s="1"/>
      <c r="XAW255" s="1"/>
      <c r="XAX255" s="1"/>
      <c r="XAY255" s="1"/>
      <c r="XAZ255" s="1"/>
      <c r="XBA255" s="1"/>
      <c r="XBB255" s="1"/>
      <c r="XBC255" s="1"/>
      <c r="XBD255" s="1"/>
      <c r="XBE255" s="1"/>
      <c r="XBF255" s="1"/>
      <c r="XBG255" s="1"/>
      <c r="XBH255" s="1"/>
      <c r="XBI255" s="1"/>
      <c r="XBJ255" s="1"/>
      <c r="XBK255" s="1"/>
      <c r="XBL255" s="1"/>
      <c r="XBM255" s="1"/>
      <c r="XBN255" s="1"/>
      <c r="XBO255" s="1"/>
      <c r="XBP255" s="1"/>
      <c r="XBQ255" s="1"/>
      <c r="XBR255" s="1"/>
      <c r="XBS255" s="1"/>
      <c r="XBT255" s="1"/>
      <c r="XBU255" s="1"/>
      <c r="XBV255" s="1"/>
      <c r="XBW255" s="1"/>
      <c r="XBX255" s="1"/>
      <c r="XBY255" s="1"/>
      <c r="XBZ255" s="1"/>
      <c r="XCA255" s="1"/>
      <c r="XCB255" s="1"/>
      <c r="XCC255" s="1"/>
      <c r="XCD255" s="1"/>
      <c r="XCE255" s="1"/>
      <c r="XCF255" s="1"/>
      <c r="XCG255" s="1"/>
      <c r="XCH255" s="1"/>
      <c r="XCI255" s="1"/>
      <c r="XCJ255" s="1"/>
      <c r="XCK255" s="1"/>
      <c r="XCL255" s="1"/>
      <c r="XCM255" s="1"/>
      <c r="XCN255" s="1"/>
      <c r="XCO255" s="1"/>
      <c r="XCP255" s="1"/>
      <c r="XCQ255" s="1"/>
      <c r="XCR255" s="1"/>
      <c r="XCS255" s="1"/>
      <c r="XCT255" s="1"/>
      <c r="XCU255" s="1"/>
      <c r="XCV255" s="1"/>
      <c r="XCW255" s="1"/>
      <c r="XCX255" s="1"/>
      <c r="XCY255" s="1"/>
      <c r="XCZ255" s="1"/>
      <c r="XDA255" s="1"/>
      <c r="XDB255" s="1"/>
      <c r="XDC255" s="1"/>
      <c r="XDD255" s="1"/>
      <c r="XDE255" s="1"/>
      <c r="XDF255" s="1"/>
      <c r="XDG255" s="1"/>
      <c r="XDH255" s="1"/>
      <c r="XDI255" s="1"/>
      <c r="XDJ255" s="1"/>
      <c r="XDK255" s="1"/>
      <c r="XDL255" s="1"/>
      <c r="XDM255" s="1"/>
      <c r="XDN255" s="1"/>
      <c r="XDO255" s="1"/>
      <c r="XDP255" s="1"/>
      <c r="XDQ255" s="1"/>
      <c r="XDR255" s="1"/>
      <c r="XDS255" s="1"/>
      <c r="XDT255" s="1"/>
      <c r="XDU255" s="1"/>
      <c r="XDV255" s="1"/>
      <c r="XDW255" s="1"/>
      <c r="XDX255" s="1"/>
      <c r="XDY255" s="1"/>
      <c r="XDZ255" s="1"/>
      <c r="XEA255" s="1"/>
      <c r="XEB255" s="1"/>
      <c r="XEC255" s="1"/>
      <c r="XED255" s="1"/>
      <c r="XEE255" s="1"/>
      <c r="XEF255" s="1"/>
      <c r="XEG255" s="1"/>
      <c r="XEH255" s="1"/>
      <c r="XEI255" s="1"/>
      <c r="XEJ255" s="1"/>
      <c r="XEK255" s="1"/>
      <c r="XEL255" s="1"/>
      <c r="XEM255" s="1"/>
      <c r="XEN255" s="1"/>
      <c r="XEO255" s="1"/>
      <c r="XEP255" s="1"/>
      <c r="XEQ255" s="1"/>
      <c r="XER255" s="1"/>
      <c r="XES255" s="1"/>
      <c r="XET255" s="1"/>
      <c r="XEU255" s="1"/>
      <c r="XEV255" s="1"/>
      <c r="XEW255" s="1"/>
      <c r="XEX255" s="1"/>
      <c r="XEY255" s="1"/>
      <c r="XEZ255" s="1"/>
      <c r="XFA255" s="1"/>
      <c r="XFB255" s="1"/>
      <c r="XFC255" s="1"/>
      <c r="XFD255" s="1"/>
    </row>
    <row r="256" spans="1:151 16227:16384" s="11" customFormat="1" ht="20.25" x14ac:dyDescent="0.25">
      <c r="A256" s="86" t="s">
        <v>252</v>
      </c>
      <c r="B256" s="87"/>
      <c r="C256" s="87"/>
      <c r="D256" s="87"/>
      <c r="E256" s="87"/>
      <c r="F256" s="87"/>
      <c r="G256" s="87"/>
      <c r="H256" s="87"/>
      <c r="I256" s="88"/>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WZC256" s="1"/>
      <c r="WZD256" s="1"/>
      <c r="WZE256" s="1"/>
      <c r="WZF256" s="1"/>
      <c r="WZG256" s="1"/>
      <c r="WZH256" s="1"/>
      <c r="WZI256" s="1"/>
      <c r="WZJ256" s="1"/>
      <c r="WZK256" s="1"/>
      <c r="WZL256" s="1"/>
      <c r="WZM256" s="1"/>
      <c r="WZN256" s="1"/>
      <c r="WZO256" s="1"/>
      <c r="WZP256" s="1"/>
      <c r="WZQ256" s="1"/>
      <c r="WZR256" s="1"/>
      <c r="WZS256" s="1"/>
      <c r="WZT256" s="1"/>
      <c r="WZU256" s="1"/>
      <c r="WZV256" s="1"/>
      <c r="WZW256" s="1"/>
      <c r="WZX256" s="1"/>
      <c r="WZY256" s="1"/>
      <c r="WZZ256" s="1"/>
      <c r="XAA256" s="1"/>
      <c r="XAB256" s="1"/>
      <c r="XAC256" s="1"/>
      <c r="XAD256" s="1"/>
      <c r="XAE256" s="1"/>
      <c r="XAF256" s="1"/>
      <c r="XAG256" s="1"/>
      <c r="XAH256" s="1"/>
      <c r="XAI256" s="1"/>
      <c r="XAJ256" s="1"/>
      <c r="XAK256" s="1"/>
      <c r="XAL256" s="1"/>
      <c r="XAM256" s="1"/>
      <c r="XAN256" s="1"/>
      <c r="XAO256" s="1"/>
      <c r="XAP256" s="1"/>
      <c r="XAQ256" s="1"/>
      <c r="XAR256" s="1"/>
      <c r="XAS256" s="1"/>
      <c r="XAT256" s="1"/>
      <c r="XAU256" s="1"/>
      <c r="XAV256" s="1"/>
      <c r="XAW256" s="1"/>
      <c r="XAX256" s="1"/>
      <c r="XAY256" s="1"/>
      <c r="XAZ256" s="1"/>
      <c r="XBA256" s="1"/>
      <c r="XBB256" s="1"/>
      <c r="XBC256" s="1"/>
      <c r="XBD256" s="1"/>
      <c r="XBE256" s="1"/>
      <c r="XBF256" s="1"/>
      <c r="XBG256" s="1"/>
      <c r="XBH256" s="1"/>
      <c r="XBI256" s="1"/>
      <c r="XBJ256" s="1"/>
      <c r="XBK256" s="1"/>
      <c r="XBL256" s="1"/>
      <c r="XBM256" s="1"/>
      <c r="XBN256" s="1"/>
      <c r="XBO256" s="1"/>
      <c r="XBP256" s="1"/>
      <c r="XBQ256" s="1"/>
      <c r="XBR256" s="1"/>
      <c r="XBS256" s="1"/>
      <c r="XBT256" s="1"/>
      <c r="XBU256" s="1"/>
      <c r="XBV256" s="1"/>
      <c r="XBW256" s="1"/>
      <c r="XBX256" s="1"/>
      <c r="XBY256" s="1"/>
      <c r="XBZ256" s="1"/>
      <c r="XCA256" s="1"/>
      <c r="XCB256" s="1"/>
      <c r="XCC256" s="1"/>
      <c r="XCD256" s="1"/>
      <c r="XCE256" s="1"/>
      <c r="XCF256" s="1"/>
      <c r="XCG256" s="1"/>
      <c r="XCH256" s="1"/>
      <c r="XCI256" s="1"/>
      <c r="XCJ256" s="1"/>
      <c r="XCK256" s="1"/>
      <c r="XCL256" s="1"/>
      <c r="XCM256" s="1"/>
      <c r="XCN256" s="1"/>
      <c r="XCO256" s="1"/>
      <c r="XCP256" s="1"/>
      <c r="XCQ256" s="1"/>
      <c r="XCR256" s="1"/>
      <c r="XCS256" s="1"/>
      <c r="XCT256" s="1"/>
      <c r="XCU256" s="1"/>
      <c r="XCV256" s="1"/>
      <c r="XCW256" s="1"/>
      <c r="XCX256" s="1"/>
      <c r="XCY256" s="1"/>
      <c r="XCZ256" s="1"/>
      <c r="XDA256" s="1"/>
      <c r="XDB256" s="1"/>
      <c r="XDC256" s="1"/>
      <c r="XDD256" s="1"/>
      <c r="XDE256" s="1"/>
      <c r="XDF256" s="1"/>
      <c r="XDG256" s="1"/>
      <c r="XDH256" s="1"/>
      <c r="XDI256" s="1"/>
      <c r="XDJ256" s="1"/>
      <c r="XDK256" s="1"/>
      <c r="XDL256" s="1"/>
      <c r="XDM256" s="1"/>
      <c r="XDN256" s="1"/>
      <c r="XDO256" s="1"/>
      <c r="XDP256" s="1"/>
      <c r="XDQ256" s="1"/>
      <c r="XDR256" s="1"/>
      <c r="XDS256" s="1"/>
      <c r="XDT256" s="1"/>
      <c r="XDU256" s="1"/>
      <c r="XDV256" s="1"/>
      <c r="XDW256" s="1"/>
      <c r="XDX256" s="1"/>
      <c r="XDY256" s="1"/>
      <c r="XDZ256" s="1"/>
      <c r="XEA256" s="1"/>
      <c r="XEB256" s="1"/>
      <c r="XEC256" s="1"/>
      <c r="XED256" s="1"/>
      <c r="XEE256" s="1"/>
      <c r="XEF256" s="1"/>
      <c r="XEG256" s="1"/>
      <c r="XEH256" s="1"/>
      <c r="XEI256" s="1"/>
      <c r="XEJ256" s="1"/>
      <c r="XEK256" s="1"/>
      <c r="XEL256" s="1"/>
      <c r="XEM256" s="1"/>
      <c r="XEN256" s="1"/>
      <c r="XEO256" s="1"/>
      <c r="XEP256" s="1"/>
      <c r="XEQ256" s="1"/>
      <c r="XER256" s="1"/>
      <c r="XES256" s="1"/>
      <c r="XET256" s="1"/>
      <c r="XEU256" s="1"/>
      <c r="XEV256" s="1"/>
      <c r="XEW256" s="1"/>
      <c r="XEX256" s="1"/>
      <c r="XEY256" s="1"/>
      <c r="XEZ256" s="1"/>
      <c r="XFA256" s="1"/>
      <c r="XFB256" s="1"/>
      <c r="XFC256" s="1"/>
      <c r="XFD256" s="1"/>
    </row>
    <row r="257" spans="1:151 16227:16384" s="11" customFormat="1" ht="20.25" x14ac:dyDescent="0.25">
      <c r="A257" s="86" t="s">
        <v>255</v>
      </c>
      <c r="B257" s="87"/>
      <c r="C257" s="87"/>
      <c r="D257" s="87"/>
      <c r="E257" s="87"/>
      <c r="F257" s="87"/>
      <c r="G257" s="87"/>
      <c r="H257" s="87"/>
      <c r="I257" s="88"/>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WZC257" s="1"/>
      <c r="WZD257" s="1"/>
      <c r="WZE257" s="1"/>
      <c r="WZF257" s="1"/>
      <c r="WZG257" s="1"/>
      <c r="WZH257" s="1"/>
      <c r="WZI257" s="1"/>
      <c r="WZJ257" s="1"/>
      <c r="WZK257" s="1"/>
      <c r="WZL257" s="1"/>
      <c r="WZM257" s="1"/>
      <c r="WZN257" s="1"/>
      <c r="WZO257" s="1"/>
      <c r="WZP257" s="1"/>
      <c r="WZQ257" s="1"/>
      <c r="WZR257" s="1"/>
      <c r="WZS257" s="1"/>
      <c r="WZT257" s="1"/>
      <c r="WZU257" s="1"/>
      <c r="WZV257" s="1"/>
      <c r="WZW257" s="1"/>
      <c r="WZX257" s="1"/>
      <c r="WZY257" s="1"/>
      <c r="WZZ257" s="1"/>
      <c r="XAA257" s="1"/>
      <c r="XAB257" s="1"/>
      <c r="XAC257" s="1"/>
      <c r="XAD257" s="1"/>
      <c r="XAE257" s="1"/>
      <c r="XAF257" s="1"/>
      <c r="XAG257" s="1"/>
      <c r="XAH257" s="1"/>
      <c r="XAI257" s="1"/>
      <c r="XAJ257" s="1"/>
      <c r="XAK257" s="1"/>
      <c r="XAL257" s="1"/>
      <c r="XAM257" s="1"/>
      <c r="XAN257" s="1"/>
      <c r="XAO257" s="1"/>
      <c r="XAP257" s="1"/>
      <c r="XAQ257" s="1"/>
      <c r="XAR257" s="1"/>
      <c r="XAS257" s="1"/>
      <c r="XAT257" s="1"/>
      <c r="XAU257" s="1"/>
      <c r="XAV257" s="1"/>
      <c r="XAW257" s="1"/>
      <c r="XAX257" s="1"/>
      <c r="XAY257" s="1"/>
      <c r="XAZ257" s="1"/>
      <c r="XBA257" s="1"/>
      <c r="XBB257" s="1"/>
      <c r="XBC257" s="1"/>
      <c r="XBD257" s="1"/>
      <c r="XBE257" s="1"/>
      <c r="XBF257" s="1"/>
      <c r="XBG257" s="1"/>
      <c r="XBH257" s="1"/>
      <c r="XBI257" s="1"/>
      <c r="XBJ257" s="1"/>
      <c r="XBK257" s="1"/>
      <c r="XBL257" s="1"/>
      <c r="XBM257" s="1"/>
      <c r="XBN257" s="1"/>
      <c r="XBO257" s="1"/>
      <c r="XBP257" s="1"/>
      <c r="XBQ257" s="1"/>
      <c r="XBR257" s="1"/>
      <c r="XBS257" s="1"/>
      <c r="XBT257" s="1"/>
      <c r="XBU257" s="1"/>
      <c r="XBV257" s="1"/>
      <c r="XBW257" s="1"/>
      <c r="XBX257" s="1"/>
      <c r="XBY257" s="1"/>
      <c r="XBZ257" s="1"/>
      <c r="XCA257" s="1"/>
      <c r="XCB257" s="1"/>
      <c r="XCC257" s="1"/>
      <c r="XCD257" s="1"/>
      <c r="XCE257" s="1"/>
      <c r="XCF257" s="1"/>
      <c r="XCG257" s="1"/>
      <c r="XCH257" s="1"/>
      <c r="XCI257" s="1"/>
      <c r="XCJ257" s="1"/>
      <c r="XCK257" s="1"/>
      <c r="XCL257" s="1"/>
      <c r="XCM257" s="1"/>
      <c r="XCN257" s="1"/>
      <c r="XCO257" s="1"/>
      <c r="XCP257" s="1"/>
      <c r="XCQ257" s="1"/>
      <c r="XCR257" s="1"/>
      <c r="XCS257" s="1"/>
      <c r="XCT257" s="1"/>
      <c r="XCU257" s="1"/>
      <c r="XCV257" s="1"/>
      <c r="XCW257" s="1"/>
      <c r="XCX257" s="1"/>
      <c r="XCY257" s="1"/>
      <c r="XCZ257" s="1"/>
      <c r="XDA257" s="1"/>
      <c r="XDB257" s="1"/>
      <c r="XDC257" s="1"/>
      <c r="XDD257" s="1"/>
      <c r="XDE257" s="1"/>
      <c r="XDF257" s="1"/>
      <c r="XDG257" s="1"/>
      <c r="XDH257" s="1"/>
      <c r="XDI257" s="1"/>
      <c r="XDJ257" s="1"/>
      <c r="XDK257" s="1"/>
      <c r="XDL257" s="1"/>
      <c r="XDM257" s="1"/>
      <c r="XDN257" s="1"/>
      <c r="XDO257" s="1"/>
      <c r="XDP257" s="1"/>
      <c r="XDQ257" s="1"/>
      <c r="XDR257" s="1"/>
      <c r="XDS257" s="1"/>
      <c r="XDT257" s="1"/>
      <c r="XDU257" s="1"/>
      <c r="XDV257" s="1"/>
      <c r="XDW257" s="1"/>
      <c r="XDX257" s="1"/>
      <c r="XDY257" s="1"/>
      <c r="XDZ257" s="1"/>
      <c r="XEA257" s="1"/>
      <c r="XEB257" s="1"/>
      <c r="XEC257" s="1"/>
      <c r="XED257" s="1"/>
      <c r="XEE257" s="1"/>
      <c r="XEF257" s="1"/>
      <c r="XEG257" s="1"/>
      <c r="XEH257" s="1"/>
      <c r="XEI257" s="1"/>
      <c r="XEJ257" s="1"/>
      <c r="XEK257" s="1"/>
      <c r="XEL257" s="1"/>
      <c r="XEM257" s="1"/>
      <c r="XEN257" s="1"/>
      <c r="XEO257" s="1"/>
      <c r="XEP257" s="1"/>
      <c r="XEQ257" s="1"/>
      <c r="XER257" s="1"/>
      <c r="XES257" s="1"/>
      <c r="XET257" s="1"/>
      <c r="XEU257" s="1"/>
      <c r="XEV257" s="1"/>
      <c r="XEW257" s="1"/>
      <c r="XEX257" s="1"/>
      <c r="XEY257" s="1"/>
      <c r="XEZ257" s="1"/>
      <c r="XFA257" s="1"/>
      <c r="XFB257" s="1"/>
      <c r="XFC257" s="1"/>
      <c r="XFD257" s="1"/>
    </row>
    <row r="258" spans="1:151 16227:16384" s="11" customFormat="1" ht="20.25" customHeight="1" x14ac:dyDescent="0.25">
      <c r="A258" s="86" t="s">
        <v>258</v>
      </c>
      <c r="B258" s="87"/>
      <c r="C258" s="87"/>
      <c r="D258" s="87"/>
      <c r="E258" s="87"/>
      <c r="F258" s="87"/>
      <c r="G258" s="87"/>
      <c r="H258" s="87"/>
      <c r="I258" s="134"/>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WZC258" s="1"/>
      <c r="WZD258" s="1"/>
      <c r="WZE258" s="1"/>
      <c r="WZF258" s="1"/>
      <c r="WZG258" s="1"/>
      <c r="WZH258" s="1"/>
      <c r="WZI258" s="1"/>
      <c r="WZJ258" s="1"/>
      <c r="WZK258" s="1"/>
      <c r="WZL258" s="1"/>
      <c r="WZM258" s="1"/>
      <c r="WZN258" s="1"/>
      <c r="WZO258" s="1"/>
      <c r="WZP258" s="1"/>
      <c r="WZQ258" s="1"/>
      <c r="WZR258" s="1"/>
      <c r="WZS258" s="1"/>
      <c r="WZT258" s="1"/>
      <c r="WZU258" s="1"/>
      <c r="WZV258" s="1"/>
      <c r="WZW258" s="1"/>
      <c r="WZX258" s="1"/>
      <c r="WZY258" s="1"/>
      <c r="WZZ258" s="1"/>
      <c r="XAA258" s="1"/>
      <c r="XAB258" s="1"/>
      <c r="XAC258" s="1"/>
      <c r="XAD258" s="1"/>
      <c r="XAE258" s="1"/>
      <c r="XAF258" s="1"/>
      <c r="XAG258" s="1"/>
      <c r="XAH258" s="1"/>
      <c r="XAI258" s="1"/>
      <c r="XAJ258" s="1"/>
      <c r="XAK258" s="1"/>
      <c r="XAL258" s="1"/>
      <c r="XAM258" s="1"/>
      <c r="XAN258" s="1"/>
      <c r="XAO258" s="1"/>
      <c r="XAP258" s="1"/>
      <c r="XAQ258" s="1"/>
      <c r="XAR258" s="1"/>
      <c r="XAS258" s="1"/>
      <c r="XAT258" s="1"/>
      <c r="XAU258" s="1"/>
      <c r="XAV258" s="1"/>
      <c r="XAW258" s="1"/>
      <c r="XAX258" s="1"/>
      <c r="XAY258" s="1"/>
      <c r="XAZ258" s="1"/>
      <c r="XBA258" s="1"/>
      <c r="XBB258" s="1"/>
      <c r="XBC258" s="1"/>
      <c r="XBD258" s="1"/>
      <c r="XBE258" s="1"/>
      <c r="XBF258" s="1"/>
      <c r="XBG258" s="1"/>
      <c r="XBH258" s="1"/>
      <c r="XBI258" s="1"/>
      <c r="XBJ258" s="1"/>
      <c r="XBK258" s="1"/>
      <c r="XBL258" s="1"/>
      <c r="XBM258" s="1"/>
      <c r="XBN258" s="1"/>
      <c r="XBO258" s="1"/>
      <c r="XBP258" s="1"/>
      <c r="XBQ258" s="1"/>
      <c r="XBR258" s="1"/>
      <c r="XBS258" s="1"/>
      <c r="XBT258" s="1"/>
      <c r="XBU258" s="1"/>
      <c r="XBV258" s="1"/>
      <c r="XBW258" s="1"/>
      <c r="XBX258" s="1"/>
      <c r="XBY258" s="1"/>
      <c r="XBZ258" s="1"/>
      <c r="XCA258" s="1"/>
      <c r="XCB258" s="1"/>
      <c r="XCC258" s="1"/>
      <c r="XCD258" s="1"/>
      <c r="XCE258" s="1"/>
      <c r="XCF258" s="1"/>
      <c r="XCG258" s="1"/>
      <c r="XCH258" s="1"/>
      <c r="XCI258" s="1"/>
      <c r="XCJ258" s="1"/>
      <c r="XCK258" s="1"/>
      <c r="XCL258" s="1"/>
      <c r="XCM258" s="1"/>
      <c r="XCN258" s="1"/>
      <c r="XCO258" s="1"/>
      <c r="XCP258" s="1"/>
      <c r="XCQ258" s="1"/>
      <c r="XCR258" s="1"/>
      <c r="XCS258" s="1"/>
      <c r="XCT258" s="1"/>
      <c r="XCU258" s="1"/>
      <c r="XCV258" s="1"/>
      <c r="XCW258" s="1"/>
      <c r="XCX258" s="1"/>
      <c r="XCY258" s="1"/>
      <c r="XCZ258" s="1"/>
      <c r="XDA258" s="1"/>
      <c r="XDB258" s="1"/>
      <c r="XDC258" s="1"/>
      <c r="XDD258" s="1"/>
      <c r="XDE258" s="1"/>
      <c r="XDF258" s="1"/>
      <c r="XDG258" s="1"/>
      <c r="XDH258" s="1"/>
      <c r="XDI258" s="1"/>
      <c r="XDJ258" s="1"/>
      <c r="XDK258" s="1"/>
      <c r="XDL258" s="1"/>
      <c r="XDM258" s="1"/>
      <c r="XDN258" s="1"/>
      <c r="XDO258" s="1"/>
      <c r="XDP258" s="1"/>
      <c r="XDQ258" s="1"/>
      <c r="XDR258" s="1"/>
      <c r="XDS258" s="1"/>
      <c r="XDT258" s="1"/>
      <c r="XDU258" s="1"/>
      <c r="XDV258" s="1"/>
      <c r="XDW258" s="1"/>
      <c r="XDX258" s="1"/>
      <c r="XDY258" s="1"/>
      <c r="XDZ258" s="1"/>
      <c r="XEA258" s="1"/>
      <c r="XEB258" s="1"/>
      <c r="XEC258" s="1"/>
      <c r="XED258" s="1"/>
      <c r="XEE258" s="1"/>
      <c r="XEF258" s="1"/>
      <c r="XEG258" s="1"/>
      <c r="XEH258" s="1"/>
      <c r="XEI258" s="1"/>
      <c r="XEJ258" s="1"/>
      <c r="XEK258" s="1"/>
      <c r="XEL258" s="1"/>
      <c r="XEM258" s="1"/>
      <c r="XEN258" s="1"/>
      <c r="XEO258" s="1"/>
      <c r="XEP258" s="1"/>
      <c r="XEQ258" s="1"/>
      <c r="XER258" s="1"/>
      <c r="XES258" s="1"/>
      <c r="XET258" s="1"/>
      <c r="XEU258" s="1"/>
      <c r="XEV258" s="1"/>
      <c r="XEW258" s="1"/>
      <c r="XEX258" s="1"/>
      <c r="XEY258" s="1"/>
      <c r="XEZ258" s="1"/>
      <c r="XFA258" s="1"/>
      <c r="XFB258" s="1"/>
      <c r="XFC258" s="1"/>
      <c r="XFD258" s="1"/>
    </row>
    <row r="259" spans="1:151 16227:16384" s="11" customFormat="1" ht="20.25" customHeight="1" x14ac:dyDescent="0.25">
      <c r="A259" s="156" t="str">
        <f>A258</f>
        <v>1st &amp; 2nd, 4th to 7th, 9th to 12th, 14th to 17th, 19th to 22nd, 24th to 27th, 28th to 32nd Floor For Residential</v>
      </c>
      <c r="B259" s="157"/>
      <c r="C259" s="135">
        <v>1</v>
      </c>
      <c r="D259" s="135"/>
      <c r="E259" s="51" t="s">
        <v>253</v>
      </c>
      <c r="F259" s="136">
        <f>(48.22+3.1)*(10.764)</f>
        <v>552.40847999999994</v>
      </c>
      <c r="G259" s="137"/>
      <c r="H259" s="51">
        <v>0</v>
      </c>
      <c r="I259" s="51">
        <f t="shared" ref="I259:I266" si="17">F259*(($I$163)+1)+H259</f>
        <v>883.853568</v>
      </c>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WZC259" s="1"/>
      <c r="WZD259" s="1"/>
      <c r="WZE259" s="1"/>
      <c r="WZF259" s="1"/>
      <c r="WZG259" s="1"/>
      <c r="WZH259" s="1"/>
      <c r="WZI259" s="1"/>
      <c r="WZJ259" s="1"/>
      <c r="WZK259" s="1"/>
      <c r="WZL259" s="1"/>
      <c r="WZM259" s="1"/>
      <c r="WZN259" s="1"/>
      <c r="WZO259" s="1"/>
      <c r="WZP259" s="1"/>
      <c r="WZQ259" s="1"/>
      <c r="WZR259" s="1"/>
      <c r="WZS259" s="1"/>
      <c r="WZT259" s="1"/>
      <c r="WZU259" s="1"/>
      <c r="WZV259" s="1"/>
      <c r="WZW259" s="1"/>
      <c r="WZX259" s="1"/>
      <c r="WZY259" s="1"/>
      <c r="WZZ259" s="1"/>
      <c r="XAA259" s="1"/>
      <c r="XAB259" s="1"/>
      <c r="XAC259" s="1"/>
      <c r="XAD259" s="1"/>
      <c r="XAE259" s="1"/>
      <c r="XAF259" s="1"/>
      <c r="XAG259" s="1"/>
      <c r="XAH259" s="1"/>
      <c r="XAI259" s="1"/>
      <c r="XAJ259" s="1"/>
      <c r="XAK259" s="1"/>
      <c r="XAL259" s="1"/>
      <c r="XAM259" s="1"/>
      <c r="XAN259" s="1"/>
      <c r="XAO259" s="1"/>
      <c r="XAP259" s="1"/>
      <c r="XAQ259" s="1"/>
      <c r="XAR259" s="1"/>
      <c r="XAS259" s="1"/>
      <c r="XAT259" s="1"/>
      <c r="XAU259" s="1"/>
      <c r="XAV259" s="1"/>
      <c r="XAW259" s="1"/>
      <c r="XAX259" s="1"/>
      <c r="XAY259" s="1"/>
      <c r="XAZ259" s="1"/>
      <c r="XBA259" s="1"/>
      <c r="XBB259" s="1"/>
      <c r="XBC259" s="1"/>
      <c r="XBD259" s="1"/>
      <c r="XBE259" s="1"/>
      <c r="XBF259" s="1"/>
      <c r="XBG259" s="1"/>
      <c r="XBH259" s="1"/>
      <c r="XBI259" s="1"/>
      <c r="XBJ259" s="1"/>
      <c r="XBK259" s="1"/>
      <c r="XBL259" s="1"/>
      <c r="XBM259" s="1"/>
      <c r="XBN259" s="1"/>
      <c r="XBO259" s="1"/>
      <c r="XBP259" s="1"/>
      <c r="XBQ259" s="1"/>
      <c r="XBR259" s="1"/>
      <c r="XBS259" s="1"/>
      <c r="XBT259" s="1"/>
      <c r="XBU259" s="1"/>
      <c r="XBV259" s="1"/>
      <c r="XBW259" s="1"/>
      <c r="XBX259" s="1"/>
      <c r="XBY259" s="1"/>
      <c r="XBZ259" s="1"/>
      <c r="XCA259" s="1"/>
      <c r="XCB259" s="1"/>
      <c r="XCC259" s="1"/>
      <c r="XCD259" s="1"/>
      <c r="XCE259" s="1"/>
      <c r="XCF259" s="1"/>
      <c r="XCG259" s="1"/>
      <c r="XCH259" s="1"/>
      <c r="XCI259" s="1"/>
      <c r="XCJ259" s="1"/>
      <c r="XCK259" s="1"/>
      <c r="XCL259" s="1"/>
      <c r="XCM259" s="1"/>
      <c r="XCN259" s="1"/>
      <c r="XCO259" s="1"/>
      <c r="XCP259" s="1"/>
      <c r="XCQ259" s="1"/>
      <c r="XCR259" s="1"/>
      <c r="XCS259" s="1"/>
      <c r="XCT259" s="1"/>
      <c r="XCU259" s="1"/>
      <c r="XCV259" s="1"/>
      <c r="XCW259" s="1"/>
      <c r="XCX259" s="1"/>
      <c r="XCY259" s="1"/>
      <c r="XCZ259" s="1"/>
      <c r="XDA259" s="1"/>
      <c r="XDB259" s="1"/>
      <c r="XDC259" s="1"/>
      <c r="XDD259" s="1"/>
      <c r="XDE259" s="1"/>
      <c r="XDF259" s="1"/>
      <c r="XDG259" s="1"/>
      <c r="XDH259" s="1"/>
      <c r="XDI259" s="1"/>
      <c r="XDJ259" s="1"/>
      <c r="XDK259" s="1"/>
      <c r="XDL259" s="1"/>
      <c r="XDM259" s="1"/>
      <c r="XDN259" s="1"/>
      <c r="XDO259" s="1"/>
      <c r="XDP259" s="1"/>
      <c r="XDQ259" s="1"/>
      <c r="XDR259" s="1"/>
      <c r="XDS259" s="1"/>
      <c r="XDT259" s="1"/>
      <c r="XDU259" s="1"/>
      <c r="XDV259" s="1"/>
      <c r="XDW259" s="1"/>
      <c r="XDX259" s="1"/>
      <c r="XDY259" s="1"/>
      <c r="XDZ259" s="1"/>
      <c r="XEA259" s="1"/>
      <c r="XEB259" s="1"/>
      <c r="XEC259" s="1"/>
      <c r="XED259" s="1"/>
      <c r="XEE259" s="1"/>
      <c r="XEF259" s="1"/>
      <c r="XEG259" s="1"/>
      <c r="XEH259" s="1"/>
      <c r="XEI259" s="1"/>
      <c r="XEJ259" s="1"/>
      <c r="XEK259" s="1"/>
      <c r="XEL259" s="1"/>
      <c r="XEM259" s="1"/>
      <c r="XEN259" s="1"/>
      <c r="XEO259" s="1"/>
      <c r="XEP259" s="1"/>
      <c r="XEQ259" s="1"/>
      <c r="XER259" s="1"/>
      <c r="XES259" s="1"/>
      <c r="XET259" s="1"/>
      <c r="XEU259" s="1"/>
      <c r="XEV259" s="1"/>
      <c r="XEW259" s="1"/>
      <c r="XEX259" s="1"/>
      <c r="XEY259" s="1"/>
      <c r="XEZ259" s="1"/>
      <c r="XFA259" s="1"/>
      <c r="XFB259" s="1"/>
      <c r="XFC259" s="1"/>
      <c r="XFD259" s="1"/>
    </row>
    <row r="260" spans="1:151 16227:16384" s="11" customFormat="1" ht="20.25" customHeight="1" x14ac:dyDescent="0.25">
      <c r="A260" s="158"/>
      <c r="B260" s="159"/>
      <c r="C260" s="135">
        <f>C259+1</f>
        <v>2</v>
      </c>
      <c r="D260" s="135"/>
      <c r="E260" s="51" t="s">
        <v>253</v>
      </c>
      <c r="F260" s="136">
        <f>(49.66+3.1)*(10.764)</f>
        <v>567.90863999999999</v>
      </c>
      <c r="G260" s="137"/>
      <c r="H260" s="51">
        <v>0</v>
      </c>
      <c r="I260" s="51">
        <f t="shared" si="17"/>
        <v>908.65382399999999</v>
      </c>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WZC260" s="1"/>
      <c r="WZD260" s="1"/>
      <c r="WZE260" s="1"/>
      <c r="WZF260" s="1"/>
      <c r="WZG260" s="1"/>
      <c r="WZH260" s="1"/>
      <c r="WZI260" s="1"/>
      <c r="WZJ260" s="1"/>
      <c r="WZK260" s="1"/>
      <c r="WZL260" s="1"/>
      <c r="WZM260" s="1"/>
      <c r="WZN260" s="1"/>
      <c r="WZO260" s="1"/>
      <c r="WZP260" s="1"/>
      <c r="WZQ260" s="1"/>
      <c r="WZR260" s="1"/>
      <c r="WZS260" s="1"/>
      <c r="WZT260" s="1"/>
      <c r="WZU260" s="1"/>
      <c r="WZV260" s="1"/>
      <c r="WZW260" s="1"/>
      <c r="WZX260" s="1"/>
      <c r="WZY260" s="1"/>
      <c r="WZZ260" s="1"/>
      <c r="XAA260" s="1"/>
      <c r="XAB260" s="1"/>
      <c r="XAC260" s="1"/>
      <c r="XAD260" s="1"/>
      <c r="XAE260" s="1"/>
      <c r="XAF260" s="1"/>
      <c r="XAG260" s="1"/>
      <c r="XAH260" s="1"/>
      <c r="XAI260" s="1"/>
      <c r="XAJ260" s="1"/>
      <c r="XAK260" s="1"/>
      <c r="XAL260" s="1"/>
      <c r="XAM260" s="1"/>
      <c r="XAN260" s="1"/>
      <c r="XAO260" s="1"/>
      <c r="XAP260" s="1"/>
      <c r="XAQ260" s="1"/>
      <c r="XAR260" s="1"/>
      <c r="XAS260" s="1"/>
      <c r="XAT260" s="1"/>
      <c r="XAU260" s="1"/>
      <c r="XAV260" s="1"/>
      <c r="XAW260" s="1"/>
      <c r="XAX260" s="1"/>
      <c r="XAY260" s="1"/>
      <c r="XAZ260" s="1"/>
      <c r="XBA260" s="1"/>
      <c r="XBB260" s="1"/>
      <c r="XBC260" s="1"/>
      <c r="XBD260" s="1"/>
      <c r="XBE260" s="1"/>
      <c r="XBF260" s="1"/>
      <c r="XBG260" s="1"/>
      <c r="XBH260" s="1"/>
      <c r="XBI260" s="1"/>
      <c r="XBJ260" s="1"/>
      <c r="XBK260" s="1"/>
      <c r="XBL260" s="1"/>
      <c r="XBM260" s="1"/>
      <c r="XBN260" s="1"/>
      <c r="XBO260" s="1"/>
      <c r="XBP260" s="1"/>
      <c r="XBQ260" s="1"/>
      <c r="XBR260" s="1"/>
      <c r="XBS260" s="1"/>
      <c r="XBT260" s="1"/>
      <c r="XBU260" s="1"/>
      <c r="XBV260" s="1"/>
      <c r="XBW260" s="1"/>
      <c r="XBX260" s="1"/>
      <c r="XBY260" s="1"/>
      <c r="XBZ260" s="1"/>
      <c r="XCA260" s="1"/>
      <c r="XCB260" s="1"/>
      <c r="XCC260" s="1"/>
      <c r="XCD260" s="1"/>
      <c r="XCE260" s="1"/>
      <c r="XCF260" s="1"/>
      <c r="XCG260" s="1"/>
      <c r="XCH260" s="1"/>
      <c r="XCI260" s="1"/>
      <c r="XCJ260" s="1"/>
      <c r="XCK260" s="1"/>
      <c r="XCL260" s="1"/>
      <c r="XCM260" s="1"/>
      <c r="XCN260" s="1"/>
      <c r="XCO260" s="1"/>
      <c r="XCP260" s="1"/>
      <c r="XCQ260" s="1"/>
      <c r="XCR260" s="1"/>
      <c r="XCS260" s="1"/>
      <c r="XCT260" s="1"/>
      <c r="XCU260" s="1"/>
      <c r="XCV260" s="1"/>
      <c r="XCW260" s="1"/>
      <c r="XCX260" s="1"/>
      <c r="XCY260" s="1"/>
      <c r="XCZ260" s="1"/>
      <c r="XDA260" s="1"/>
      <c r="XDB260" s="1"/>
      <c r="XDC260" s="1"/>
      <c r="XDD260" s="1"/>
      <c r="XDE260" s="1"/>
      <c r="XDF260" s="1"/>
      <c r="XDG260" s="1"/>
      <c r="XDH260" s="1"/>
      <c r="XDI260" s="1"/>
      <c r="XDJ260" s="1"/>
      <c r="XDK260" s="1"/>
      <c r="XDL260" s="1"/>
      <c r="XDM260" s="1"/>
      <c r="XDN260" s="1"/>
      <c r="XDO260" s="1"/>
      <c r="XDP260" s="1"/>
      <c r="XDQ260" s="1"/>
      <c r="XDR260" s="1"/>
      <c r="XDS260" s="1"/>
      <c r="XDT260" s="1"/>
      <c r="XDU260" s="1"/>
      <c r="XDV260" s="1"/>
      <c r="XDW260" s="1"/>
      <c r="XDX260" s="1"/>
      <c r="XDY260" s="1"/>
      <c r="XDZ260" s="1"/>
      <c r="XEA260" s="1"/>
      <c r="XEB260" s="1"/>
      <c r="XEC260" s="1"/>
      <c r="XED260" s="1"/>
      <c r="XEE260" s="1"/>
      <c r="XEF260" s="1"/>
      <c r="XEG260" s="1"/>
      <c r="XEH260" s="1"/>
      <c r="XEI260" s="1"/>
      <c r="XEJ260" s="1"/>
      <c r="XEK260" s="1"/>
      <c r="XEL260" s="1"/>
      <c r="XEM260" s="1"/>
      <c r="XEN260" s="1"/>
      <c r="XEO260" s="1"/>
      <c r="XEP260" s="1"/>
      <c r="XEQ260" s="1"/>
      <c r="XER260" s="1"/>
      <c r="XES260" s="1"/>
      <c r="XET260" s="1"/>
      <c r="XEU260" s="1"/>
      <c r="XEV260" s="1"/>
      <c r="XEW260" s="1"/>
      <c r="XEX260" s="1"/>
      <c r="XEY260" s="1"/>
      <c r="XEZ260" s="1"/>
      <c r="XFA260" s="1"/>
      <c r="XFB260" s="1"/>
      <c r="XFC260" s="1"/>
      <c r="XFD260" s="1"/>
    </row>
    <row r="261" spans="1:151 16227:16384" s="11" customFormat="1" ht="20.25" customHeight="1" x14ac:dyDescent="0.25">
      <c r="A261" s="158"/>
      <c r="B261" s="159"/>
      <c r="C261" s="135">
        <f t="shared" ref="C261:C266" si="18">C260+1</f>
        <v>3</v>
      </c>
      <c r="D261" s="135"/>
      <c r="E261" s="51" t="s">
        <v>253</v>
      </c>
      <c r="F261" s="136">
        <f>(49.66+3.1)*(10.764)</f>
        <v>567.90863999999999</v>
      </c>
      <c r="G261" s="137"/>
      <c r="H261" s="51">
        <v>0</v>
      </c>
      <c r="I261" s="51">
        <f t="shared" si="17"/>
        <v>908.65382399999999</v>
      </c>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WZC261" s="1"/>
      <c r="WZD261" s="1"/>
      <c r="WZE261" s="1"/>
      <c r="WZF261" s="1"/>
      <c r="WZG261" s="1"/>
      <c r="WZH261" s="1"/>
      <c r="WZI261" s="1"/>
      <c r="WZJ261" s="1"/>
      <c r="WZK261" s="1"/>
      <c r="WZL261" s="1"/>
      <c r="WZM261" s="1"/>
      <c r="WZN261" s="1"/>
      <c r="WZO261" s="1"/>
      <c r="WZP261" s="1"/>
      <c r="WZQ261" s="1"/>
      <c r="WZR261" s="1"/>
      <c r="WZS261" s="1"/>
      <c r="WZT261" s="1"/>
      <c r="WZU261" s="1"/>
      <c r="WZV261" s="1"/>
      <c r="WZW261" s="1"/>
      <c r="WZX261" s="1"/>
      <c r="WZY261" s="1"/>
      <c r="WZZ261" s="1"/>
      <c r="XAA261" s="1"/>
      <c r="XAB261" s="1"/>
      <c r="XAC261" s="1"/>
      <c r="XAD261" s="1"/>
      <c r="XAE261" s="1"/>
      <c r="XAF261" s="1"/>
      <c r="XAG261" s="1"/>
      <c r="XAH261" s="1"/>
      <c r="XAI261" s="1"/>
      <c r="XAJ261" s="1"/>
      <c r="XAK261" s="1"/>
      <c r="XAL261" s="1"/>
      <c r="XAM261" s="1"/>
      <c r="XAN261" s="1"/>
      <c r="XAO261" s="1"/>
      <c r="XAP261" s="1"/>
      <c r="XAQ261" s="1"/>
      <c r="XAR261" s="1"/>
      <c r="XAS261" s="1"/>
      <c r="XAT261" s="1"/>
      <c r="XAU261" s="1"/>
      <c r="XAV261" s="1"/>
      <c r="XAW261" s="1"/>
      <c r="XAX261" s="1"/>
      <c r="XAY261" s="1"/>
      <c r="XAZ261" s="1"/>
      <c r="XBA261" s="1"/>
      <c r="XBB261" s="1"/>
      <c r="XBC261" s="1"/>
      <c r="XBD261" s="1"/>
      <c r="XBE261" s="1"/>
      <c r="XBF261" s="1"/>
      <c r="XBG261" s="1"/>
      <c r="XBH261" s="1"/>
      <c r="XBI261" s="1"/>
      <c r="XBJ261" s="1"/>
      <c r="XBK261" s="1"/>
      <c r="XBL261" s="1"/>
      <c r="XBM261" s="1"/>
      <c r="XBN261" s="1"/>
      <c r="XBO261" s="1"/>
      <c r="XBP261" s="1"/>
      <c r="XBQ261" s="1"/>
      <c r="XBR261" s="1"/>
      <c r="XBS261" s="1"/>
      <c r="XBT261" s="1"/>
      <c r="XBU261" s="1"/>
      <c r="XBV261" s="1"/>
      <c r="XBW261" s="1"/>
      <c r="XBX261" s="1"/>
      <c r="XBY261" s="1"/>
      <c r="XBZ261" s="1"/>
      <c r="XCA261" s="1"/>
      <c r="XCB261" s="1"/>
      <c r="XCC261" s="1"/>
      <c r="XCD261" s="1"/>
      <c r="XCE261" s="1"/>
      <c r="XCF261" s="1"/>
      <c r="XCG261" s="1"/>
      <c r="XCH261" s="1"/>
      <c r="XCI261" s="1"/>
      <c r="XCJ261" s="1"/>
      <c r="XCK261" s="1"/>
      <c r="XCL261" s="1"/>
      <c r="XCM261" s="1"/>
      <c r="XCN261" s="1"/>
      <c r="XCO261" s="1"/>
      <c r="XCP261" s="1"/>
      <c r="XCQ261" s="1"/>
      <c r="XCR261" s="1"/>
      <c r="XCS261" s="1"/>
      <c r="XCT261" s="1"/>
      <c r="XCU261" s="1"/>
      <c r="XCV261" s="1"/>
      <c r="XCW261" s="1"/>
      <c r="XCX261" s="1"/>
      <c r="XCY261" s="1"/>
      <c r="XCZ261" s="1"/>
      <c r="XDA261" s="1"/>
      <c r="XDB261" s="1"/>
      <c r="XDC261" s="1"/>
      <c r="XDD261" s="1"/>
      <c r="XDE261" s="1"/>
      <c r="XDF261" s="1"/>
      <c r="XDG261" s="1"/>
      <c r="XDH261" s="1"/>
      <c r="XDI261" s="1"/>
      <c r="XDJ261" s="1"/>
      <c r="XDK261" s="1"/>
      <c r="XDL261" s="1"/>
      <c r="XDM261" s="1"/>
      <c r="XDN261" s="1"/>
      <c r="XDO261" s="1"/>
      <c r="XDP261" s="1"/>
      <c r="XDQ261" s="1"/>
      <c r="XDR261" s="1"/>
      <c r="XDS261" s="1"/>
      <c r="XDT261" s="1"/>
      <c r="XDU261" s="1"/>
      <c r="XDV261" s="1"/>
      <c r="XDW261" s="1"/>
      <c r="XDX261" s="1"/>
      <c r="XDY261" s="1"/>
      <c r="XDZ261" s="1"/>
      <c r="XEA261" s="1"/>
      <c r="XEB261" s="1"/>
      <c r="XEC261" s="1"/>
      <c r="XED261" s="1"/>
      <c r="XEE261" s="1"/>
      <c r="XEF261" s="1"/>
      <c r="XEG261" s="1"/>
      <c r="XEH261" s="1"/>
      <c r="XEI261" s="1"/>
      <c r="XEJ261" s="1"/>
      <c r="XEK261" s="1"/>
      <c r="XEL261" s="1"/>
      <c r="XEM261" s="1"/>
      <c r="XEN261" s="1"/>
      <c r="XEO261" s="1"/>
      <c r="XEP261" s="1"/>
      <c r="XEQ261" s="1"/>
      <c r="XER261" s="1"/>
      <c r="XES261" s="1"/>
      <c r="XET261" s="1"/>
      <c r="XEU261" s="1"/>
      <c r="XEV261" s="1"/>
      <c r="XEW261" s="1"/>
      <c r="XEX261" s="1"/>
      <c r="XEY261" s="1"/>
      <c r="XEZ261" s="1"/>
      <c r="XFA261" s="1"/>
      <c r="XFB261" s="1"/>
      <c r="XFC261" s="1"/>
      <c r="XFD261" s="1"/>
    </row>
    <row r="262" spans="1:151 16227:16384" s="11" customFormat="1" ht="20.25" customHeight="1" x14ac:dyDescent="0.25">
      <c r="A262" s="158"/>
      <c r="B262" s="159"/>
      <c r="C262" s="135">
        <f t="shared" si="18"/>
        <v>4</v>
      </c>
      <c r="D262" s="135"/>
      <c r="E262" s="51" t="s">
        <v>253</v>
      </c>
      <c r="F262" s="136">
        <f>(47.16+2.5+3.1)*(10.764)</f>
        <v>567.90863999999999</v>
      </c>
      <c r="G262" s="137"/>
      <c r="H262" s="51">
        <v>0</v>
      </c>
      <c r="I262" s="51">
        <f t="shared" si="17"/>
        <v>908.65382399999999</v>
      </c>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WZC262" s="1"/>
      <c r="WZD262" s="1"/>
      <c r="WZE262" s="1"/>
      <c r="WZF262" s="1"/>
      <c r="WZG262" s="1"/>
      <c r="WZH262" s="1"/>
      <c r="WZI262" s="1"/>
      <c r="WZJ262" s="1"/>
      <c r="WZK262" s="1"/>
      <c r="WZL262" s="1"/>
      <c r="WZM262" s="1"/>
      <c r="WZN262" s="1"/>
      <c r="WZO262" s="1"/>
      <c r="WZP262" s="1"/>
      <c r="WZQ262" s="1"/>
      <c r="WZR262" s="1"/>
      <c r="WZS262" s="1"/>
      <c r="WZT262" s="1"/>
      <c r="WZU262" s="1"/>
      <c r="WZV262" s="1"/>
      <c r="WZW262" s="1"/>
      <c r="WZX262" s="1"/>
      <c r="WZY262" s="1"/>
      <c r="WZZ262" s="1"/>
      <c r="XAA262" s="1"/>
      <c r="XAB262" s="1"/>
      <c r="XAC262" s="1"/>
      <c r="XAD262" s="1"/>
      <c r="XAE262" s="1"/>
      <c r="XAF262" s="1"/>
      <c r="XAG262" s="1"/>
      <c r="XAH262" s="1"/>
      <c r="XAI262" s="1"/>
      <c r="XAJ262" s="1"/>
      <c r="XAK262" s="1"/>
      <c r="XAL262" s="1"/>
      <c r="XAM262" s="1"/>
      <c r="XAN262" s="1"/>
      <c r="XAO262" s="1"/>
      <c r="XAP262" s="1"/>
      <c r="XAQ262" s="1"/>
      <c r="XAR262" s="1"/>
      <c r="XAS262" s="1"/>
      <c r="XAT262" s="1"/>
      <c r="XAU262" s="1"/>
      <c r="XAV262" s="1"/>
      <c r="XAW262" s="1"/>
      <c r="XAX262" s="1"/>
      <c r="XAY262" s="1"/>
      <c r="XAZ262" s="1"/>
      <c r="XBA262" s="1"/>
      <c r="XBB262" s="1"/>
      <c r="XBC262" s="1"/>
      <c r="XBD262" s="1"/>
      <c r="XBE262" s="1"/>
      <c r="XBF262" s="1"/>
      <c r="XBG262" s="1"/>
      <c r="XBH262" s="1"/>
      <c r="XBI262" s="1"/>
      <c r="XBJ262" s="1"/>
      <c r="XBK262" s="1"/>
      <c r="XBL262" s="1"/>
      <c r="XBM262" s="1"/>
      <c r="XBN262" s="1"/>
      <c r="XBO262" s="1"/>
      <c r="XBP262" s="1"/>
      <c r="XBQ262" s="1"/>
      <c r="XBR262" s="1"/>
      <c r="XBS262" s="1"/>
      <c r="XBT262" s="1"/>
      <c r="XBU262" s="1"/>
      <c r="XBV262" s="1"/>
      <c r="XBW262" s="1"/>
      <c r="XBX262" s="1"/>
      <c r="XBY262" s="1"/>
      <c r="XBZ262" s="1"/>
      <c r="XCA262" s="1"/>
      <c r="XCB262" s="1"/>
      <c r="XCC262" s="1"/>
      <c r="XCD262" s="1"/>
      <c r="XCE262" s="1"/>
      <c r="XCF262" s="1"/>
      <c r="XCG262" s="1"/>
      <c r="XCH262" s="1"/>
      <c r="XCI262" s="1"/>
      <c r="XCJ262" s="1"/>
      <c r="XCK262" s="1"/>
      <c r="XCL262" s="1"/>
      <c r="XCM262" s="1"/>
      <c r="XCN262" s="1"/>
      <c r="XCO262" s="1"/>
      <c r="XCP262" s="1"/>
      <c r="XCQ262" s="1"/>
      <c r="XCR262" s="1"/>
      <c r="XCS262" s="1"/>
      <c r="XCT262" s="1"/>
      <c r="XCU262" s="1"/>
      <c r="XCV262" s="1"/>
      <c r="XCW262" s="1"/>
      <c r="XCX262" s="1"/>
      <c r="XCY262" s="1"/>
      <c r="XCZ262" s="1"/>
      <c r="XDA262" s="1"/>
      <c r="XDB262" s="1"/>
      <c r="XDC262" s="1"/>
      <c r="XDD262" s="1"/>
      <c r="XDE262" s="1"/>
      <c r="XDF262" s="1"/>
      <c r="XDG262" s="1"/>
      <c r="XDH262" s="1"/>
      <c r="XDI262" s="1"/>
      <c r="XDJ262" s="1"/>
      <c r="XDK262" s="1"/>
      <c r="XDL262" s="1"/>
      <c r="XDM262" s="1"/>
      <c r="XDN262" s="1"/>
      <c r="XDO262" s="1"/>
      <c r="XDP262" s="1"/>
      <c r="XDQ262" s="1"/>
      <c r="XDR262" s="1"/>
      <c r="XDS262" s="1"/>
      <c r="XDT262" s="1"/>
      <c r="XDU262" s="1"/>
      <c r="XDV262" s="1"/>
      <c r="XDW262" s="1"/>
      <c r="XDX262" s="1"/>
      <c r="XDY262" s="1"/>
      <c r="XDZ262" s="1"/>
      <c r="XEA262" s="1"/>
      <c r="XEB262" s="1"/>
      <c r="XEC262" s="1"/>
      <c r="XED262" s="1"/>
      <c r="XEE262" s="1"/>
      <c r="XEF262" s="1"/>
      <c r="XEG262" s="1"/>
      <c r="XEH262" s="1"/>
      <c r="XEI262" s="1"/>
      <c r="XEJ262" s="1"/>
      <c r="XEK262" s="1"/>
      <c r="XEL262" s="1"/>
      <c r="XEM262" s="1"/>
      <c r="XEN262" s="1"/>
      <c r="XEO262" s="1"/>
      <c r="XEP262" s="1"/>
      <c r="XEQ262" s="1"/>
      <c r="XER262" s="1"/>
      <c r="XES262" s="1"/>
      <c r="XET262" s="1"/>
      <c r="XEU262" s="1"/>
      <c r="XEV262" s="1"/>
      <c r="XEW262" s="1"/>
      <c r="XEX262" s="1"/>
      <c r="XEY262" s="1"/>
      <c r="XEZ262" s="1"/>
      <c r="XFA262" s="1"/>
      <c r="XFB262" s="1"/>
      <c r="XFC262" s="1"/>
      <c r="XFD262" s="1"/>
    </row>
    <row r="263" spans="1:151 16227:16384" s="11" customFormat="1" ht="20.25" customHeight="1" x14ac:dyDescent="0.25">
      <c r="A263" s="158"/>
      <c r="B263" s="159"/>
      <c r="C263" s="135">
        <f>C262+1</f>
        <v>5</v>
      </c>
      <c r="D263" s="135"/>
      <c r="E263" s="51" t="s">
        <v>253</v>
      </c>
      <c r="F263" s="136">
        <f>(46.85+2.5+3.1)*(10.764)</f>
        <v>564.57180000000005</v>
      </c>
      <c r="G263" s="137"/>
      <c r="H263" s="51">
        <v>0</v>
      </c>
      <c r="I263" s="51">
        <f t="shared" si="17"/>
        <v>903.31488000000013</v>
      </c>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WZC263" s="1"/>
      <c r="WZD263" s="1"/>
      <c r="WZE263" s="1"/>
      <c r="WZF263" s="1"/>
      <c r="WZG263" s="1"/>
      <c r="WZH263" s="1"/>
      <c r="WZI263" s="1"/>
      <c r="WZJ263" s="1"/>
      <c r="WZK263" s="1"/>
      <c r="WZL263" s="1"/>
      <c r="WZM263" s="1"/>
      <c r="WZN263" s="1"/>
      <c r="WZO263" s="1"/>
      <c r="WZP263" s="1"/>
      <c r="WZQ263" s="1"/>
      <c r="WZR263" s="1"/>
      <c r="WZS263" s="1"/>
      <c r="WZT263" s="1"/>
      <c r="WZU263" s="1"/>
      <c r="WZV263" s="1"/>
      <c r="WZW263" s="1"/>
      <c r="WZX263" s="1"/>
      <c r="WZY263" s="1"/>
      <c r="WZZ263" s="1"/>
      <c r="XAA263" s="1"/>
      <c r="XAB263" s="1"/>
      <c r="XAC263" s="1"/>
      <c r="XAD263" s="1"/>
      <c r="XAE263" s="1"/>
      <c r="XAF263" s="1"/>
      <c r="XAG263" s="1"/>
      <c r="XAH263" s="1"/>
      <c r="XAI263" s="1"/>
      <c r="XAJ263" s="1"/>
      <c r="XAK263" s="1"/>
      <c r="XAL263" s="1"/>
      <c r="XAM263" s="1"/>
      <c r="XAN263" s="1"/>
      <c r="XAO263" s="1"/>
      <c r="XAP263" s="1"/>
      <c r="XAQ263" s="1"/>
      <c r="XAR263" s="1"/>
      <c r="XAS263" s="1"/>
      <c r="XAT263" s="1"/>
      <c r="XAU263" s="1"/>
      <c r="XAV263" s="1"/>
      <c r="XAW263" s="1"/>
      <c r="XAX263" s="1"/>
      <c r="XAY263" s="1"/>
      <c r="XAZ263" s="1"/>
      <c r="XBA263" s="1"/>
      <c r="XBB263" s="1"/>
      <c r="XBC263" s="1"/>
      <c r="XBD263" s="1"/>
      <c r="XBE263" s="1"/>
      <c r="XBF263" s="1"/>
      <c r="XBG263" s="1"/>
      <c r="XBH263" s="1"/>
      <c r="XBI263" s="1"/>
      <c r="XBJ263" s="1"/>
      <c r="XBK263" s="1"/>
      <c r="XBL263" s="1"/>
      <c r="XBM263" s="1"/>
      <c r="XBN263" s="1"/>
      <c r="XBO263" s="1"/>
      <c r="XBP263" s="1"/>
      <c r="XBQ263" s="1"/>
      <c r="XBR263" s="1"/>
      <c r="XBS263" s="1"/>
      <c r="XBT263" s="1"/>
      <c r="XBU263" s="1"/>
      <c r="XBV263" s="1"/>
      <c r="XBW263" s="1"/>
      <c r="XBX263" s="1"/>
      <c r="XBY263" s="1"/>
      <c r="XBZ263" s="1"/>
      <c r="XCA263" s="1"/>
      <c r="XCB263" s="1"/>
      <c r="XCC263" s="1"/>
      <c r="XCD263" s="1"/>
      <c r="XCE263" s="1"/>
      <c r="XCF263" s="1"/>
      <c r="XCG263" s="1"/>
      <c r="XCH263" s="1"/>
      <c r="XCI263" s="1"/>
      <c r="XCJ263" s="1"/>
      <c r="XCK263" s="1"/>
      <c r="XCL263" s="1"/>
      <c r="XCM263" s="1"/>
      <c r="XCN263" s="1"/>
      <c r="XCO263" s="1"/>
      <c r="XCP263" s="1"/>
      <c r="XCQ263" s="1"/>
      <c r="XCR263" s="1"/>
      <c r="XCS263" s="1"/>
      <c r="XCT263" s="1"/>
      <c r="XCU263" s="1"/>
      <c r="XCV263" s="1"/>
      <c r="XCW263" s="1"/>
      <c r="XCX263" s="1"/>
      <c r="XCY263" s="1"/>
      <c r="XCZ263" s="1"/>
      <c r="XDA263" s="1"/>
      <c r="XDB263" s="1"/>
      <c r="XDC263" s="1"/>
      <c r="XDD263" s="1"/>
      <c r="XDE263" s="1"/>
      <c r="XDF263" s="1"/>
      <c r="XDG263" s="1"/>
      <c r="XDH263" s="1"/>
      <c r="XDI263" s="1"/>
      <c r="XDJ263" s="1"/>
      <c r="XDK263" s="1"/>
      <c r="XDL263" s="1"/>
      <c r="XDM263" s="1"/>
      <c r="XDN263" s="1"/>
      <c r="XDO263" s="1"/>
      <c r="XDP263" s="1"/>
      <c r="XDQ263" s="1"/>
      <c r="XDR263" s="1"/>
      <c r="XDS263" s="1"/>
      <c r="XDT263" s="1"/>
      <c r="XDU263" s="1"/>
      <c r="XDV263" s="1"/>
      <c r="XDW263" s="1"/>
      <c r="XDX263" s="1"/>
      <c r="XDY263" s="1"/>
      <c r="XDZ263" s="1"/>
      <c r="XEA263" s="1"/>
      <c r="XEB263" s="1"/>
      <c r="XEC263" s="1"/>
      <c r="XED263" s="1"/>
      <c r="XEE263" s="1"/>
      <c r="XEF263" s="1"/>
      <c r="XEG263" s="1"/>
      <c r="XEH263" s="1"/>
      <c r="XEI263" s="1"/>
      <c r="XEJ263" s="1"/>
      <c r="XEK263" s="1"/>
      <c r="XEL263" s="1"/>
      <c r="XEM263" s="1"/>
      <c r="XEN263" s="1"/>
      <c r="XEO263" s="1"/>
      <c r="XEP263" s="1"/>
      <c r="XEQ263" s="1"/>
      <c r="XER263" s="1"/>
      <c r="XES263" s="1"/>
      <c r="XET263" s="1"/>
      <c r="XEU263" s="1"/>
      <c r="XEV263" s="1"/>
      <c r="XEW263" s="1"/>
      <c r="XEX263" s="1"/>
      <c r="XEY263" s="1"/>
      <c r="XEZ263" s="1"/>
      <c r="XFA263" s="1"/>
      <c r="XFB263" s="1"/>
      <c r="XFC263" s="1"/>
      <c r="XFD263" s="1"/>
    </row>
    <row r="264" spans="1:151 16227:16384" s="11" customFormat="1" ht="20.25" customHeight="1" x14ac:dyDescent="0.25">
      <c r="A264" s="158"/>
      <c r="B264" s="159"/>
      <c r="C264" s="135">
        <f t="shared" si="18"/>
        <v>6</v>
      </c>
      <c r="D264" s="135"/>
      <c r="E264" s="51" t="s">
        <v>253</v>
      </c>
      <c r="F264" s="136">
        <f>(48.22+3.1)*(10.764)</f>
        <v>552.40847999999994</v>
      </c>
      <c r="G264" s="137"/>
      <c r="H264" s="51">
        <v>0</v>
      </c>
      <c r="I264" s="51">
        <f t="shared" si="17"/>
        <v>883.853568</v>
      </c>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WZC264" s="1"/>
      <c r="WZD264" s="1"/>
      <c r="WZE264" s="1"/>
      <c r="WZF264" s="1"/>
      <c r="WZG264" s="1"/>
      <c r="WZH264" s="1"/>
      <c r="WZI264" s="1"/>
      <c r="WZJ264" s="1"/>
      <c r="WZK264" s="1"/>
      <c r="WZL264" s="1"/>
      <c r="WZM264" s="1"/>
      <c r="WZN264" s="1"/>
      <c r="WZO264" s="1"/>
      <c r="WZP264" s="1"/>
      <c r="WZQ264" s="1"/>
      <c r="WZR264" s="1"/>
      <c r="WZS264" s="1"/>
      <c r="WZT264" s="1"/>
      <c r="WZU264" s="1"/>
      <c r="WZV264" s="1"/>
      <c r="WZW264" s="1"/>
      <c r="WZX264" s="1"/>
      <c r="WZY264" s="1"/>
      <c r="WZZ264" s="1"/>
      <c r="XAA264" s="1"/>
      <c r="XAB264" s="1"/>
      <c r="XAC264" s="1"/>
      <c r="XAD264" s="1"/>
      <c r="XAE264" s="1"/>
      <c r="XAF264" s="1"/>
      <c r="XAG264" s="1"/>
      <c r="XAH264" s="1"/>
      <c r="XAI264" s="1"/>
      <c r="XAJ264" s="1"/>
      <c r="XAK264" s="1"/>
      <c r="XAL264" s="1"/>
      <c r="XAM264" s="1"/>
      <c r="XAN264" s="1"/>
      <c r="XAO264" s="1"/>
      <c r="XAP264" s="1"/>
      <c r="XAQ264" s="1"/>
      <c r="XAR264" s="1"/>
      <c r="XAS264" s="1"/>
      <c r="XAT264" s="1"/>
      <c r="XAU264" s="1"/>
      <c r="XAV264" s="1"/>
      <c r="XAW264" s="1"/>
      <c r="XAX264" s="1"/>
      <c r="XAY264" s="1"/>
      <c r="XAZ264" s="1"/>
      <c r="XBA264" s="1"/>
      <c r="XBB264" s="1"/>
      <c r="XBC264" s="1"/>
      <c r="XBD264" s="1"/>
      <c r="XBE264" s="1"/>
      <c r="XBF264" s="1"/>
      <c r="XBG264" s="1"/>
      <c r="XBH264" s="1"/>
      <c r="XBI264" s="1"/>
      <c r="XBJ264" s="1"/>
      <c r="XBK264" s="1"/>
      <c r="XBL264" s="1"/>
      <c r="XBM264" s="1"/>
      <c r="XBN264" s="1"/>
      <c r="XBO264" s="1"/>
      <c r="XBP264" s="1"/>
      <c r="XBQ264" s="1"/>
      <c r="XBR264" s="1"/>
      <c r="XBS264" s="1"/>
      <c r="XBT264" s="1"/>
      <c r="XBU264" s="1"/>
      <c r="XBV264" s="1"/>
      <c r="XBW264" s="1"/>
      <c r="XBX264" s="1"/>
      <c r="XBY264" s="1"/>
      <c r="XBZ264" s="1"/>
      <c r="XCA264" s="1"/>
      <c r="XCB264" s="1"/>
      <c r="XCC264" s="1"/>
      <c r="XCD264" s="1"/>
      <c r="XCE264" s="1"/>
      <c r="XCF264" s="1"/>
      <c r="XCG264" s="1"/>
      <c r="XCH264" s="1"/>
      <c r="XCI264" s="1"/>
      <c r="XCJ264" s="1"/>
      <c r="XCK264" s="1"/>
      <c r="XCL264" s="1"/>
      <c r="XCM264" s="1"/>
      <c r="XCN264" s="1"/>
      <c r="XCO264" s="1"/>
      <c r="XCP264" s="1"/>
      <c r="XCQ264" s="1"/>
      <c r="XCR264" s="1"/>
      <c r="XCS264" s="1"/>
      <c r="XCT264" s="1"/>
      <c r="XCU264" s="1"/>
      <c r="XCV264" s="1"/>
      <c r="XCW264" s="1"/>
      <c r="XCX264" s="1"/>
      <c r="XCY264" s="1"/>
      <c r="XCZ264" s="1"/>
      <c r="XDA264" s="1"/>
      <c r="XDB264" s="1"/>
      <c r="XDC264" s="1"/>
      <c r="XDD264" s="1"/>
      <c r="XDE264" s="1"/>
      <c r="XDF264" s="1"/>
      <c r="XDG264" s="1"/>
      <c r="XDH264" s="1"/>
      <c r="XDI264" s="1"/>
      <c r="XDJ264" s="1"/>
      <c r="XDK264" s="1"/>
      <c r="XDL264" s="1"/>
      <c r="XDM264" s="1"/>
      <c r="XDN264" s="1"/>
      <c r="XDO264" s="1"/>
      <c r="XDP264" s="1"/>
      <c r="XDQ264" s="1"/>
      <c r="XDR264" s="1"/>
      <c r="XDS264" s="1"/>
      <c r="XDT264" s="1"/>
      <c r="XDU264" s="1"/>
      <c r="XDV264" s="1"/>
      <c r="XDW264" s="1"/>
      <c r="XDX264" s="1"/>
      <c r="XDY264" s="1"/>
      <c r="XDZ264" s="1"/>
      <c r="XEA264" s="1"/>
      <c r="XEB264" s="1"/>
      <c r="XEC264" s="1"/>
      <c r="XED264" s="1"/>
      <c r="XEE264" s="1"/>
      <c r="XEF264" s="1"/>
      <c r="XEG264" s="1"/>
      <c r="XEH264" s="1"/>
      <c r="XEI264" s="1"/>
      <c r="XEJ264" s="1"/>
      <c r="XEK264" s="1"/>
      <c r="XEL264" s="1"/>
      <c r="XEM264" s="1"/>
      <c r="XEN264" s="1"/>
      <c r="XEO264" s="1"/>
      <c r="XEP264" s="1"/>
      <c r="XEQ264" s="1"/>
      <c r="XER264" s="1"/>
      <c r="XES264" s="1"/>
      <c r="XET264" s="1"/>
      <c r="XEU264" s="1"/>
      <c r="XEV264" s="1"/>
      <c r="XEW264" s="1"/>
      <c r="XEX264" s="1"/>
      <c r="XEY264" s="1"/>
      <c r="XEZ264" s="1"/>
      <c r="XFA264" s="1"/>
      <c r="XFB264" s="1"/>
      <c r="XFC264" s="1"/>
      <c r="XFD264" s="1"/>
    </row>
    <row r="265" spans="1:151 16227:16384" s="11" customFormat="1" ht="20.25" customHeight="1" x14ac:dyDescent="0.25">
      <c r="A265" s="158"/>
      <c r="B265" s="159"/>
      <c r="C265" s="135">
        <f>C264+1</f>
        <v>7</v>
      </c>
      <c r="D265" s="135"/>
      <c r="E265" s="51" t="s">
        <v>253</v>
      </c>
      <c r="F265" s="136">
        <f>(49.52+3.1)*(10.764)</f>
        <v>566.40168000000006</v>
      </c>
      <c r="G265" s="137"/>
      <c r="H265" s="51">
        <v>0</v>
      </c>
      <c r="I265" s="51">
        <f t="shared" si="17"/>
        <v>906.24268800000016</v>
      </c>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WZC265" s="1"/>
      <c r="WZD265" s="1"/>
      <c r="WZE265" s="1"/>
      <c r="WZF265" s="1"/>
      <c r="WZG265" s="1"/>
      <c r="WZH265" s="1"/>
      <c r="WZI265" s="1"/>
      <c r="WZJ265" s="1"/>
      <c r="WZK265" s="1"/>
      <c r="WZL265" s="1"/>
      <c r="WZM265" s="1"/>
      <c r="WZN265" s="1"/>
      <c r="WZO265" s="1"/>
      <c r="WZP265" s="1"/>
      <c r="WZQ265" s="1"/>
      <c r="WZR265" s="1"/>
      <c r="WZS265" s="1"/>
      <c r="WZT265" s="1"/>
      <c r="WZU265" s="1"/>
      <c r="WZV265" s="1"/>
      <c r="WZW265" s="1"/>
      <c r="WZX265" s="1"/>
      <c r="WZY265" s="1"/>
      <c r="WZZ265" s="1"/>
      <c r="XAA265" s="1"/>
      <c r="XAB265" s="1"/>
      <c r="XAC265" s="1"/>
      <c r="XAD265" s="1"/>
      <c r="XAE265" s="1"/>
      <c r="XAF265" s="1"/>
      <c r="XAG265" s="1"/>
      <c r="XAH265" s="1"/>
      <c r="XAI265" s="1"/>
      <c r="XAJ265" s="1"/>
      <c r="XAK265" s="1"/>
      <c r="XAL265" s="1"/>
      <c r="XAM265" s="1"/>
      <c r="XAN265" s="1"/>
      <c r="XAO265" s="1"/>
      <c r="XAP265" s="1"/>
      <c r="XAQ265" s="1"/>
      <c r="XAR265" s="1"/>
      <c r="XAS265" s="1"/>
      <c r="XAT265" s="1"/>
      <c r="XAU265" s="1"/>
      <c r="XAV265" s="1"/>
      <c r="XAW265" s="1"/>
      <c r="XAX265" s="1"/>
      <c r="XAY265" s="1"/>
      <c r="XAZ265" s="1"/>
      <c r="XBA265" s="1"/>
      <c r="XBB265" s="1"/>
      <c r="XBC265" s="1"/>
      <c r="XBD265" s="1"/>
      <c r="XBE265" s="1"/>
      <c r="XBF265" s="1"/>
      <c r="XBG265" s="1"/>
      <c r="XBH265" s="1"/>
      <c r="XBI265" s="1"/>
      <c r="XBJ265" s="1"/>
      <c r="XBK265" s="1"/>
      <c r="XBL265" s="1"/>
      <c r="XBM265" s="1"/>
      <c r="XBN265" s="1"/>
      <c r="XBO265" s="1"/>
      <c r="XBP265" s="1"/>
      <c r="XBQ265" s="1"/>
      <c r="XBR265" s="1"/>
      <c r="XBS265" s="1"/>
      <c r="XBT265" s="1"/>
      <c r="XBU265" s="1"/>
      <c r="XBV265" s="1"/>
      <c r="XBW265" s="1"/>
      <c r="XBX265" s="1"/>
      <c r="XBY265" s="1"/>
      <c r="XBZ265" s="1"/>
      <c r="XCA265" s="1"/>
      <c r="XCB265" s="1"/>
      <c r="XCC265" s="1"/>
      <c r="XCD265" s="1"/>
      <c r="XCE265" s="1"/>
      <c r="XCF265" s="1"/>
      <c r="XCG265" s="1"/>
      <c r="XCH265" s="1"/>
      <c r="XCI265" s="1"/>
      <c r="XCJ265" s="1"/>
      <c r="XCK265" s="1"/>
      <c r="XCL265" s="1"/>
      <c r="XCM265" s="1"/>
      <c r="XCN265" s="1"/>
      <c r="XCO265" s="1"/>
      <c r="XCP265" s="1"/>
      <c r="XCQ265" s="1"/>
      <c r="XCR265" s="1"/>
      <c r="XCS265" s="1"/>
      <c r="XCT265" s="1"/>
      <c r="XCU265" s="1"/>
      <c r="XCV265" s="1"/>
      <c r="XCW265" s="1"/>
      <c r="XCX265" s="1"/>
      <c r="XCY265" s="1"/>
      <c r="XCZ265" s="1"/>
      <c r="XDA265" s="1"/>
      <c r="XDB265" s="1"/>
      <c r="XDC265" s="1"/>
      <c r="XDD265" s="1"/>
      <c r="XDE265" s="1"/>
      <c r="XDF265" s="1"/>
      <c r="XDG265" s="1"/>
      <c r="XDH265" s="1"/>
      <c r="XDI265" s="1"/>
      <c r="XDJ265" s="1"/>
      <c r="XDK265" s="1"/>
      <c r="XDL265" s="1"/>
      <c r="XDM265" s="1"/>
      <c r="XDN265" s="1"/>
      <c r="XDO265" s="1"/>
      <c r="XDP265" s="1"/>
      <c r="XDQ265" s="1"/>
      <c r="XDR265" s="1"/>
      <c r="XDS265" s="1"/>
      <c r="XDT265" s="1"/>
      <c r="XDU265" s="1"/>
      <c r="XDV265" s="1"/>
      <c r="XDW265" s="1"/>
      <c r="XDX265" s="1"/>
      <c r="XDY265" s="1"/>
      <c r="XDZ265" s="1"/>
      <c r="XEA265" s="1"/>
      <c r="XEB265" s="1"/>
      <c r="XEC265" s="1"/>
      <c r="XED265" s="1"/>
      <c r="XEE265" s="1"/>
      <c r="XEF265" s="1"/>
      <c r="XEG265" s="1"/>
      <c r="XEH265" s="1"/>
      <c r="XEI265" s="1"/>
      <c r="XEJ265" s="1"/>
      <c r="XEK265" s="1"/>
      <c r="XEL265" s="1"/>
      <c r="XEM265" s="1"/>
      <c r="XEN265" s="1"/>
      <c r="XEO265" s="1"/>
      <c r="XEP265" s="1"/>
      <c r="XEQ265" s="1"/>
      <c r="XER265" s="1"/>
      <c r="XES265" s="1"/>
      <c r="XET265" s="1"/>
      <c r="XEU265" s="1"/>
      <c r="XEV265" s="1"/>
      <c r="XEW265" s="1"/>
      <c r="XEX265" s="1"/>
      <c r="XEY265" s="1"/>
      <c r="XEZ265" s="1"/>
      <c r="XFA265" s="1"/>
      <c r="XFB265" s="1"/>
      <c r="XFC265" s="1"/>
      <c r="XFD265" s="1"/>
    </row>
    <row r="266" spans="1:151 16227:16384" s="11" customFormat="1" ht="20.25" customHeight="1" x14ac:dyDescent="0.25">
      <c r="A266" s="160"/>
      <c r="B266" s="161"/>
      <c r="C266" s="135">
        <f t="shared" si="18"/>
        <v>8</v>
      </c>
      <c r="D266" s="135"/>
      <c r="E266" s="51" t="s">
        <v>253</v>
      </c>
      <c r="F266" s="136">
        <f>(49.46+3.1)*(10.764)</f>
        <v>565.75584000000003</v>
      </c>
      <c r="G266" s="137"/>
      <c r="H266" s="51">
        <v>0</v>
      </c>
      <c r="I266" s="51">
        <f t="shared" si="17"/>
        <v>905.2093440000001</v>
      </c>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WZC266" s="1"/>
      <c r="WZD266" s="1"/>
      <c r="WZE266" s="1"/>
      <c r="WZF266" s="1"/>
      <c r="WZG266" s="1"/>
      <c r="WZH266" s="1"/>
      <c r="WZI266" s="1"/>
      <c r="WZJ266" s="1"/>
      <c r="WZK266" s="1"/>
      <c r="WZL266" s="1"/>
      <c r="WZM266" s="1"/>
      <c r="WZN266" s="1"/>
      <c r="WZO266" s="1"/>
      <c r="WZP266" s="1"/>
      <c r="WZQ266" s="1"/>
      <c r="WZR266" s="1"/>
      <c r="WZS266" s="1"/>
      <c r="WZT266" s="1"/>
      <c r="WZU266" s="1"/>
      <c r="WZV266" s="1"/>
      <c r="WZW266" s="1"/>
      <c r="WZX266" s="1"/>
      <c r="WZY266" s="1"/>
      <c r="WZZ266" s="1"/>
      <c r="XAA266" s="1"/>
      <c r="XAB266" s="1"/>
      <c r="XAC266" s="1"/>
      <c r="XAD266" s="1"/>
      <c r="XAE266" s="1"/>
      <c r="XAF266" s="1"/>
      <c r="XAG266" s="1"/>
      <c r="XAH266" s="1"/>
      <c r="XAI266" s="1"/>
      <c r="XAJ266" s="1"/>
      <c r="XAK266" s="1"/>
      <c r="XAL266" s="1"/>
      <c r="XAM266" s="1"/>
      <c r="XAN266" s="1"/>
      <c r="XAO266" s="1"/>
      <c r="XAP266" s="1"/>
      <c r="XAQ266" s="1"/>
      <c r="XAR266" s="1"/>
      <c r="XAS266" s="1"/>
      <c r="XAT266" s="1"/>
      <c r="XAU266" s="1"/>
      <c r="XAV266" s="1"/>
      <c r="XAW266" s="1"/>
      <c r="XAX266" s="1"/>
      <c r="XAY266" s="1"/>
      <c r="XAZ266" s="1"/>
      <c r="XBA266" s="1"/>
      <c r="XBB266" s="1"/>
      <c r="XBC266" s="1"/>
      <c r="XBD266" s="1"/>
      <c r="XBE266" s="1"/>
      <c r="XBF266" s="1"/>
      <c r="XBG266" s="1"/>
      <c r="XBH266" s="1"/>
      <c r="XBI266" s="1"/>
      <c r="XBJ266" s="1"/>
      <c r="XBK266" s="1"/>
      <c r="XBL266" s="1"/>
      <c r="XBM266" s="1"/>
      <c r="XBN266" s="1"/>
      <c r="XBO266" s="1"/>
      <c r="XBP266" s="1"/>
      <c r="XBQ266" s="1"/>
      <c r="XBR266" s="1"/>
      <c r="XBS266" s="1"/>
      <c r="XBT266" s="1"/>
      <c r="XBU266" s="1"/>
      <c r="XBV266" s="1"/>
      <c r="XBW266" s="1"/>
      <c r="XBX266" s="1"/>
      <c r="XBY266" s="1"/>
      <c r="XBZ266" s="1"/>
      <c r="XCA266" s="1"/>
      <c r="XCB266" s="1"/>
      <c r="XCC266" s="1"/>
      <c r="XCD266" s="1"/>
      <c r="XCE266" s="1"/>
      <c r="XCF266" s="1"/>
      <c r="XCG266" s="1"/>
      <c r="XCH266" s="1"/>
      <c r="XCI266" s="1"/>
      <c r="XCJ266" s="1"/>
      <c r="XCK266" s="1"/>
      <c r="XCL266" s="1"/>
      <c r="XCM266" s="1"/>
      <c r="XCN266" s="1"/>
      <c r="XCO266" s="1"/>
      <c r="XCP266" s="1"/>
      <c r="XCQ266" s="1"/>
      <c r="XCR266" s="1"/>
      <c r="XCS266" s="1"/>
      <c r="XCT266" s="1"/>
      <c r="XCU266" s="1"/>
      <c r="XCV266" s="1"/>
      <c r="XCW266" s="1"/>
      <c r="XCX266" s="1"/>
      <c r="XCY266" s="1"/>
      <c r="XCZ266" s="1"/>
      <c r="XDA266" s="1"/>
      <c r="XDB266" s="1"/>
      <c r="XDC266" s="1"/>
      <c r="XDD266" s="1"/>
      <c r="XDE266" s="1"/>
      <c r="XDF266" s="1"/>
      <c r="XDG266" s="1"/>
      <c r="XDH266" s="1"/>
      <c r="XDI266" s="1"/>
      <c r="XDJ266" s="1"/>
      <c r="XDK266" s="1"/>
      <c r="XDL266" s="1"/>
      <c r="XDM266" s="1"/>
      <c r="XDN266" s="1"/>
      <c r="XDO266" s="1"/>
      <c r="XDP266" s="1"/>
      <c r="XDQ266" s="1"/>
      <c r="XDR266" s="1"/>
      <c r="XDS266" s="1"/>
      <c r="XDT266" s="1"/>
      <c r="XDU266" s="1"/>
      <c r="XDV266" s="1"/>
      <c r="XDW266" s="1"/>
      <c r="XDX266" s="1"/>
      <c r="XDY266" s="1"/>
      <c r="XDZ266" s="1"/>
      <c r="XEA266" s="1"/>
      <c r="XEB266" s="1"/>
      <c r="XEC266" s="1"/>
      <c r="XED266" s="1"/>
      <c r="XEE266" s="1"/>
      <c r="XEF266" s="1"/>
      <c r="XEG266" s="1"/>
      <c r="XEH266" s="1"/>
      <c r="XEI266" s="1"/>
      <c r="XEJ266" s="1"/>
      <c r="XEK266" s="1"/>
      <c r="XEL266" s="1"/>
      <c r="XEM266" s="1"/>
      <c r="XEN266" s="1"/>
      <c r="XEO266" s="1"/>
      <c r="XEP266" s="1"/>
      <c r="XEQ266" s="1"/>
      <c r="XER266" s="1"/>
      <c r="XES266" s="1"/>
      <c r="XET266" s="1"/>
      <c r="XEU266" s="1"/>
      <c r="XEV266" s="1"/>
      <c r="XEW266" s="1"/>
      <c r="XEX266" s="1"/>
      <c r="XEY266" s="1"/>
      <c r="XEZ266" s="1"/>
      <c r="XFA266" s="1"/>
      <c r="XFB266" s="1"/>
      <c r="XFC266" s="1"/>
      <c r="XFD266" s="1"/>
    </row>
    <row r="267" spans="1:151 16227:16384" s="11" customFormat="1" ht="20.25" customHeight="1" x14ac:dyDescent="0.25">
      <c r="A267" s="86" t="s">
        <v>254</v>
      </c>
      <c r="B267" s="87"/>
      <c r="C267" s="87"/>
      <c r="D267" s="87"/>
      <c r="E267" s="87"/>
      <c r="F267" s="87"/>
      <c r="G267" s="87"/>
      <c r="H267" s="87"/>
      <c r="I267" s="134"/>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WZC267" s="1"/>
      <c r="WZD267" s="1"/>
      <c r="WZE267" s="1"/>
      <c r="WZF267" s="1"/>
      <c r="WZG267" s="1"/>
      <c r="WZH267" s="1"/>
      <c r="WZI267" s="1"/>
      <c r="WZJ267" s="1"/>
      <c r="WZK267" s="1"/>
      <c r="WZL267" s="1"/>
      <c r="WZM267" s="1"/>
      <c r="WZN267" s="1"/>
      <c r="WZO267" s="1"/>
      <c r="WZP267" s="1"/>
      <c r="WZQ267" s="1"/>
      <c r="WZR267" s="1"/>
      <c r="WZS267" s="1"/>
      <c r="WZT267" s="1"/>
      <c r="WZU267" s="1"/>
      <c r="WZV267" s="1"/>
      <c r="WZW267" s="1"/>
      <c r="WZX267" s="1"/>
      <c r="WZY267" s="1"/>
      <c r="WZZ267" s="1"/>
      <c r="XAA267" s="1"/>
      <c r="XAB267" s="1"/>
      <c r="XAC267" s="1"/>
      <c r="XAD267" s="1"/>
      <c r="XAE267" s="1"/>
      <c r="XAF267" s="1"/>
      <c r="XAG267" s="1"/>
      <c r="XAH267" s="1"/>
      <c r="XAI267" s="1"/>
      <c r="XAJ267" s="1"/>
      <c r="XAK267" s="1"/>
      <c r="XAL267" s="1"/>
      <c r="XAM267" s="1"/>
      <c r="XAN267" s="1"/>
      <c r="XAO267" s="1"/>
      <c r="XAP267" s="1"/>
      <c r="XAQ267" s="1"/>
      <c r="XAR267" s="1"/>
      <c r="XAS267" s="1"/>
      <c r="XAT267" s="1"/>
      <c r="XAU267" s="1"/>
      <c r="XAV267" s="1"/>
      <c r="XAW267" s="1"/>
      <c r="XAX267" s="1"/>
      <c r="XAY267" s="1"/>
      <c r="XAZ267" s="1"/>
      <c r="XBA267" s="1"/>
      <c r="XBB267" s="1"/>
      <c r="XBC267" s="1"/>
      <c r="XBD267" s="1"/>
      <c r="XBE267" s="1"/>
      <c r="XBF267" s="1"/>
      <c r="XBG267" s="1"/>
      <c r="XBH267" s="1"/>
      <c r="XBI267" s="1"/>
      <c r="XBJ267" s="1"/>
      <c r="XBK267" s="1"/>
      <c r="XBL267" s="1"/>
      <c r="XBM267" s="1"/>
      <c r="XBN267" s="1"/>
      <c r="XBO267" s="1"/>
      <c r="XBP267" s="1"/>
      <c r="XBQ267" s="1"/>
      <c r="XBR267" s="1"/>
      <c r="XBS267" s="1"/>
      <c r="XBT267" s="1"/>
      <c r="XBU267" s="1"/>
      <c r="XBV267" s="1"/>
      <c r="XBW267" s="1"/>
      <c r="XBX267" s="1"/>
      <c r="XBY267" s="1"/>
      <c r="XBZ267" s="1"/>
      <c r="XCA267" s="1"/>
      <c r="XCB267" s="1"/>
      <c r="XCC267" s="1"/>
      <c r="XCD267" s="1"/>
      <c r="XCE267" s="1"/>
      <c r="XCF267" s="1"/>
      <c r="XCG267" s="1"/>
      <c r="XCH267" s="1"/>
      <c r="XCI267" s="1"/>
      <c r="XCJ267" s="1"/>
      <c r="XCK267" s="1"/>
      <c r="XCL267" s="1"/>
      <c r="XCM267" s="1"/>
      <c r="XCN267" s="1"/>
      <c r="XCO267" s="1"/>
      <c r="XCP267" s="1"/>
      <c r="XCQ267" s="1"/>
      <c r="XCR267" s="1"/>
      <c r="XCS267" s="1"/>
      <c r="XCT267" s="1"/>
      <c r="XCU267" s="1"/>
      <c r="XCV267" s="1"/>
      <c r="XCW267" s="1"/>
      <c r="XCX267" s="1"/>
      <c r="XCY267" s="1"/>
      <c r="XCZ267" s="1"/>
      <c r="XDA267" s="1"/>
      <c r="XDB267" s="1"/>
      <c r="XDC267" s="1"/>
      <c r="XDD267" s="1"/>
      <c r="XDE267" s="1"/>
      <c r="XDF267" s="1"/>
      <c r="XDG267" s="1"/>
      <c r="XDH267" s="1"/>
      <c r="XDI267" s="1"/>
      <c r="XDJ267" s="1"/>
      <c r="XDK267" s="1"/>
      <c r="XDL267" s="1"/>
      <c r="XDM267" s="1"/>
      <c r="XDN267" s="1"/>
      <c r="XDO267" s="1"/>
      <c r="XDP267" s="1"/>
      <c r="XDQ267" s="1"/>
      <c r="XDR267" s="1"/>
      <c r="XDS267" s="1"/>
      <c r="XDT267" s="1"/>
      <c r="XDU267" s="1"/>
      <c r="XDV267" s="1"/>
      <c r="XDW267" s="1"/>
      <c r="XDX267" s="1"/>
      <c r="XDY267" s="1"/>
      <c r="XDZ267" s="1"/>
      <c r="XEA267" s="1"/>
      <c r="XEB267" s="1"/>
      <c r="XEC267" s="1"/>
      <c r="XED267" s="1"/>
      <c r="XEE267" s="1"/>
      <c r="XEF267" s="1"/>
      <c r="XEG267" s="1"/>
      <c r="XEH267" s="1"/>
      <c r="XEI267" s="1"/>
      <c r="XEJ267" s="1"/>
      <c r="XEK267" s="1"/>
      <c r="XEL267" s="1"/>
      <c r="XEM267" s="1"/>
      <c r="XEN267" s="1"/>
      <c r="XEO267" s="1"/>
      <c r="XEP267" s="1"/>
      <c r="XEQ267" s="1"/>
      <c r="XER267" s="1"/>
      <c r="XES267" s="1"/>
      <c r="XET267" s="1"/>
      <c r="XEU267" s="1"/>
      <c r="XEV267" s="1"/>
      <c r="XEW267" s="1"/>
      <c r="XEX267" s="1"/>
      <c r="XEY267" s="1"/>
      <c r="XEZ267" s="1"/>
      <c r="XFA267" s="1"/>
      <c r="XFB267" s="1"/>
      <c r="XFC267" s="1"/>
      <c r="XFD267" s="1"/>
    </row>
    <row r="268" spans="1:151 16227:16384" s="11" customFormat="1" ht="20.25" customHeight="1" x14ac:dyDescent="0.25">
      <c r="A268" s="156" t="str">
        <f>A267</f>
        <v>3rd, 8th, 13th, 18th, 23rd, 28th &amp; 33rd Floor (Part Refuge Area)</v>
      </c>
      <c r="B268" s="157"/>
      <c r="C268" s="135">
        <v>1</v>
      </c>
      <c r="D268" s="135"/>
      <c r="E268" s="51" t="s">
        <v>253</v>
      </c>
      <c r="F268" s="136">
        <f>(48.22+3.1)*(10.764)</f>
        <v>552.40847999999994</v>
      </c>
      <c r="G268" s="137"/>
      <c r="H268" s="51">
        <v>0</v>
      </c>
      <c r="I268" s="51">
        <f>F268*(($I$163)+1)+H268</f>
        <v>883.853568</v>
      </c>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WZC268" s="1"/>
      <c r="WZD268" s="1"/>
      <c r="WZE268" s="1"/>
      <c r="WZF268" s="1"/>
      <c r="WZG268" s="1"/>
      <c r="WZH268" s="1"/>
      <c r="WZI268" s="1"/>
      <c r="WZJ268" s="1"/>
      <c r="WZK268" s="1"/>
      <c r="WZL268" s="1"/>
      <c r="WZM268" s="1"/>
      <c r="WZN268" s="1"/>
      <c r="WZO268" s="1"/>
      <c r="WZP268" s="1"/>
      <c r="WZQ268" s="1"/>
      <c r="WZR268" s="1"/>
      <c r="WZS268" s="1"/>
      <c r="WZT268" s="1"/>
      <c r="WZU268" s="1"/>
      <c r="WZV268" s="1"/>
      <c r="WZW268" s="1"/>
      <c r="WZX268" s="1"/>
      <c r="WZY268" s="1"/>
      <c r="WZZ268" s="1"/>
      <c r="XAA268" s="1"/>
      <c r="XAB268" s="1"/>
      <c r="XAC268" s="1"/>
      <c r="XAD268" s="1"/>
      <c r="XAE268" s="1"/>
      <c r="XAF268" s="1"/>
      <c r="XAG268" s="1"/>
      <c r="XAH268" s="1"/>
      <c r="XAI268" s="1"/>
      <c r="XAJ268" s="1"/>
      <c r="XAK268" s="1"/>
      <c r="XAL268" s="1"/>
      <c r="XAM268" s="1"/>
      <c r="XAN268" s="1"/>
      <c r="XAO268" s="1"/>
      <c r="XAP268" s="1"/>
      <c r="XAQ268" s="1"/>
      <c r="XAR268" s="1"/>
      <c r="XAS268" s="1"/>
      <c r="XAT268" s="1"/>
      <c r="XAU268" s="1"/>
      <c r="XAV268" s="1"/>
      <c r="XAW268" s="1"/>
      <c r="XAX268" s="1"/>
      <c r="XAY268" s="1"/>
      <c r="XAZ268" s="1"/>
      <c r="XBA268" s="1"/>
      <c r="XBB268" s="1"/>
      <c r="XBC268" s="1"/>
      <c r="XBD268" s="1"/>
      <c r="XBE268" s="1"/>
      <c r="XBF268" s="1"/>
      <c r="XBG268" s="1"/>
      <c r="XBH268" s="1"/>
      <c r="XBI268" s="1"/>
      <c r="XBJ268" s="1"/>
      <c r="XBK268" s="1"/>
      <c r="XBL268" s="1"/>
      <c r="XBM268" s="1"/>
      <c r="XBN268" s="1"/>
      <c r="XBO268" s="1"/>
      <c r="XBP268" s="1"/>
      <c r="XBQ268" s="1"/>
      <c r="XBR268" s="1"/>
      <c r="XBS268" s="1"/>
      <c r="XBT268" s="1"/>
      <c r="XBU268" s="1"/>
      <c r="XBV268" s="1"/>
      <c r="XBW268" s="1"/>
      <c r="XBX268" s="1"/>
      <c r="XBY268" s="1"/>
      <c r="XBZ268" s="1"/>
      <c r="XCA268" s="1"/>
      <c r="XCB268" s="1"/>
      <c r="XCC268" s="1"/>
      <c r="XCD268" s="1"/>
      <c r="XCE268" s="1"/>
      <c r="XCF268" s="1"/>
      <c r="XCG268" s="1"/>
      <c r="XCH268" s="1"/>
      <c r="XCI268" s="1"/>
      <c r="XCJ268" s="1"/>
      <c r="XCK268" s="1"/>
      <c r="XCL268" s="1"/>
      <c r="XCM268" s="1"/>
      <c r="XCN268" s="1"/>
      <c r="XCO268" s="1"/>
      <c r="XCP268" s="1"/>
      <c r="XCQ268" s="1"/>
      <c r="XCR268" s="1"/>
      <c r="XCS268" s="1"/>
      <c r="XCT268" s="1"/>
      <c r="XCU268" s="1"/>
      <c r="XCV268" s="1"/>
      <c r="XCW268" s="1"/>
      <c r="XCX268" s="1"/>
      <c r="XCY268" s="1"/>
      <c r="XCZ268" s="1"/>
      <c r="XDA268" s="1"/>
      <c r="XDB268" s="1"/>
      <c r="XDC268" s="1"/>
      <c r="XDD268" s="1"/>
      <c r="XDE268" s="1"/>
      <c r="XDF268" s="1"/>
      <c r="XDG268" s="1"/>
      <c r="XDH268" s="1"/>
      <c r="XDI268" s="1"/>
      <c r="XDJ268" s="1"/>
      <c r="XDK268" s="1"/>
      <c r="XDL268" s="1"/>
      <c r="XDM268" s="1"/>
      <c r="XDN268" s="1"/>
      <c r="XDO268" s="1"/>
      <c r="XDP268" s="1"/>
      <c r="XDQ268" s="1"/>
      <c r="XDR268" s="1"/>
      <c r="XDS268" s="1"/>
      <c r="XDT268" s="1"/>
      <c r="XDU268" s="1"/>
      <c r="XDV268" s="1"/>
      <c r="XDW268" s="1"/>
      <c r="XDX268" s="1"/>
      <c r="XDY268" s="1"/>
      <c r="XDZ268" s="1"/>
      <c r="XEA268" s="1"/>
      <c r="XEB268" s="1"/>
      <c r="XEC268" s="1"/>
      <c r="XED268" s="1"/>
      <c r="XEE268" s="1"/>
      <c r="XEF268" s="1"/>
      <c r="XEG268" s="1"/>
      <c r="XEH268" s="1"/>
      <c r="XEI268" s="1"/>
      <c r="XEJ268" s="1"/>
      <c r="XEK268" s="1"/>
      <c r="XEL268" s="1"/>
      <c r="XEM268" s="1"/>
      <c r="XEN268" s="1"/>
      <c r="XEO268" s="1"/>
      <c r="XEP268" s="1"/>
      <c r="XEQ268" s="1"/>
      <c r="XER268" s="1"/>
      <c r="XES268" s="1"/>
      <c r="XET268" s="1"/>
      <c r="XEU268" s="1"/>
      <c r="XEV268" s="1"/>
      <c r="XEW268" s="1"/>
      <c r="XEX268" s="1"/>
      <c r="XEY268" s="1"/>
      <c r="XEZ268" s="1"/>
      <c r="XFA268" s="1"/>
      <c r="XFB268" s="1"/>
      <c r="XFC268" s="1"/>
      <c r="XFD268" s="1"/>
    </row>
    <row r="269" spans="1:151 16227:16384" s="11" customFormat="1" ht="20.25" customHeight="1" x14ac:dyDescent="0.25">
      <c r="A269" s="158"/>
      <c r="B269" s="159"/>
      <c r="C269" s="135">
        <f>C268+1</f>
        <v>2</v>
      </c>
      <c r="D269" s="135"/>
      <c r="E269" s="51" t="s">
        <v>253</v>
      </c>
      <c r="F269" s="136">
        <f>(49.66+3.1)*(10.764)</f>
        <v>567.90863999999999</v>
      </c>
      <c r="G269" s="137"/>
      <c r="H269" s="51">
        <v>0</v>
      </c>
      <c r="I269" s="51">
        <f>F269*(($I$163)+1)+H269</f>
        <v>908.65382399999999</v>
      </c>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WZC269" s="1"/>
      <c r="WZD269" s="1"/>
      <c r="WZE269" s="1"/>
      <c r="WZF269" s="1"/>
      <c r="WZG269" s="1"/>
      <c r="WZH269" s="1"/>
      <c r="WZI269" s="1"/>
      <c r="WZJ269" s="1"/>
      <c r="WZK269" s="1"/>
      <c r="WZL269" s="1"/>
      <c r="WZM269" s="1"/>
      <c r="WZN269" s="1"/>
      <c r="WZO269" s="1"/>
      <c r="WZP269" s="1"/>
      <c r="WZQ269" s="1"/>
      <c r="WZR269" s="1"/>
      <c r="WZS269" s="1"/>
      <c r="WZT269" s="1"/>
      <c r="WZU269" s="1"/>
      <c r="WZV269" s="1"/>
      <c r="WZW269" s="1"/>
      <c r="WZX269" s="1"/>
      <c r="WZY269" s="1"/>
      <c r="WZZ269" s="1"/>
      <c r="XAA269" s="1"/>
      <c r="XAB269" s="1"/>
      <c r="XAC269" s="1"/>
      <c r="XAD269" s="1"/>
      <c r="XAE269" s="1"/>
      <c r="XAF269" s="1"/>
      <c r="XAG269" s="1"/>
      <c r="XAH269" s="1"/>
      <c r="XAI269" s="1"/>
      <c r="XAJ269" s="1"/>
      <c r="XAK269" s="1"/>
      <c r="XAL269" s="1"/>
      <c r="XAM269" s="1"/>
      <c r="XAN269" s="1"/>
      <c r="XAO269" s="1"/>
      <c r="XAP269" s="1"/>
      <c r="XAQ269" s="1"/>
      <c r="XAR269" s="1"/>
      <c r="XAS269" s="1"/>
      <c r="XAT269" s="1"/>
      <c r="XAU269" s="1"/>
      <c r="XAV269" s="1"/>
      <c r="XAW269" s="1"/>
      <c r="XAX269" s="1"/>
      <c r="XAY269" s="1"/>
      <c r="XAZ269" s="1"/>
      <c r="XBA269" s="1"/>
      <c r="XBB269" s="1"/>
      <c r="XBC269" s="1"/>
      <c r="XBD269" s="1"/>
      <c r="XBE269" s="1"/>
      <c r="XBF269" s="1"/>
      <c r="XBG269" s="1"/>
      <c r="XBH269" s="1"/>
      <c r="XBI269" s="1"/>
      <c r="XBJ269" s="1"/>
      <c r="XBK269" s="1"/>
      <c r="XBL269" s="1"/>
      <c r="XBM269" s="1"/>
      <c r="XBN269" s="1"/>
      <c r="XBO269" s="1"/>
      <c r="XBP269" s="1"/>
      <c r="XBQ269" s="1"/>
      <c r="XBR269" s="1"/>
      <c r="XBS269" s="1"/>
      <c r="XBT269" s="1"/>
      <c r="XBU269" s="1"/>
      <c r="XBV269" s="1"/>
      <c r="XBW269" s="1"/>
      <c r="XBX269" s="1"/>
      <c r="XBY269" s="1"/>
      <c r="XBZ269" s="1"/>
      <c r="XCA269" s="1"/>
      <c r="XCB269" s="1"/>
      <c r="XCC269" s="1"/>
      <c r="XCD269" s="1"/>
      <c r="XCE269" s="1"/>
      <c r="XCF269" s="1"/>
      <c r="XCG269" s="1"/>
      <c r="XCH269" s="1"/>
      <c r="XCI269" s="1"/>
      <c r="XCJ269" s="1"/>
      <c r="XCK269" s="1"/>
      <c r="XCL269" s="1"/>
      <c r="XCM269" s="1"/>
      <c r="XCN269" s="1"/>
      <c r="XCO269" s="1"/>
      <c r="XCP269" s="1"/>
      <c r="XCQ269" s="1"/>
      <c r="XCR269" s="1"/>
      <c r="XCS269" s="1"/>
      <c r="XCT269" s="1"/>
      <c r="XCU269" s="1"/>
      <c r="XCV269" s="1"/>
      <c r="XCW269" s="1"/>
      <c r="XCX269" s="1"/>
      <c r="XCY269" s="1"/>
      <c r="XCZ269" s="1"/>
      <c r="XDA269" s="1"/>
      <c r="XDB269" s="1"/>
      <c r="XDC269" s="1"/>
      <c r="XDD269" s="1"/>
      <c r="XDE269" s="1"/>
      <c r="XDF269" s="1"/>
      <c r="XDG269" s="1"/>
      <c r="XDH269" s="1"/>
      <c r="XDI269" s="1"/>
      <c r="XDJ269" s="1"/>
      <c r="XDK269" s="1"/>
      <c r="XDL269" s="1"/>
      <c r="XDM269" s="1"/>
      <c r="XDN269" s="1"/>
      <c r="XDO269" s="1"/>
      <c r="XDP269" s="1"/>
      <c r="XDQ269" s="1"/>
      <c r="XDR269" s="1"/>
      <c r="XDS269" s="1"/>
      <c r="XDT269" s="1"/>
      <c r="XDU269" s="1"/>
      <c r="XDV269" s="1"/>
      <c r="XDW269" s="1"/>
      <c r="XDX269" s="1"/>
      <c r="XDY269" s="1"/>
      <c r="XDZ269" s="1"/>
      <c r="XEA269" s="1"/>
      <c r="XEB269" s="1"/>
      <c r="XEC269" s="1"/>
      <c r="XED269" s="1"/>
      <c r="XEE269" s="1"/>
      <c r="XEF269" s="1"/>
      <c r="XEG269" s="1"/>
      <c r="XEH269" s="1"/>
      <c r="XEI269" s="1"/>
      <c r="XEJ269" s="1"/>
      <c r="XEK269" s="1"/>
      <c r="XEL269" s="1"/>
      <c r="XEM269" s="1"/>
      <c r="XEN269" s="1"/>
      <c r="XEO269" s="1"/>
      <c r="XEP269" s="1"/>
      <c r="XEQ269" s="1"/>
      <c r="XER269" s="1"/>
      <c r="XES269" s="1"/>
      <c r="XET269" s="1"/>
      <c r="XEU269" s="1"/>
      <c r="XEV269" s="1"/>
      <c r="XEW269" s="1"/>
      <c r="XEX269" s="1"/>
      <c r="XEY269" s="1"/>
      <c r="XEZ269" s="1"/>
      <c r="XFA269" s="1"/>
      <c r="XFB269" s="1"/>
      <c r="XFC269" s="1"/>
      <c r="XFD269" s="1"/>
    </row>
    <row r="270" spans="1:151 16227:16384" s="11" customFormat="1" ht="20.25" customHeight="1" x14ac:dyDescent="0.25">
      <c r="A270" s="158"/>
      <c r="B270" s="159"/>
      <c r="C270" s="135">
        <f t="shared" ref="C270:C275" si="19">C269+1</f>
        <v>3</v>
      </c>
      <c r="D270" s="135"/>
      <c r="E270" s="136" t="s">
        <v>208</v>
      </c>
      <c r="F270" s="162"/>
      <c r="G270" s="162"/>
      <c r="H270" s="162"/>
      <c r="I270" s="137"/>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WZC270" s="1"/>
      <c r="WZD270" s="1"/>
      <c r="WZE270" s="1"/>
      <c r="WZF270" s="1"/>
      <c r="WZG270" s="1"/>
      <c r="WZH270" s="1"/>
      <c r="WZI270" s="1"/>
      <c r="WZJ270" s="1"/>
      <c r="WZK270" s="1"/>
      <c r="WZL270" s="1"/>
      <c r="WZM270" s="1"/>
      <c r="WZN270" s="1"/>
      <c r="WZO270" s="1"/>
      <c r="WZP270" s="1"/>
      <c r="WZQ270" s="1"/>
      <c r="WZR270" s="1"/>
      <c r="WZS270" s="1"/>
      <c r="WZT270" s="1"/>
      <c r="WZU270" s="1"/>
      <c r="WZV270" s="1"/>
      <c r="WZW270" s="1"/>
      <c r="WZX270" s="1"/>
      <c r="WZY270" s="1"/>
      <c r="WZZ270" s="1"/>
      <c r="XAA270" s="1"/>
      <c r="XAB270" s="1"/>
      <c r="XAC270" s="1"/>
      <c r="XAD270" s="1"/>
      <c r="XAE270" s="1"/>
      <c r="XAF270" s="1"/>
      <c r="XAG270" s="1"/>
      <c r="XAH270" s="1"/>
      <c r="XAI270" s="1"/>
      <c r="XAJ270" s="1"/>
      <c r="XAK270" s="1"/>
      <c r="XAL270" s="1"/>
      <c r="XAM270" s="1"/>
      <c r="XAN270" s="1"/>
      <c r="XAO270" s="1"/>
      <c r="XAP270" s="1"/>
      <c r="XAQ270" s="1"/>
      <c r="XAR270" s="1"/>
      <c r="XAS270" s="1"/>
      <c r="XAT270" s="1"/>
      <c r="XAU270" s="1"/>
      <c r="XAV270" s="1"/>
      <c r="XAW270" s="1"/>
      <c r="XAX270" s="1"/>
      <c r="XAY270" s="1"/>
      <c r="XAZ270" s="1"/>
      <c r="XBA270" s="1"/>
      <c r="XBB270" s="1"/>
      <c r="XBC270" s="1"/>
      <c r="XBD270" s="1"/>
      <c r="XBE270" s="1"/>
      <c r="XBF270" s="1"/>
      <c r="XBG270" s="1"/>
      <c r="XBH270" s="1"/>
      <c r="XBI270" s="1"/>
      <c r="XBJ270" s="1"/>
      <c r="XBK270" s="1"/>
      <c r="XBL270" s="1"/>
      <c r="XBM270" s="1"/>
      <c r="XBN270" s="1"/>
      <c r="XBO270" s="1"/>
      <c r="XBP270" s="1"/>
      <c r="XBQ270" s="1"/>
      <c r="XBR270" s="1"/>
      <c r="XBS270" s="1"/>
      <c r="XBT270" s="1"/>
      <c r="XBU270" s="1"/>
      <c r="XBV270" s="1"/>
      <c r="XBW270" s="1"/>
      <c r="XBX270" s="1"/>
      <c r="XBY270" s="1"/>
      <c r="XBZ270" s="1"/>
      <c r="XCA270" s="1"/>
      <c r="XCB270" s="1"/>
      <c r="XCC270" s="1"/>
      <c r="XCD270" s="1"/>
      <c r="XCE270" s="1"/>
      <c r="XCF270" s="1"/>
      <c r="XCG270" s="1"/>
      <c r="XCH270" s="1"/>
      <c r="XCI270" s="1"/>
      <c r="XCJ270" s="1"/>
      <c r="XCK270" s="1"/>
      <c r="XCL270" s="1"/>
      <c r="XCM270" s="1"/>
      <c r="XCN270" s="1"/>
      <c r="XCO270" s="1"/>
      <c r="XCP270" s="1"/>
      <c r="XCQ270" s="1"/>
      <c r="XCR270" s="1"/>
      <c r="XCS270" s="1"/>
      <c r="XCT270" s="1"/>
      <c r="XCU270" s="1"/>
      <c r="XCV270" s="1"/>
      <c r="XCW270" s="1"/>
      <c r="XCX270" s="1"/>
      <c r="XCY270" s="1"/>
      <c r="XCZ270" s="1"/>
      <c r="XDA270" s="1"/>
      <c r="XDB270" s="1"/>
      <c r="XDC270" s="1"/>
      <c r="XDD270" s="1"/>
      <c r="XDE270" s="1"/>
      <c r="XDF270" s="1"/>
      <c r="XDG270" s="1"/>
      <c r="XDH270" s="1"/>
      <c r="XDI270" s="1"/>
      <c r="XDJ270" s="1"/>
      <c r="XDK270" s="1"/>
      <c r="XDL270" s="1"/>
      <c r="XDM270" s="1"/>
      <c r="XDN270" s="1"/>
      <c r="XDO270" s="1"/>
      <c r="XDP270" s="1"/>
      <c r="XDQ270" s="1"/>
      <c r="XDR270" s="1"/>
      <c r="XDS270" s="1"/>
      <c r="XDT270" s="1"/>
      <c r="XDU270" s="1"/>
      <c r="XDV270" s="1"/>
      <c r="XDW270" s="1"/>
      <c r="XDX270" s="1"/>
      <c r="XDY270" s="1"/>
      <c r="XDZ270" s="1"/>
      <c r="XEA270" s="1"/>
      <c r="XEB270" s="1"/>
      <c r="XEC270" s="1"/>
      <c r="XED270" s="1"/>
      <c r="XEE270" s="1"/>
      <c r="XEF270" s="1"/>
      <c r="XEG270" s="1"/>
      <c r="XEH270" s="1"/>
      <c r="XEI270" s="1"/>
      <c r="XEJ270" s="1"/>
      <c r="XEK270" s="1"/>
      <c r="XEL270" s="1"/>
      <c r="XEM270" s="1"/>
      <c r="XEN270" s="1"/>
      <c r="XEO270" s="1"/>
      <c r="XEP270" s="1"/>
      <c r="XEQ270" s="1"/>
      <c r="XER270" s="1"/>
      <c r="XES270" s="1"/>
      <c r="XET270" s="1"/>
      <c r="XEU270" s="1"/>
      <c r="XEV270" s="1"/>
      <c r="XEW270" s="1"/>
      <c r="XEX270" s="1"/>
      <c r="XEY270" s="1"/>
      <c r="XEZ270" s="1"/>
      <c r="XFA270" s="1"/>
      <c r="XFB270" s="1"/>
      <c r="XFC270" s="1"/>
      <c r="XFD270" s="1"/>
    </row>
    <row r="271" spans="1:151 16227:16384" s="11" customFormat="1" ht="20.25" customHeight="1" x14ac:dyDescent="0.25">
      <c r="A271" s="158"/>
      <c r="B271" s="159"/>
      <c r="C271" s="135">
        <f t="shared" si="19"/>
        <v>4</v>
      </c>
      <c r="D271" s="135"/>
      <c r="E271" s="51" t="s">
        <v>253</v>
      </c>
      <c r="F271" s="136">
        <f>(47.16+2.5+3.1)*(10.764)</f>
        <v>567.90863999999999</v>
      </c>
      <c r="G271" s="137"/>
      <c r="H271" s="51">
        <v>0</v>
      </c>
      <c r="I271" s="51">
        <f>F271*(($I$163)+1)+H271</f>
        <v>908.65382399999999</v>
      </c>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WZC271" s="1"/>
      <c r="WZD271" s="1"/>
      <c r="WZE271" s="1"/>
      <c r="WZF271" s="1"/>
      <c r="WZG271" s="1"/>
      <c r="WZH271" s="1"/>
      <c r="WZI271" s="1"/>
      <c r="WZJ271" s="1"/>
      <c r="WZK271" s="1"/>
      <c r="WZL271" s="1"/>
      <c r="WZM271" s="1"/>
      <c r="WZN271" s="1"/>
      <c r="WZO271" s="1"/>
      <c r="WZP271" s="1"/>
      <c r="WZQ271" s="1"/>
      <c r="WZR271" s="1"/>
      <c r="WZS271" s="1"/>
      <c r="WZT271" s="1"/>
      <c r="WZU271" s="1"/>
      <c r="WZV271" s="1"/>
      <c r="WZW271" s="1"/>
      <c r="WZX271" s="1"/>
      <c r="WZY271" s="1"/>
      <c r="WZZ271" s="1"/>
      <c r="XAA271" s="1"/>
      <c r="XAB271" s="1"/>
      <c r="XAC271" s="1"/>
      <c r="XAD271" s="1"/>
      <c r="XAE271" s="1"/>
      <c r="XAF271" s="1"/>
      <c r="XAG271" s="1"/>
      <c r="XAH271" s="1"/>
      <c r="XAI271" s="1"/>
      <c r="XAJ271" s="1"/>
      <c r="XAK271" s="1"/>
      <c r="XAL271" s="1"/>
      <c r="XAM271" s="1"/>
      <c r="XAN271" s="1"/>
      <c r="XAO271" s="1"/>
      <c r="XAP271" s="1"/>
      <c r="XAQ271" s="1"/>
      <c r="XAR271" s="1"/>
      <c r="XAS271" s="1"/>
      <c r="XAT271" s="1"/>
      <c r="XAU271" s="1"/>
      <c r="XAV271" s="1"/>
      <c r="XAW271" s="1"/>
      <c r="XAX271" s="1"/>
      <c r="XAY271" s="1"/>
      <c r="XAZ271" s="1"/>
      <c r="XBA271" s="1"/>
      <c r="XBB271" s="1"/>
      <c r="XBC271" s="1"/>
      <c r="XBD271" s="1"/>
      <c r="XBE271" s="1"/>
      <c r="XBF271" s="1"/>
      <c r="XBG271" s="1"/>
      <c r="XBH271" s="1"/>
      <c r="XBI271" s="1"/>
      <c r="XBJ271" s="1"/>
      <c r="XBK271" s="1"/>
      <c r="XBL271" s="1"/>
      <c r="XBM271" s="1"/>
      <c r="XBN271" s="1"/>
      <c r="XBO271" s="1"/>
      <c r="XBP271" s="1"/>
      <c r="XBQ271" s="1"/>
      <c r="XBR271" s="1"/>
      <c r="XBS271" s="1"/>
      <c r="XBT271" s="1"/>
      <c r="XBU271" s="1"/>
      <c r="XBV271" s="1"/>
      <c r="XBW271" s="1"/>
      <c r="XBX271" s="1"/>
      <c r="XBY271" s="1"/>
      <c r="XBZ271" s="1"/>
      <c r="XCA271" s="1"/>
      <c r="XCB271" s="1"/>
      <c r="XCC271" s="1"/>
      <c r="XCD271" s="1"/>
      <c r="XCE271" s="1"/>
      <c r="XCF271" s="1"/>
      <c r="XCG271" s="1"/>
      <c r="XCH271" s="1"/>
      <c r="XCI271" s="1"/>
      <c r="XCJ271" s="1"/>
      <c r="XCK271" s="1"/>
      <c r="XCL271" s="1"/>
      <c r="XCM271" s="1"/>
      <c r="XCN271" s="1"/>
      <c r="XCO271" s="1"/>
      <c r="XCP271" s="1"/>
      <c r="XCQ271" s="1"/>
      <c r="XCR271" s="1"/>
      <c r="XCS271" s="1"/>
      <c r="XCT271" s="1"/>
      <c r="XCU271" s="1"/>
      <c r="XCV271" s="1"/>
      <c r="XCW271" s="1"/>
      <c r="XCX271" s="1"/>
      <c r="XCY271" s="1"/>
      <c r="XCZ271" s="1"/>
      <c r="XDA271" s="1"/>
      <c r="XDB271" s="1"/>
      <c r="XDC271" s="1"/>
      <c r="XDD271" s="1"/>
      <c r="XDE271" s="1"/>
      <c r="XDF271" s="1"/>
      <c r="XDG271" s="1"/>
      <c r="XDH271" s="1"/>
      <c r="XDI271" s="1"/>
      <c r="XDJ271" s="1"/>
      <c r="XDK271" s="1"/>
      <c r="XDL271" s="1"/>
      <c r="XDM271" s="1"/>
      <c r="XDN271" s="1"/>
      <c r="XDO271" s="1"/>
      <c r="XDP271" s="1"/>
      <c r="XDQ271" s="1"/>
      <c r="XDR271" s="1"/>
      <c r="XDS271" s="1"/>
      <c r="XDT271" s="1"/>
      <c r="XDU271" s="1"/>
      <c r="XDV271" s="1"/>
      <c r="XDW271" s="1"/>
      <c r="XDX271" s="1"/>
      <c r="XDY271" s="1"/>
      <c r="XDZ271" s="1"/>
      <c r="XEA271" s="1"/>
      <c r="XEB271" s="1"/>
      <c r="XEC271" s="1"/>
      <c r="XED271" s="1"/>
      <c r="XEE271" s="1"/>
      <c r="XEF271" s="1"/>
      <c r="XEG271" s="1"/>
      <c r="XEH271" s="1"/>
      <c r="XEI271" s="1"/>
      <c r="XEJ271" s="1"/>
      <c r="XEK271" s="1"/>
      <c r="XEL271" s="1"/>
      <c r="XEM271" s="1"/>
      <c r="XEN271" s="1"/>
      <c r="XEO271" s="1"/>
      <c r="XEP271" s="1"/>
      <c r="XEQ271" s="1"/>
      <c r="XER271" s="1"/>
      <c r="XES271" s="1"/>
      <c r="XET271" s="1"/>
      <c r="XEU271" s="1"/>
      <c r="XEV271" s="1"/>
      <c r="XEW271" s="1"/>
      <c r="XEX271" s="1"/>
      <c r="XEY271" s="1"/>
      <c r="XEZ271" s="1"/>
      <c r="XFA271" s="1"/>
      <c r="XFB271" s="1"/>
      <c r="XFC271" s="1"/>
      <c r="XFD271" s="1"/>
    </row>
    <row r="272" spans="1:151 16227:16384" s="11" customFormat="1" ht="20.25" customHeight="1" x14ac:dyDescent="0.25">
      <c r="A272" s="158"/>
      <c r="B272" s="159"/>
      <c r="C272" s="135">
        <f>C271+1</f>
        <v>5</v>
      </c>
      <c r="D272" s="135"/>
      <c r="E272" s="51" t="s">
        <v>253</v>
      </c>
      <c r="F272" s="136">
        <f>(46.85+2.5+3.1)*(10.764)</f>
        <v>564.57180000000005</v>
      </c>
      <c r="G272" s="137"/>
      <c r="H272" s="51">
        <v>0</v>
      </c>
      <c r="I272" s="51">
        <f>F272*(($I$163)+1)+H272</f>
        <v>903.31488000000013</v>
      </c>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WZC272" s="1"/>
      <c r="WZD272" s="1"/>
      <c r="WZE272" s="1"/>
      <c r="WZF272" s="1"/>
      <c r="WZG272" s="1"/>
      <c r="WZH272" s="1"/>
      <c r="WZI272" s="1"/>
      <c r="WZJ272" s="1"/>
      <c r="WZK272" s="1"/>
      <c r="WZL272" s="1"/>
      <c r="WZM272" s="1"/>
      <c r="WZN272" s="1"/>
      <c r="WZO272" s="1"/>
      <c r="WZP272" s="1"/>
      <c r="WZQ272" s="1"/>
      <c r="WZR272" s="1"/>
      <c r="WZS272" s="1"/>
      <c r="WZT272" s="1"/>
      <c r="WZU272" s="1"/>
      <c r="WZV272" s="1"/>
      <c r="WZW272" s="1"/>
      <c r="WZX272" s="1"/>
      <c r="WZY272" s="1"/>
      <c r="WZZ272" s="1"/>
      <c r="XAA272" s="1"/>
      <c r="XAB272" s="1"/>
      <c r="XAC272" s="1"/>
      <c r="XAD272" s="1"/>
      <c r="XAE272" s="1"/>
      <c r="XAF272" s="1"/>
      <c r="XAG272" s="1"/>
      <c r="XAH272" s="1"/>
      <c r="XAI272" s="1"/>
      <c r="XAJ272" s="1"/>
      <c r="XAK272" s="1"/>
      <c r="XAL272" s="1"/>
      <c r="XAM272" s="1"/>
      <c r="XAN272" s="1"/>
      <c r="XAO272" s="1"/>
      <c r="XAP272" s="1"/>
      <c r="XAQ272" s="1"/>
      <c r="XAR272" s="1"/>
      <c r="XAS272" s="1"/>
      <c r="XAT272" s="1"/>
      <c r="XAU272" s="1"/>
      <c r="XAV272" s="1"/>
      <c r="XAW272" s="1"/>
      <c r="XAX272" s="1"/>
      <c r="XAY272" s="1"/>
      <c r="XAZ272" s="1"/>
      <c r="XBA272" s="1"/>
      <c r="XBB272" s="1"/>
      <c r="XBC272" s="1"/>
      <c r="XBD272" s="1"/>
      <c r="XBE272" s="1"/>
      <c r="XBF272" s="1"/>
      <c r="XBG272" s="1"/>
      <c r="XBH272" s="1"/>
      <c r="XBI272" s="1"/>
      <c r="XBJ272" s="1"/>
      <c r="XBK272" s="1"/>
      <c r="XBL272" s="1"/>
      <c r="XBM272" s="1"/>
      <c r="XBN272" s="1"/>
      <c r="XBO272" s="1"/>
      <c r="XBP272" s="1"/>
      <c r="XBQ272" s="1"/>
      <c r="XBR272" s="1"/>
      <c r="XBS272" s="1"/>
      <c r="XBT272" s="1"/>
      <c r="XBU272" s="1"/>
      <c r="XBV272" s="1"/>
      <c r="XBW272" s="1"/>
      <c r="XBX272" s="1"/>
      <c r="XBY272" s="1"/>
      <c r="XBZ272" s="1"/>
      <c r="XCA272" s="1"/>
      <c r="XCB272" s="1"/>
      <c r="XCC272" s="1"/>
      <c r="XCD272" s="1"/>
      <c r="XCE272" s="1"/>
      <c r="XCF272" s="1"/>
      <c r="XCG272" s="1"/>
      <c r="XCH272" s="1"/>
      <c r="XCI272" s="1"/>
      <c r="XCJ272" s="1"/>
      <c r="XCK272" s="1"/>
      <c r="XCL272" s="1"/>
      <c r="XCM272" s="1"/>
      <c r="XCN272" s="1"/>
      <c r="XCO272" s="1"/>
      <c r="XCP272" s="1"/>
      <c r="XCQ272" s="1"/>
      <c r="XCR272" s="1"/>
      <c r="XCS272" s="1"/>
      <c r="XCT272" s="1"/>
      <c r="XCU272" s="1"/>
      <c r="XCV272" s="1"/>
      <c r="XCW272" s="1"/>
      <c r="XCX272" s="1"/>
      <c r="XCY272" s="1"/>
      <c r="XCZ272" s="1"/>
      <c r="XDA272" s="1"/>
      <c r="XDB272" s="1"/>
      <c r="XDC272" s="1"/>
      <c r="XDD272" s="1"/>
      <c r="XDE272" s="1"/>
      <c r="XDF272" s="1"/>
      <c r="XDG272" s="1"/>
      <c r="XDH272" s="1"/>
      <c r="XDI272" s="1"/>
      <c r="XDJ272" s="1"/>
      <c r="XDK272" s="1"/>
      <c r="XDL272" s="1"/>
      <c r="XDM272" s="1"/>
      <c r="XDN272" s="1"/>
      <c r="XDO272" s="1"/>
      <c r="XDP272" s="1"/>
      <c r="XDQ272" s="1"/>
      <c r="XDR272" s="1"/>
      <c r="XDS272" s="1"/>
      <c r="XDT272" s="1"/>
      <c r="XDU272" s="1"/>
      <c r="XDV272" s="1"/>
      <c r="XDW272" s="1"/>
      <c r="XDX272" s="1"/>
      <c r="XDY272" s="1"/>
      <c r="XDZ272" s="1"/>
      <c r="XEA272" s="1"/>
      <c r="XEB272" s="1"/>
      <c r="XEC272" s="1"/>
      <c r="XED272" s="1"/>
      <c r="XEE272" s="1"/>
      <c r="XEF272" s="1"/>
      <c r="XEG272" s="1"/>
      <c r="XEH272" s="1"/>
      <c r="XEI272" s="1"/>
      <c r="XEJ272" s="1"/>
      <c r="XEK272" s="1"/>
      <c r="XEL272" s="1"/>
      <c r="XEM272" s="1"/>
      <c r="XEN272" s="1"/>
      <c r="XEO272" s="1"/>
      <c r="XEP272" s="1"/>
      <c r="XEQ272" s="1"/>
      <c r="XER272" s="1"/>
      <c r="XES272" s="1"/>
      <c r="XET272" s="1"/>
      <c r="XEU272" s="1"/>
      <c r="XEV272" s="1"/>
      <c r="XEW272" s="1"/>
      <c r="XEX272" s="1"/>
      <c r="XEY272" s="1"/>
      <c r="XEZ272" s="1"/>
      <c r="XFA272" s="1"/>
      <c r="XFB272" s="1"/>
      <c r="XFC272" s="1"/>
      <c r="XFD272" s="1"/>
    </row>
    <row r="273" spans="1:151 16227:16384" s="11" customFormat="1" ht="20.25" customHeight="1" x14ac:dyDescent="0.25">
      <c r="A273" s="158"/>
      <c r="B273" s="159"/>
      <c r="C273" s="135">
        <f t="shared" si="19"/>
        <v>6</v>
      </c>
      <c r="D273" s="135"/>
      <c r="E273" s="51" t="s">
        <v>253</v>
      </c>
      <c r="F273" s="136">
        <f>(48.22+3.1)*(10.764)</f>
        <v>552.40847999999994</v>
      </c>
      <c r="G273" s="137"/>
      <c r="H273" s="51">
        <v>0</v>
      </c>
      <c r="I273" s="51">
        <f>F273*(($I$163)+1)+H273</f>
        <v>883.853568</v>
      </c>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WZC273" s="1"/>
      <c r="WZD273" s="1"/>
      <c r="WZE273" s="1"/>
      <c r="WZF273" s="1"/>
      <c r="WZG273" s="1"/>
      <c r="WZH273" s="1"/>
      <c r="WZI273" s="1"/>
      <c r="WZJ273" s="1"/>
      <c r="WZK273" s="1"/>
      <c r="WZL273" s="1"/>
      <c r="WZM273" s="1"/>
      <c r="WZN273" s="1"/>
      <c r="WZO273" s="1"/>
      <c r="WZP273" s="1"/>
      <c r="WZQ273" s="1"/>
      <c r="WZR273" s="1"/>
      <c r="WZS273" s="1"/>
      <c r="WZT273" s="1"/>
      <c r="WZU273" s="1"/>
      <c r="WZV273" s="1"/>
      <c r="WZW273" s="1"/>
      <c r="WZX273" s="1"/>
      <c r="WZY273" s="1"/>
      <c r="WZZ273" s="1"/>
      <c r="XAA273" s="1"/>
      <c r="XAB273" s="1"/>
      <c r="XAC273" s="1"/>
      <c r="XAD273" s="1"/>
      <c r="XAE273" s="1"/>
      <c r="XAF273" s="1"/>
      <c r="XAG273" s="1"/>
      <c r="XAH273" s="1"/>
      <c r="XAI273" s="1"/>
      <c r="XAJ273" s="1"/>
      <c r="XAK273" s="1"/>
      <c r="XAL273" s="1"/>
      <c r="XAM273" s="1"/>
      <c r="XAN273" s="1"/>
      <c r="XAO273" s="1"/>
      <c r="XAP273" s="1"/>
      <c r="XAQ273" s="1"/>
      <c r="XAR273" s="1"/>
      <c r="XAS273" s="1"/>
      <c r="XAT273" s="1"/>
      <c r="XAU273" s="1"/>
      <c r="XAV273" s="1"/>
      <c r="XAW273" s="1"/>
      <c r="XAX273" s="1"/>
      <c r="XAY273" s="1"/>
      <c r="XAZ273" s="1"/>
      <c r="XBA273" s="1"/>
      <c r="XBB273" s="1"/>
      <c r="XBC273" s="1"/>
      <c r="XBD273" s="1"/>
      <c r="XBE273" s="1"/>
      <c r="XBF273" s="1"/>
      <c r="XBG273" s="1"/>
      <c r="XBH273" s="1"/>
      <c r="XBI273" s="1"/>
      <c r="XBJ273" s="1"/>
      <c r="XBK273" s="1"/>
      <c r="XBL273" s="1"/>
      <c r="XBM273" s="1"/>
      <c r="XBN273" s="1"/>
      <c r="XBO273" s="1"/>
      <c r="XBP273" s="1"/>
      <c r="XBQ273" s="1"/>
      <c r="XBR273" s="1"/>
      <c r="XBS273" s="1"/>
      <c r="XBT273" s="1"/>
      <c r="XBU273" s="1"/>
      <c r="XBV273" s="1"/>
      <c r="XBW273" s="1"/>
      <c r="XBX273" s="1"/>
      <c r="XBY273" s="1"/>
      <c r="XBZ273" s="1"/>
      <c r="XCA273" s="1"/>
      <c r="XCB273" s="1"/>
      <c r="XCC273" s="1"/>
      <c r="XCD273" s="1"/>
      <c r="XCE273" s="1"/>
      <c r="XCF273" s="1"/>
      <c r="XCG273" s="1"/>
      <c r="XCH273" s="1"/>
      <c r="XCI273" s="1"/>
      <c r="XCJ273" s="1"/>
      <c r="XCK273" s="1"/>
      <c r="XCL273" s="1"/>
      <c r="XCM273" s="1"/>
      <c r="XCN273" s="1"/>
      <c r="XCO273" s="1"/>
      <c r="XCP273" s="1"/>
      <c r="XCQ273" s="1"/>
      <c r="XCR273" s="1"/>
      <c r="XCS273" s="1"/>
      <c r="XCT273" s="1"/>
      <c r="XCU273" s="1"/>
      <c r="XCV273" s="1"/>
      <c r="XCW273" s="1"/>
      <c r="XCX273" s="1"/>
      <c r="XCY273" s="1"/>
      <c r="XCZ273" s="1"/>
      <c r="XDA273" s="1"/>
      <c r="XDB273" s="1"/>
      <c r="XDC273" s="1"/>
      <c r="XDD273" s="1"/>
      <c r="XDE273" s="1"/>
      <c r="XDF273" s="1"/>
      <c r="XDG273" s="1"/>
      <c r="XDH273" s="1"/>
      <c r="XDI273" s="1"/>
      <c r="XDJ273" s="1"/>
      <c r="XDK273" s="1"/>
      <c r="XDL273" s="1"/>
      <c r="XDM273" s="1"/>
      <c r="XDN273" s="1"/>
      <c r="XDO273" s="1"/>
      <c r="XDP273" s="1"/>
      <c r="XDQ273" s="1"/>
      <c r="XDR273" s="1"/>
      <c r="XDS273" s="1"/>
      <c r="XDT273" s="1"/>
      <c r="XDU273" s="1"/>
      <c r="XDV273" s="1"/>
      <c r="XDW273" s="1"/>
      <c r="XDX273" s="1"/>
      <c r="XDY273" s="1"/>
      <c r="XDZ273" s="1"/>
      <c r="XEA273" s="1"/>
      <c r="XEB273" s="1"/>
      <c r="XEC273" s="1"/>
      <c r="XED273" s="1"/>
      <c r="XEE273" s="1"/>
      <c r="XEF273" s="1"/>
      <c r="XEG273" s="1"/>
      <c r="XEH273" s="1"/>
      <c r="XEI273" s="1"/>
      <c r="XEJ273" s="1"/>
      <c r="XEK273" s="1"/>
      <c r="XEL273" s="1"/>
      <c r="XEM273" s="1"/>
      <c r="XEN273" s="1"/>
      <c r="XEO273" s="1"/>
      <c r="XEP273" s="1"/>
      <c r="XEQ273" s="1"/>
      <c r="XER273" s="1"/>
      <c r="XES273" s="1"/>
      <c r="XET273" s="1"/>
      <c r="XEU273" s="1"/>
      <c r="XEV273" s="1"/>
      <c r="XEW273" s="1"/>
      <c r="XEX273" s="1"/>
      <c r="XEY273" s="1"/>
      <c r="XEZ273" s="1"/>
      <c r="XFA273" s="1"/>
      <c r="XFB273" s="1"/>
      <c r="XFC273" s="1"/>
      <c r="XFD273" s="1"/>
    </row>
    <row r="274" spans="1:151 16227:16384" s="11" customFormat="1" ht="20.25" customHeight="1" x14ac:dyDescent="0.25">
      <c r="A274" s="158"/>
      <c r="B274" s="159"/>
      <c r="C274" s="135">
        <f>C273+1</f>
        <v>7</v>
      </c>
      <c r="D274" s="135"/>
      <c r="E274" s="51" t="s">
        <v>253</v>
      </c>
      <c r="F274" s="136">
        <f>(49.52+3.1)*(10.764)</f>
        <v>566.40168000000006</v>
      </c>
      <c r="G274" s="137"/>
      <c r="H274" s="51">
        <v>0</v>
      </c>
      <c r="I274" s="51">
        <f>F274*(($I$163)+1)+H274</f>
        <v>906.24268800000016</v>
      </c>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WZC274" s="1"/>
      <c r="WZD274" s="1"/>
      <c r="WZE274" s="1"/>
      <c r="WZF274" s="1"/>
      <c r="WZG274" s="1"/>
      <c r="WZH274" s="1"/>
      <c r="WZI274" s="1"/>
      <c r="WZJ274" s="1"/>
      <c r="WZK274" s="1"/>
      <c r="WZL274" s="1"/>
      <c r="WZM274" s="1"/>
      <c r="WZN274" s="1"/>
      <c r="WZO274" s="1"/>
      <c r="WZP274" s="1"/>
      <c r="WZQ274" s="1"/>
      <c r="WZR274" s="1"/>
      <c r="WZS274" s="1"/>
      <c r="WZT274" s="1"/>
      <c r="WZU274" s="1"/>
      <c r="WZV274" s="1"/>
      <c r="WZW274" s="1"/>
      <c r="WZX274" s="1"/>
      <c r="WZY274" s="1"/>
      <c r="WZZ274" s="1"/>
      <c r="XAA274" s="1"/>
      <c r="XAB274" s="1"/>
      <c r="XAC274" s="1"/>
      <c r="XAD274" s="1"/>
      <c r="XAE274" s="1"/>
      <c r="XAF274" s="1"/>
      <c r="XAG274" s="1"/>
      <c r="XAH274" s="1"/>
      <c r="XAI274" s="1"/>
      <c r="XAJ274" s="1"/>
      <c r="XAK274" s="1"/>
      <c r="XAL274" s="1"/>
      <c r="XAM274" s="1"/>
      <c r="XAN274" s="1"/>
      <c r="XAO274" s="1"/>
      <c r="XAP274" s="1"/>
      <c r="XAQ274" s="1"/>
      <c r="XAR274" s="1"/>
      <c r="XAS274" s="1"/>
      <c r="XAT274" s="1"/>
      <c r="XAU274" s="1"/>
      <c r="XAV274" s="1"/>
      <c r="XAW274" s="1"/>
      <c r="XAX274" s="1"/>
      <c r="XAY274" s="1"/>
      <c r="XAZ274" s="1"/>
      <c r="XBA274" s="1"/>
      <c r="XBB274" s="1"/>
      <c r="XBC274" s="1"/>
      <c r="XBD274" s="1"/>
      <c r="XBE274" s="1"/>
      <c r="XBF274" s="1"/>
      <c r="XBG274" s="1"/>
      <c r="XBH274" s="1"/>
      <c r="XBI274" s="1"/>
      <c r="XBJ274" s="1"/>
      <c r="XBK274" s="1"/>
      <c r="XBL274" s="1"/>
      <c r="XBM274" s="1"/>
      <c r="XBN274" s="1"/>
      <c r="XBO274" s="1"/>
      <c r="XBP274" s="1"/>
      <c r="XBQ274" s="1"/>
      <c r="XBR274" s="1"/>
      <c r="XBS274" s="1"/>
      <c r="XBT274" s="1"/>
      <c r="XBU274" s="1"/>
      <c r="XBV274" s="1"/>
      <c r="XBW274" s="1"/>
      <c r="XBX274" s="1"/>
      <c r="XBY274" s="1"/>
      <c r="XBZ274" s="1"/>
      <c r="XCA274" s="1"/>
      <c r="XCB274" s="1"/>
      <c r="XCC274" s="1"/>
      <c r="XCD274" s="1"/>
      <c r="XCE274" s="1"/>
      <c r="XCF274" s="1"/>
      <c r="XCG274" s="1"/>
      <c r="XCH274" s="1"/>
      <c r="XCI274" s="1"/>
      <c r="XCJ274" s="1"/>
      <c r="XCK274" s="1"/>
      <c r="XCL274" s="1"/>
      <c r="XCM274" s="1"/>
      <c r="XCN274" s="1"/>
      <c r="XCO274" s="1"/>
      <c r="XCP274" s="1"/>
      <c r="XCQ274" s="1"/>
      <c r="XCR274" s="1"/>
      <c r="XCS274" s="1"/>
      <c r="XCT274" s="1"/>
      <c r="XCU274" s="1"/>
      <c r="XCV274" s="1"/>
      <c r="XCW274" s="1"/>
      <c r="XCX274" s="1"/>
      <c r="XCY274" s="1"/>
      <c r="XCZ274" s="1"/>
      <c r="XDA274" s="1"/>
      <c r="XDB274" s="1"/>
      <c r="XDC274" s="1"/>
      <c r="XDD274" s="1"/>
      <c r="XDE274" s="1"/>
      <c r="XDF274" s="1"/>
      <c r="XDG274" s="1"/>
      <c r="XDH274" s="1"/>
      <c r="XDI274" s="1"/>
      <c r="XDJ274" s="1"/>
      <c r="XDK274" s="1"/>
      <c r="XDL274" s="1"/>
      <c r="XDM274" s="1"/>
      <c r="XDN274" s="1"/>
      <c r="XDO274" s="1"/>
      <c r="XDP274" s="1"/>
      <c r="XDQ274" s="1"/>
      <c r="XDR274" s="1"/>
      <c r="XDS274" s="1"/>
      <c r="XDT274" s="1"/>
      <c r="XDU274" s="1"/>
      <c r="XDV274" s="1"/>
      <c r="XDW274" s="1"/>
      <c r="XDX274" s="1"/>
      <c r="XDY274" s="1"/>
      <c r="XDZ274" s="1"/>
      <c r="XEA274" s="1"/>
      <c r="XEB274" s="1"/>
      <c r="XEC274" s="1"/>
      <c r="XED274" s="1"/>
      <c r="XEE274" s="1"/>
      <c r="XEF274" s="1"/>
      <c r="XEG274" s="1"/>
      <c r="XEH274" s="1"/>
      <c r="XEI274" s="1"/>
      <c r="XEJ274" s="1"/>
      <c r="XEK274" s="1"/>
      <c r="XEL274" s="1"/>
      <c r="XEM274" s="1"/>
      <c r="XEN274" s="1"/>
      <c r="XEO274" s="1"/>
      <c r="XEP274" s="1"/>
      <c r="XEQ274" s="1"/>
      <c r="XER274" s="1"/>
      <c r="XES274" s="1"/>
      <c r="XET274" s="1"/>
      <c r="XEU274" s="1"/>
      <c r="XEV274" s="1"/>
      <c r="XEW274" s="1"/>
      <c r="XEX274" s="1"/>
      <c r="XEY274" s="1"/>
      <c r="XEZ274" s="1"/>
      <c r="XFA274" s="1"/>
      <c r="XFB274" s="1"/>
      <c r="XFC274" s="1"/>
      <c r="XFD274" s="1"/>
    </row>
    <row r="275" spans="1:151 16227:16384" s="11" customFormat="1" ht="20.25" customHeight="1" x14ac:dyDescent="0.25">
      <c r="A275" s="160"/>
      <c r="B275" s="161"/>
      <c r="C275" s="135">
        <f t="shared" si="19"/>
        <v>8</v>
      </c>
      <c r="D275" s="135"/>
      <c r="E275" s="51" t="s">
        <v>253</v>
      </c>
      <c r="F275" s="136">
        <f>(49.46+3.1)*(10.764)</f>
        <v>565.75584000000003</v>
      </c>
      <c r="G275" s="137"/>
      <c r="H275" s="51">
        <v>0</v>
      </c>
      <c r="I275" s="51">
        <f>F275*(($I$163)+1)+H275</f>
        <v>905.2093440000001</v>
      </c>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WZC275" s="1"/>
      <c r="WZD275" s="1"/>
      <c r="WZE275" s="1"/>
      <c r="WZF275" s="1"/>
      <c r="WZG275" s="1"/>
      <c r="WZH275" s="1"/>
      <c r="WZI275" s="1"/>
      <c r="WZJ275" s="1"/>
      <c r="WZK275" s="1"/>
      <c r="WZL275" s="1"/>
      <c r="WZM275" s="1"/>
      <c r="WZN275" s="1"/>
      <c r="WZO275" s="1"/>
      <c r="WZP275" s="1"/>
      <c r="WZQ275" s="1"/>
      <c r="WZR275" s="1"/>
      <c r="WZS275" s="1"/>
      <c r="WZT275" s="1"/>
      <c r="WZU275" s="1"/>
      <c r="WZV275" s="1"/>
      <c r="WZW275" s="1"/>
      <c r="WZX275" s="1"/>
      <c r="WZY275" s="1"/>
      <c r="WZZ275" s="1"/>
      <c r="XAA275" s="1"/>
      <c r="XAB275" s="1"/>
      <c r="XAC275" s="1"/>
      <c r="XAD275" s="1"/>
      <c r="XAE275" s="1"/>
      <c r="XAF275" s="1"/>
      <c r="XAG275" s="1"/>
      <c r="XAH275" s="1"/>
      <c r="XAI275" s="1"/>
      <c r="XAJ275" s="1"/>
      <c r="XAK275" s="1"/>
      <c r="XAL275" s="1"/>
      <c r="XAM275" s="1"/>
      <c r="XAN275" s="1"/>
      <c r="XAO275" s="1"/>
      <c r="XAP275" s="1"/>
      <c r="XAQ275" s="1"/>
      <c r="XAR275" s="1"/>
      <c r="XAS275" s="1"/>
      <c r="XAT275" s="1"/>
      <c r="XAU275" s="1"/>
      <c r="XAV275" s="1"/>
      <c r="XAW275" s="1"/>
      <c r="XAX275" s="1"/>
      <c r="XAY275" s="1"/>
      <c r="XAZ275" s="1"/>
      <c r="XBA275" s="1"/>
      <c r="XBB275" s="1"/>
      <c r="XBC275" s="1"/>
      <c r="XBD275" s="1"/>
      <c r="XBE275" s="1"/>
      <c r="XBF275" s="1"/>
      <c r="XBG275" s="1"/>
      <c r="XBH275" s="1"/>
      <c r="XBI275" s="1"/>
      <c r="XBJ275" s="1"/>
      <c r="XBK275" s="1"/>
      <c r="XBL275" s="1"/>
      <c r="XBM275" s="1"/>
      <c r="XBN275" s="1"/>
      <c r="XBO275" s="1"/>
      <c r="XBP275" s="1"/>
      <c r="XBQ275" s="1"/>
      <c r="XBR275" s="1"/>
      <c r="XBS275" s="1"/>
      <c r="XBT275" s="1"/>
      <c r="XBU275" s="1"/>
      <c r="XBV275" s="1"/>
      <c r="XBW275" s="1"/>
      <c r="XBX275" s="1"/>
      <c r="XBY275" s="1"/>
      <c r="XBZ275" s="1"/>
      <c r="XCA275" s="1"/>
      <c r="XCB275" s="1"/>
      <c r="XCC275" s="1"/>
      <c r="XCD275" s="1"/>
      <c r="XCE275" s="1"/>
      <c r="XCF275" s="1"/>
      <c r="XCG275" s="1"/>
      <c r="XCH275" s="1"/>
      <c r="XCI275" s="1"/>
      <c r="XCJ275" s="1"/>
      <c r="XCK275" s="1"/>
      <c r="XCL275" s="1"/>
      <c r="XCM275" s="1"/>
      <c r="XCN275" s="1"/>
      <c r="XCO275" s="1"/>
      <c r="XCP275" s="1"/>
      <c r="XCQ275" s="1"/>
      <c r="XCR275" s="1"/>
      <c r="XCS275" s="1"/>
      <c r="XCT275" s="1"/>
      <c r="XCU275" s="1"/>
      <c r="XCV275" s="1"/>
      <c r="XCW275" s="1"/>
      <c r="XCX275" s="1"/>
      <c r="XCY275" s="1"/>
      <c r="XCZ275" s="1"/>
      <c r="XDA275" s="1"/>
      <c r="XDB275" s="1"/>
      <c r="XDC275" s="1"/>
      <c r="XDD275" s="1"/>
      <c r="XDE275" s="1"/>
      <c r="XDF275" s="1"/>
      <c r="XDG275" s="1"/>
      <c r="XDH275" s="1"/>
      <c r="XDI275" s="1"/>
      <c r="XDJ275" s="1"/>
      <c r="XDK275" s="1"/>
      <c r="XDL275" s="1"/>
      <c r="XDM275" s="1"/>
      <c r="XDN275" s="1"/>
      <c r="XDO275" s="1"/>
      <c r="XDP275" s="1"/>
      <c r="XDQ275" s="1"/>
      <c r="XDR275" s="1"/>
      <c r="XDS275" s="1"/>
      <c r="XDT275" s="1"/>
      <c r="XDU275" s="1"/>
      <c r="XDV275" s="1"/>
      <c r="XDW275" s="1"/>
      <c r="XDX275" s="1"/>
      <c r="XDY275" s="1"/>
      <c r="XDZ275" s="1"/>
      <c r="XEA275" s="1"/>
      <c r="XEB275" s="1"/>
      <c r="XEC275" s="1"/>
      <c r="XED275" s="1"/>
      <c r="XEE275" s="1"/>
      <c r="XEF275" s="1"/>
      <c r="XEG275" s="1"/>
      <c r="XEH275" s="1"/>
      <c r="XEI275" s="1"/>
      <c r="XEJ275" s="1"/>
      <c r="XEK275" s="1"/>
      <c r="XEL275" s="1"/>
      <c r="XEM275" s="1"/>
      <c r="XEN275" s="1"/>
      <c r="XEO275" s="1"/>
      <c r="XEP275" s="1"/>
      <c r="XEQ275" s="1"/>
      <c r="XER275" s="1"/>
      <c r="XES275" s="1"/>
      <c r="XET275" s="1"/>
      <c r="XEU275" s="1"/>
      <c r="XEV275" s="1"/>
      <c r="XEW275" s="1"/>
      <c r="XEX275" s="1"/>
      <c r="XEY275" s="1"/>
      <c r="XEZ275" s="1"/>
      <c r="XFA275" s="1"/>
      <c r="XFB275" s="1"/>
      <c r="XFC275" s="1"/>
      <c r="XFD275" s="1"/>
    </row>
    <row r="276" spans="1:151 16227:16384" s="11" customFormat="1" ht="20.25" x14ac:dyDescent="0.25">
      <c r="A276" s="86" t="s">
        <v>256</v>
      </c>
      <c r="B276" s="87"/>
      <c r="C276" s="87"/>
      <c r="D276" s="87"/>
      <c r="E276" s="87"/>
      <c r="F276" s="87"/>
      <c r="G276" s="87"/>
      <c r="H276" s="87"/>
      <c r="I276" s="88"/>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WZC276" s="1"/>
      <c r="WZD276" s="1"/>
      <c r="WZE276" s="1"/>
      <c r="WZF276" s="1"/>
      <c r="WZG276" s="1"/>
      <c r="WZH276" s="1"/>
      <c r="WZI276" s="1"/>
      <c r="WZJ276" s="1"/>
      <c r="WZK276" s="1"/>
      <c r="WZL276" s="1"/>
      <c r="WZM276" s="1"/>
      <c r="WZN276" s="1"/>
      <c r="WZO276" s="1"/>
      <c r="WZP276" s="1"/>
      <c r="WZQ276" s="1"/>
      <c r="WZR276" s="1"/>
      <c r="WZS276" s="1"/>
      <c r="WZT276" s="1"/>
      <c r="WZU276" s="1"/>
      <c r="WZV276" s="1"/>
      <c r="WZW276" s="1"/>
      <c r="WZX276" s="1"/>
      <c r="WZY276" s="1"/>
      <c r="WZZ276" s="1"/>
      <c r="XAA276" s="1"/>
      <c r="XAB276" s="1"/>
      <c r="XAC276" s="1"/>
      <c r="XAD276" s="1"/>
      <c r="XAE276" s="1"/>
      <c r="XAF276" s="1"/>
      <c r="XAG276" s="1"/>
      <c r="XAH276" s="1"/>
      <c r="XAI276" s="1"/>
      <c r="XAJ276" s="1"/>
      <c r="XAK276" s="1"/>
      <c r="XAL276" s="1"/>
      <c r="XAM276" s="1"/>
      <c r="XAN276" s="1"/>
      <c r="XAO276" s="1"/>
      <c r="XAP276" s="1"/>
      <c r="XAQ276" s="1"/>
      <c r="XAR276" s="1"/>
      <c r="XAS276" s="1"/>
      <c r="XAT276" s="1"/>
      <c r="XAU276" s="1"/>
      <c r="XAV276" s="1"/>
      <c r="XAW276" s="1"/>
      <c r="XAX276" s="1"/>
      <c r="XAY276" s="1"/>
      <c r="XAZ276" s="1"/>
      <c r="XBA276" s="1"/>
      <c r="XBB276" s="1"/>
      <c r="XBC276" s="1"/>
      <c r="XBD276" s="1"/>
      <c r="XBE276" s="1"/>
      <c r="XBF276" s="1"/>
      <c r="XBG276" s="1"/>
      <c r="XBH276" s="1"/>
      <c r="XBI276" s="1"/>
      <c r="XBJ276" s="1"/>
      <c r="XBK276" s="1"/>
      <c r="XBL276" s="1"/>
      <c r="XBM276" s="1"/>
      <c r="XBN276" s="1"/>
      <c r="XBO276" s="1"/>
      <c r="XBP276" s="1"/>
      <c r="XBQ276" s="1"/>
      <c r="XBR276" s="1"/>
      <c r="XBS276" s="1"/>
      <c r="XBT276" s="1"/>
      <c r="XBU276" s="1"/>
      <c r="XBV276" s="1"/>
      <c r="XBW276" s="1"/>
      <c r="XBX276" s="1"/>
      <c r="XBY276" s="1"/>
      <c r="XBZ276" s="1"/>
      <c r="XCA276" s="1"/>
      <c r="XCB276" s="1"/>
      <c r="XCC276" s="1"/>
      <c r="XCD276" s="1"/>
      <c r="XCE276" s="1"/>
      <c r="XCF276" s="1"/>
      <c r="XCG276" s="1"/>
      <c r="XCH276" s="1"/>
      <c r="XCI276" s="1"/>
      <c r="XCJ276" s="1"/>
      <c r="XCK276" s="1"/>
      <c r="XCL276" s="1"/>
      <c r="XCM276" s="1"/>
      <c r="XCN276" s="1"/>
      <c r="XCO276" s="1"/>
      <c r="XCP276" s="1"/>
      <c r="XCQ276" s="1"/>
      <c r="XCR276" s="1"/>
      <c r="XCS276" s="1"/>
      <c r="XCT276" s="1"/>
      <c r="XCU276" s="1"/>
      <c r="XCV276" s="1"/>
      <c r="XCW276" s="1"/>
      <c r="XCX276" s="1"/>
      <c r="XCY276" s="1"/>
      <c r="XCZ276" s="1"/>
      <c r="XDA276" s="1"/>
      <c r="XDB276" s="1"/>
      <c r="XDC276" s="1"/>
      <c r="XDD276" s="1"/>
      <c r="XDE276" s="1"/>
      <c r="XDF276" s="1"/>
      <c r="XDG276" s="1"/>
      <c r="XDH276" s="1"/>
      <c r="XDI276" s="1"/>
      <c r="XDJ276" s="1"/>
      <c r="XDK276" s="1"/>
      <c r="XDL276" s="1"/>
      <c r="XDM276" s="1"/>
      <c r="XDN276" s="1"/>
      <c r="XDO276" s="1"/>
      <c r="XDP276" s="1"/>
      <c r="XDQ276" s="1"/>
      <c r="XDR276" s="1"/>
      <c r="XDS276" s="1"/>
      <c r="XDT276" s="1"/>
      <c r="XDU276" s="1"/>
      <c r="XDV276" s="1"/>
      <c r="XDW276" s="1"/>
      <c r="XDX276" s="1"/>
      <c r="XDY276" s="1"/>
      <c r="XDZ276" s="1"/>
      <c r="XEA276" s="1"/>
      <c r="XEB276" s="1"/>
      <c r="XEC276" s="1"/>
      <c r="XED276" s="1"/>
      <c r="XEE276" s="1"/>
      <c r="XEF276" s="1"/>
      <c r="XEG276" s="1"/>
      <c r="XEH276" s="1"/>
      <c r="XEI276" s="1"/>
      <c r="XEJ276" s="1"/>
      <c r="XEK276" s="1"/>
      <c r="XEL276" s="1"/>
      <c r="XEM276" s="1"/>
      <c r="XEN276" s="1"/>
      <c r="XEO276" s="1"/>
      <c r="XEP276" s="1"/>
      <c r="XEQ276" s="1"/>
      <c r="XER276" s="1"/>
      <c r="XES276" s="1"/>
      <c r="XET276" s="1"/>
      <c r="XEU276" s="1"/>
      <c r="XEV276" s="1"/>
      <c r="XEW276" s="1"/>
      <c r="XEX276" s="1"/>
      <c r="XEY276" s="1"/>
      <c r="XEZ276" s="1"/>
      <c r="XFA276" s="1"/>
      <c r="XFB276" s="1"/>
      <c r="XFC276" s="1"/>
      <c r="XFD276" s="1"/>
    </row>
    <row r="277" spans="1:151 16227:16384" s="11" customFormat="1" ht="20.25" x14ac:dyDescent="0.25">
      <c r="A277" s="86" t="s">
        <v>250</v>
      </c>
      <c r="B277" s="87"/>
      <c r="C277" s="87"/>
      <c r="D277" s="87"/>
      <c r="E277" s="87"/>
      <c r="F277" s="87"/>
      <c r="G277" s="87"/>
      <c r="H277" s="87"/>
      <c r="I277" s="88"/>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WZC277" s="1"/>
      <c r="WZD277" s="1"/>
      <c r="WZE277" s="1"/>
      <c r="WZF277" s="1"/>
      <c r="WZG277" s="1"/>
      <c r="WZH277" s="1"/>
      <c r="WZI277" s="1"/>
      <c r="WZJ277" s="1"/>
      <c r="WZK277" s="1"/>
      <c r="WZL277" s="1"/>
      <c r="WZM277" s="1"/>
      <c r="WZN277" s="1"/>
      <c r="WZO277" s="1"/>
      <c r="WZP277" s="1"/>
      <c r="WZQ277" s="1"/>
      <c r="WZR277" s="1"/>
      <c r="WZS277" s="1"/>
      <c r="WZT277" s="1"/>
      <c r="WZU277" s="1"/>
      <c r="WZV277" s="1"/>
      <c r="WZW277" s="1"/>
      <c r="WZX277" s="1"/>
      <c r="WZY277" s="1"/>
      <c r="WZZ277" s="1"/>
      <c r="XAA277" s="1"/>
      <c r="XAB277" s="1"/>
      <c r="XAC277" s="1"/>
      <c r="XAD277" s="1"/>
      <c r="XAE277" s="1"/>
      <c r="XAF277" s="1"/>
      <c r="XAG277" s="1"/>
      <c r="XAH277" s="1"/>
      <c r="XAI277" s="1"/>
      <c r="XAJ277" s="1"/>
      <c r="XAK277" s="1"/>
      <c r="XAL277" s="1"/>
      <c r="XAM277" s="1"/>
      <c r="XAN277" s="1"/>
      <c r="XAO277" s="1"/>
      <c r="XAP277" s="1"/>
      <c r="XAQ277" s="1"/>
      <c r="XAR277" s="1"/>
      <c r="XAS277" s="1"/>
      <c r="XAT277" s="1"/>
      <c r="XAU277" s="1"/>
      <c r="XAV277" s="1"/>
      <c r="XAW277" s="1"/>
      <c r="XAX277" s="1"/>
      <c r="XAY277" s="1"/>
      <c r="XAZ277" s="1"/>
      <c r="XBA277" s="1"/>
      <c r="XBB277" s="1"/>
      <c r="XBC277" s="1"/>
      <c r="XBD277" s="1"/>
      <c r="XBE277" s="1"/>
      <c r="XBF277" s="1"/>
      <c r="XBG277" s="1"/>
      <c r="XBH277" s="1"/>
      <c r="XBI277" s="1"/>
      <c r="XBJ277" s="1"/>
      <c r="XBK277" s="1"/>
      <c r="XBL277" s="1"/>
      <c r="XBM277" s="1"/>
      <c r="XBN277" s="1"/>
      <c r="XBO277" s="1"/>
      <c r="XBP277" s="1"/>
      <c r="XBQ277" s="1"/>
      <c r="XBR277" s="1"/>
      <c r="XBS277" s="1"/>
      <c r="XBT277" s="1"/>
      <c r="XBU277" s="1"/>
      <c r="XBV277" s="1"/>
      <c r="XBW277" s="1"/>
      <c r="XBX277" s="1"/>
      <c r="XBY277" s="1"/>
      <c r="XBZ277" s="1"/>
      <c r="XCA277" s="1"/>
      <c r="XCB277" s="1"/>
      <c r="XCC277" s="1"/>
      <c r="XCD277" s="1"/>
      <c r="XCE277" s="1"/>
      <c r="XCF277" s="1"/>
      <c r="XCG277" s="1"/>
      <c r="XCH277" s="1"/>
      <c r="XCI277" s="1"/>
      <c r="XCJ277" s="1"/>
      <c r="XCK277" s="1"/>
      <c r="XCL277" s="1"/>
      <c r="XCM277" s="1"/>
      <c r="XCN277" s="1"/>
      <c r="XCO277" s="1"/>
      <c r="XCP277" s="1"/>
      <c r="XCQ277" s="1"/>
      <c r="XCR277" s="1"/>
      <c r="XCS277" s="1"/>
      <c r="XCT277" s="1"/>
      <c r="XCU277" s="1"/>
      <c r="XCV277" s="1"/>
      <c r="XCW277" s="1"/>
      <c r="XCX277" s="1"/>
      <c r="XCY277" s="1"/>
      <c r="XCZ277" s="1"/>
      <c r="XDA277" s="1"/>
      <c r="XDB277" s="1"/>
      <c r="XDC277" s="1"/>
      <c r="XDD277" s="1"/>
      <c r="XDE277" s="1"/>
      <c r="XDF277" s="1"/>
      <c r="XDG277" s="1"/>
      <c r="XDH277" s="1"/>
      <c r="XDI277" s="1"/>
      <c r="XDJ277" s="1"/>
      <c r="XDK277" s="1"/>
      <c r="XDL277" s="1"/>
      <c r="XDM277" s="1"/>
      <c r="XDN277" s="1"/>
      <c r="XDO277" s="1"/>
      <c r="XDP277" s="1"/>
      <c r="XDQ277" s="1"/>
      <c r="XDR277" s="1"/>
      <c r="XDS277" s="1"/>
      <c r="XDT277" s="1"/>
      <c r="XDU277" s="1"/>
      <c r="XDV277" s="1"/>
      <c r="XDW277" s="1"/>
      <c r="XDX277" s="1"/>
      <c r="XDY277" s="1"/>
      <c r="XDZ277" s="1"/>
      <c r="XEA277" s="1"/>
      <c r="XEB277" s="1"/>
      <c r="XEC277" s="1"/>
      <c r="XED277" s="1"/>
      <c r="XEE277" s="1"/>
      <c r="XEF277" s="1"/>
      <c r="XEG277" s="1"/>
      <c r="XEH277" s="1"/>
      <c r="XEI277" s="1"/>
      <c r="XEJ277" s="1"/>
      <c r="XEK277" s="1"/>
      <c r="XEL277" s="1"/>
      <c r="XEM277" s="1"/>
      <c r="XEN277" s="1"/>
      <c r="XEO277" s="1"/>
      <c r="XEP277" s="1"/>
      <c r="XEQ277" s="1"/>
      <c r="XER277" s="1"/>
      <c r="XES277" s="1"/>
      <c r="XET277" s="1"/>
      <c r="XEU277" s="1"/>
      <c r="XEV277" s="1"/>
      <c r="XEW277" s="1"/>
      <c r="XEX277" s="1"/>
      <c r="XEY277" s="1"/>
      <c r="XEZ277" s="1"/>
      <c r="XFA277" s="1"/>
      <c r="XFB277" s="1"/>
      <c r="XFC277" s="1"/>
      <c r="XFD277" s="1"/>
    </row>
    <row r="278" spans="1:151 16227:16384" s="11" customFormat="1" ht="20.25" x14ac:dyDescent="0.25">
      <c r="A278" s="86" t="s">
        <v>251</v>
      </c>
      <c r="B278" s="87"/>
      <c r="C278" s="87"/>
      <c r="D278" s="87"/>
      <c r="E278" s="87"/>
      <c r="F278" s="87"/>
      <c r="G278" s="87"/>
      <c r="H278" s="87"/>
      <c r="I278" s="88"/>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WZC278" s="1"/>
      <c r="WZD278" s="1"/>
      <c r="WZE278" s="1"/>
      <c r="WZF278" s="1"/>
      <c r="WZG278" s="1"/>
      <c r="WZH278" s="1"/>
      <c r="WZI278" s="1"/>
      <c r="WZJ278" s="1"/>
      <c r="WZK278" s="1"/>
      <c r="WZL278" s="1"/>
      <c r="WZM278" s="1"/>
      <c r="WZN278" s="1"/>
      <c r="WZO278" s="1"/>
      <c r="WZP278" s="1"/>
      <c r="WZQ278" s="1"/>
      <c r="WZR278" s="1"/>
      <c r="WZS278" s="1"/>
      <c r="WZT278" s="1"/>
      <c r="WZU278" s="1"/>
      <c r="WZV278" s="1"/>
      <c r="WZW278" s="1"/>
      <c r="WZX278" s="1"/>
      <c r="WZY278" s="1"/>
      <c r="WZZ278" s="1"/>
      <c r="XAA278" s="1"/>
      <c r="XAB278" s="1"/>
      <c r="XAC278" s="1"/>
      <c r="XAD278" s="1"/>
      <c r="XAE278" s="1"/>
      <c r="XAF278" s="1"/>
      <c r="XAG278" s="1"/>
      <c r="XAH278" s="1"/>
      <c r="XAI278" s="1"/>
      <c r="XAJ278" s="1"/>
      <c r="XAK278" s="1"/>
      <c r="XAL278" s="1"/>
      <c r="XAM278" s="1"/>
      <c r="XAN278" s="1"/>
      <c r="XAO278" s="1"/>
      <c r="XAP278" s="1"/>
      <c r="XAQ278" s="1"/>
      <c r="XAR278" s="1"/>
      <c r="XAS278" s="1"/>
      <c r="XAT278" s="1"/>
      <c r="XAU278" s="1"/>
      <c r="XAV278" s="1"/>
      <c r="XAW278" s="1"/>
      <c r="XAX278" s="1"/>
      <c r="XAY278" s="1"/>
      <c r="XAZ278" s="1"/>
      <c r="XBA278" s="1"/>
      <c r="XBB278" s="1"/>
      <c r="XBC278" s="1"/>
      <c r="XBD278" s="1"/>
      <c r="XBE278" s="1"/>
      <c r="XBF278" s="1"/>
      <c r="XBG278" s="1"/>
      <c r="XBH278" s="1"/>
      <c r="XBI278" s="1"/>
      <c r="XBJ278" s="1"/>
      <c r="XBK278" s="1"/>
      <c r="XBL278" s="1"/>
      <c r="XBM278" s="1"/>
      <c r="XBN278" s="1"/>
      <c r="XBO278" s="1"/>
      <c r="XBP278" s="1"/>
      <c r="XBQ278" s="1"/>
      <c r="XBR278" s="1"/>
      <c r="XBS278" s="1"/>
      <c r="XBT278" s="1"/>
      <c r="XBU278" s="1"/>
      <c r="XBV278" s="1"/>
      <c r="XBW278" s="1"/>
      <c r="XBX278" s="1"/>
      <c r="XBY278" s="1"/>
      <c r="XBZ278" s="1"/>
      <c r="XCA278" s="1"/>
      <c r="XCB278" s="1"/>
      <c r="XCC278" s="1"/>
      <c r="XCD278" s="1"/>
      <c r="XCE278" s="1"/>
      <c r="XCF278" s="1"/>
      <c r="XCG278" s="1"/>
      <c r="XCH278" s="1"/>
      <c r="XCI278" s="1"/>
      <c r="XCJ278" s="1"/>
      <c r="XCK278" s="1"/>
      <c r="XCL278" s="1"/>
      <c r="XCM278" s="1"/>
      <c r="XCN278" s="1"/>
      <c r="XCO278" s="1"/>
      <c r="XCP278" s="1"/>
      <c r="XCQ278" s="1"/>
      <c r="XCR278" s="1"/>
      <c r="XCS278" s="1"/>
      <c r="XCT278" s="1"/>
      <c r="XCU278" s="1"/>
      <c r="XCV278" s="1"/>
      <c r="XCW278" s="1"/>
      <c r="XCX278" s="1"/>
      <c r="XCY278" s="1"/>
      <c r="XCZ278" s="1"/>
      <c r="XDA278" s="1"/>
      <c r="XDB278" s="1"/>
      <c r="XDC278" s="1"/>
      <c r="XDD278" s="1"/>
      <c r="XDE278" s="1"/>
      <c r="XDF278" s="1"/>
      <c r="XDG278" s="1"/>
      <c r="XDH278" s="1"/>
      <c r="XDI278" s="1"/>
      <c r="XDJ278" s="1"/>
      <c r="XDK278" s="1"/>
      <c r="XDL278" s="1"/>
      <c r="XDM278" s="1"/>
      <c r="XDN278" s="1"/>
      <c r="XDO278" s="1"/>
      <c r="XDP278" s="1"/>
      <c r="XDQ278" s="1"/>
      <c r="XDR278" s="1"/>
      <c r="XDS278" s="1"/>
      <c r="XDT278" s="1"/>
      <c r="XDU278" s="1"/>
      <c r="XDV278" s="1"/>
      <c r="XDW278" s="1"/>
      <c r="XDX278" s="1"/>
      <c r="XDY278" s="1"/>
      <c r="XDZ278" s="1"/>
      <c r="XEA278" s="1"/>
      <c r="XEB278" s="1"/>
      <c r="XEC278" s="1"/>
      <c r="XED278" s="1"/>
      <c r="XEE278" s="1"/>
      <c r="XEF278" s="1"/>
      <c r="XEG278" s="1"/>
      <c r="XEH278" s="1"/>
      <c r="XEI278" s="1"/>
      <c r="XEJ278" s="1"/>
      <c r="XEK278" s="1"/>
      <c r="XEL278" s="1"/>
      <c r="XEM278" s="1"/>
      <c r="XEN278" s="1"/>
      <c r="XEO278" s="1"/>
      <c r="XEP278" s="1"/>
      <c r="XEQ278" s="1"/>
      <c r="XER278" s="1"/>
      <c r="XES278" s="1"/>
      <c r="XET278" s="1"/>
      <c r="XEU278" s="1"/>
      <c r="XEV278" s="1"/>
      <c r="XEW278" s="1"/>
      <c r="XEX278" s="1"/>
      <c r="XEY278" s="1"/>
      <c r="XEZ278" s="1"/>
      <c r="XFA278" s="1"/>
      <c r="XFB278" s="1"/>
      <c r="XFC278" s="1"/>
      <c r="XFD278" s="1"/>
    </row>
    <row r="279" spans="1:151 16227:16384" s="11" customFormat="1" ht="20.25" x14ac:dyDescent="0.25">
      <c r="A279" s="86" t="s">
        <v>252</v>
      </c>
      <c r="B279" s="87"/>
      <c r="C279" s="87"/>
      <c r="D279" s="87"/>
      <c r="E279" s="87"/>
      <c r="F279" s="87"/>
      <c r="G279" s="87"/>
      <c r="H279" s="87"/>
      <c r="I279" s="88"/>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WZC279" s="1"/>
      <c r="WZD279" s="1"/>
      <c r="WZE279" s="1"/>
      <c r="WZF279" s="1"/>
      <c r="WZG279" s="1"/>
      <c r="WZH279" s="1"/>
      <c r="WZI279" s="1"/>
      <c r="WZJ279" s="1"/>
      <c r="WZK279" s="1"/>
      <c r="WZL279" s="1"/>
      <c r="WZM279" s="1"/>
      <c r="WZN279" s="1"/>
      <c r="WZO279" s="1"/>
      <c r="WZP279" s="1"/>
      <c r="WZQ279" s="1"/>
      <c r="WZR279" s="1"/>
      <c r="WZS279" s="1"/>
      <c r="WZT279" s="1"/>
      <c r="WZU279" s="1"/>
      <c r="WZV279" s="1"/>
      <c r="WZW279" s="1"/>
      <c r="WZX279" s="1"/>
      <c r="WZY279" s="1"/>
      <c r="WZZ279" s="1"/>
      <c r="XAA279" s="1"/>
      <c r="XAB279" s="1"/>
      <c r="XAC279" s="1"/>
      <c r="XAD279" s="1"/>
      <c r="XAE279" s="1"/>
      <c r="XAF279" s="1"/>
      <c r="XAG279" s="1"/>
      <c r="XAH279" s="1"/>
      <c r="XAI279" s="1"/>
      <c r="XAJ279" s="1"/>
      <c r="XAK279" s="1"/>
      <c r="XAL279" s="1"/>
      <c r="XAM279" s="1"/>
      <c r="XAN279" s="1"/>
      <c r="XAO279" s="1"/>
      <c r="XAP279" s="1"/>
      <c r="XAQ279" s="1"/>
      <c r="XAR279" s="1"/>
      <c r="XAS279" s="1"/>
      <c r="XAT279" s="1"/>
      <c r="XAU279" s="1"/>
      <c r="XAV279" s="1"/>
      <c r="XAW279" s="1"/>
      <c r="XAX279" s="1"/>
      <c r="XAY279" s="1"/>
      <c r="XAZ279" s="1"/>
      <c r="XBA279" s="1"/>
      <c r="XBB279" s="1"/>
      <c r="XBC279" s="1"/>
      <c r="XBD279" s="1"/>
      <c r="XBE279" s="1"/>
      <c r="XBF279" s="1"/>
      <c r="XBG279" s="1"/>
      <c r="XBH279" s="1"/>
      <c r="XBI279" s="1"/>
      <c r="XBJ279" s="1"/>
      <c r="XBK279" s="1"/>
      <c r="XBL279" s="1"/>
      <c r="XBM279" s="1"/>
      <c r="XBN279" s="1"/>
      <c r="XBO279" s="1"/>
      <c r="XBP279" s="1"/>
      <c r="XBQ279" s="1"/>
      <c r="XBR279" s="1"/>
      <c r="XBS279" s="1"/>
      <c r="XBT279" s="1"/>
      <c r="XBU279" s="1"/>
      <c r="XBV279" s="1"/>
      <c r="XBW279" s="1"/>
      <c r="XBX279" s="1"/>
      <c r="XBY279" s="1"/>
      <c r="XBZ279" s="1"/>
      <c r="XCA279" s="1"/>
      <c r="XCB279" s="1"/>
      <c r="XCC279" s="1"/>
      <c r="XCD279" s="1"/>
      <c r="XCE279" s="1"/>
      <c r="XCF279" s="1"/>
      <c r="XCG279" s="1"/>
      <c r="XCH279" s="1"/>
      <c r="XCI279" s="1"/>
      <c r="XCJ279" s="1"/>
      <c r="XCK279" s="1"/>
      <c r="XCL279" s="1"/>
      <c r="XCM279" s="1"/>
      <c r="XCN279" s="1"/>
      <c r="XCO279" s="1"/>
      <c r="XCP279" s="1"/>
      <c r="XCQ279" s="1"/>
      <c r="XCR279" s="1"/>
      <c r="XCS279" s="1"/>
      <c r="XCT279" s="1"/>
      <c r="XCU279" s="1"/>
      <c r="XCV279" s="1"/>
      <c r="XCW279" s="1"/>
      <c r="XCX279" s="1"/>
      <c r="XCY279" s="1"/>
      <c r="XCZ279" s="1"/>
      <c r="XDA279" s="1"/>
      <c r="XDB279" s="1"/>
      <c r="XDC279" s="1"/>
      <c r="XDD279" s="1"/>
      <c r="XDE279" s="1"/>
      <c r="XDF279" s="1"/>
      <c r="XDG279" s="1"/>
      <c r="XDH279" s="1"/>
      <c r="XDI279" s="1"/>
      <c r="XDJ279" s="1"/>
      <c r="XDK279" s="1"/>
      <c r="XDL279" s="1"/>
      <c r="XDM279" s="1"/>
      <c r="XDN279" s="1"/>
      <c r="XDO279" s="1"/>
      <c r="XDP279" s="1"/>
      <c r="XDQ279" s="1"/>
      <c r="XDR279" s="1"/>
      <c r="XDS279" s="1"/>
      <c r="XDT279" s="1"/>
      <c r="XDU279" s="1"/>
      <c r="XDV279" s="1"/>
      <c r="XDW279" s="1"/>
      <c r="XDX279" s="1"/>
      <c r="XDY279" s="1"/>
      <c r="XDZ279" s="1"/>
      <c r="XEA279" s="1"/>
      <c r="XEB279" s="1"/>
      <c r="XEC279" s="1"/>
      <c r="XED279" s="1"/>
      <c r="XEE279" s="1"/>
      <c r="XEF279" s="1"/>
      <c r="XEG279" s="1"/>
      <c r="XEH279" s="1"/>
      <c r="XEI279" s="1"/>
      <c r="XEJ279" s="1"/>
      <c r="XEK279" s="1"/>
      <c r="XEL279" s="1"/>
      <c r="XEM279" s="1"/>
      <c r="XEN279" s="1"/>
      <c r="XEO279" s="1"/>
      <c r="XEP279" s="1"/>
      <c r="XEQ279" s="1"/>
      <c r="XER279" s="1"/>
      <c r="XES279" s="1"/>
      <c r="XET279" s="1"/>
      <c r="XEU279" s="1"/>
      <c r="XEV279" s="1"/>
      <c r="XEW279" s="1"/>
      <c r="XEX279" s="1"/>
      <c r="XEY279" s="1"/>
      <c r="XEZ279" s="1"/>
      <c r="XFA279" s="1"/>
      <c r="XFB279" s="1"/>
      <c r="XFC279" s="1"/>
      <c r="XFD279" s="1"/>
    </row>
    <row r="280" spans="1:151 16227:16384" s="11" customFormat="1" ht="20.25" customHeight="1" x14ac:dyDescent="0.25">
      <c r="A280" s="86" t="s">
        <v>255</v>
      </c>
      <c r="B280" s="87"/>
      <c r="C280" s="87"/>
      <c r="D280" s="87"/>
      <c r="E280" s="87"/>
      <c r="F280" s="87"/>
      <c r="G280" s="87"/>
      <c r="H280" s="87"/>
      <c r="I280" s="88"/>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WZC280" s="1"/>
      <c r="WZD280" s="1"/>
      <c r="WZE280" s="1"/>
      <c r="WZF280" s="1"/>
      <c r="WZG280" s="1"/>
      <c r="WZH280" s="1"/>
      <c r="WZI280" s="1"/>
      <c r="WZJ280" s="1"/>
      <c r="WZK280" s="1"/>
      <c r="WZL280" s="1"/>
      <c r="WZM280" s="1"/>
      <c r="WZN280" s="1"/>
      <c r="WZO280" s="1"/>
      <c r="WZP280" s="1"/>
      <c r="WZQ280" s="1"/>
      <c r="WZR280" s="1"/>
      <c r="WZS280" s="1"/>
      <c r="WZT280" s="1"/>
      <c r="WZU280" s="1"/>
      <c r="WZV280" s="1"/>
      <c r="WZW280" s="1"/>
      <c r="WZX280" s="1"/>
      <c r="WZY280" s="1"/>
      <c r="WZZ280" s="1"/>
      <c r="XAA280" s="1"/>
      <c r="XAB280" s="1"/>
      <c r="XAC280" s="1"/>
      <c r="XAD280" s="1"/>
      <c r="XAE280" s="1"/>
      <c r="XAF280" s="1"/>
      <c r="XAG280" s="1"/>
      <c r="XAH280" s="1"/>
      <c r="XAI280" s="1"/>
      <c r="XAJ280" s="1"/>
      <c r="XAK280" s="1"/>
      <c r="XAL280" s="1"/>
      <c r="XAM280" s="1"/>
      <c r="XAN280" s="1"/>
      <c r="XAO280" s="1"/>
      <c r="XAP280" s="1"/>
      <c r="XAQ280" s="1"/>
      <c r="XAR280" s="1"/>
      <c r="XAS280" s="1"/>
      <c r="XAT280" s="1"/>
      <c r="XAU280" s="1"/>
      <c r="XAV280" s="1"/>
      <c r="XAW280" s="1"/>
      <c r="XAX280" s="1"/>
      <c r="XAY280" s="1"/>
      <c r="XAZ280" s="1"/>
      <c r="XBA280" s="1"/>
      <c r="XBB280" s="1"/>
      <c r="XBC280" s="1"/>
      <c r="XBD280" s="1"/>
      <c r="XBE280" s="1"/>
      <c r="XBF280" s="1"/>
      <c r="XBG280" s="1"/>
      <c r="XBH280" s="1"/>
      <c r="XBI280" s="1"/>
      <c r="XBJ280" s="1"/>
      <c r="XBK280" s="1"/>
      <c r="XBL280" s="1"/>
      <c r="XBM280" s="1"/>
      <c r="XBN280" s="1"/>
      <c r="XBO280" s="1"/>
      <c r="XBP280" s="1"/>
      <c r="XBQ280" s="1"/>
      <c r="XBR280" s="1"/>
      <c r="XBS280" s="1"/>
      <c r="XBT280" s="1"/>
      <c r="XBU280" s="1"/>
      <c r="XBV280" s="1"/>
      <c r="XBW280" s="1"/>
      <c r="XBX280" s="1"/>
      <c r="XBY280" s="1"/>
      <c r="XBZ280" s="1"/>
      <c r="XCA280" s="1"/>
      <c r="XCB280" s="1"/>
      <c r="XCC280" s="1"/>
      <c r="XCD280" s="1"/>
      <c r="XCE280" s="1"/>
      <c r="XCF280" s="1"/>
      <c r="XCG280" s="1"/>
      <c r="XCH280" s="1"/>
      <c r="XCI280" s="1"/>
      <c r="XCJ280" s="1"/>
      <c r="XCK280" s="1"/>
      <c r="XCL280" s="1"/>
      <c r="XCM280" s="1"/>
      <c r="XCN280" s="1"/>
      <c r="XCO280" s="1"/>
      <c r="XCP280" s="1"/>
      <c r="XCQ280" s="1"/>
      <c r="XCR280" s="1"/>
      <c r="XCS280" s="1"/>
      <c r="XCT280" s="1"/>
      <c r="XCU280" s="1"/>
      <c r="XCV280" s="1"/>
      <c r="XCW280" s="1"/>
      <c r="XCX280" s="1"/>
      <c r="XCY280" s="1"/>
      <c r="XCZ280" s="1"/>
      <c r="XDA280" s="1"/>
      <c r="XDB280" s="1"/>
      <c r="XDC280" s="1"/>
      <c r="XDD280" s="1"/>
      <c r="XDE280" s="1"/>
      <c r="XDF280" s="1"/>
      <c r="XDG280" s="1"/>
      <c r="XDH280" s="1"/>
      <c r="XDI280" s="1"/>
      <c r="XDJ280" s="1"/>
      <c r="XDK280" s="1"/>
      <c r="XDL280" s="1"/>
      <c r="XDM280" s="1"/>
      <c r="XDN280" s="1"/>
      <c r="XDO280" s="1"/>
      <c r="XDP280" s="1"/>
      <c r="XDQ280" s="1"/>
      <c r="XDR280" s="1"/>
      <c r="XDS280" s="1"/>
      <c r="XDT280" s="1"/>
      <c r="XDU280" s="1"/>
      <c r="XDV280" s="1"/>
      <c r="XDW280" s="1"/>
      <c r="XDX280" s="1"/>
      <c r="XDY280" s="1"/>
      <c r="XDZ280" s="1"/>
      <c r="XEA280" s="1"/>
      <c r="XEB280" s="1"/>
      <c r="XEC280" s="1"/>
      <c r="XED280" s="1"/>
      <c r="XEE280" s="1"/>
      <c r="XEF280" s="1"/>
      <c r="XEG280" s="1"/>
      <c r="XEH280" s="1"/>
      <c r="XEI280" s="1"/>
      <c r="XEJ280" s="1"/>
      <c r="XEK280" s="1"/>
      <c r="XEL280" s="1"/>
      <c r="XEM280" s="1"/>
      <c r="XEN280" s="1"/>
      <c r="XEO280" s="1"/>
      <c r="XEP280" s="1"/>
      <c r="XEQ280" s="1"/>
      <c r="XER280" s="1"/>
      <c r="XES280" s="1"/>
      <c r="XET280" s="1"/>
      <c r="XEU280" s="1"/>
      <c r="XEV280" s="1"/>
      <c r="XEW280" s="1"/>
      <c r="XEX280" s="1"/>
      <c r="XEY280" s="1"/>
      <c r="XEZ280" s="1"/>
      <c r="XFA280" s="1"/>
      <c r="XFB280" s="1"/>
      <c r="XFC280" s="1"/>
      <c r="XFD280" s="1"/>
    </row>
    <row r="281" spans="1:151 16227:16384" s="11" customFormat="1" ht="20.25" customHeight="1" x14ac:dyDescent="0.25">
      <c r="A281" s="86" t="s">
        <v>258</v>
      </c>
      <c r="B281" s="87"/>
      <c r="C281" s="87"/>
      <c r="D281" s="87"/>
      <c r="E281" s="87"/>
      <c r="F281" s="87"/>
      <c r="G281" s="87"/>
      <c r="H281" s="87"/>
      <c r="I281" s="134"/>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WZC281" s="1"/>
      <c r="WZD281" s="1"/>
      <c r="WZE281" s="1"/>
      <c r="WZF281" s="1"/>
      <c r="WZG281" s="1"/>
      <c r="WZH281" s="1"/>
      <c r="WZI281" s="1"/>
      <c r="WZJ281" s="1"/>
      <c r="WZK281" s="1"/>
      <c r="WZL281" s="1"/>
      <c r="WZM281" s="1"/>
      <c r="WZN281" s="1"/>
      <c r="WZO281" s="1"/>
      <c r="WZP281" s="1"/>
      <c r="WZQ281" s="1"/>
      <c r="WZR281" s="1"/>
      <c r="WZS281" s="1"/>
      <c r="WZT281" s="1"/>
      <c r="WZU281" s="1"/>
      <c r="WZV281" s="1"/>
      <c r="WZW281" s="1"/>
      <c r="WZX281" s="1"/>
      <c r="WZY281" s="1"/>
      <c r="WZZ281" s="1"/>
      <c r="XAA281" s="1"/>
      <c r="XAB281" s="1"/>
      <c r="XAC281" s="1"/>
      <c r="XAD281" s="1"/>
      <c r="XAE281" s="1"/>
      <c r="XAF281" s="1"/>
      <c r="XAG281" s="1"/>
      <c r="XAH281" s="1"/>
      <c r="XAI281" s="1"/>
      <c r="XAJ281" s="1"/>
      <c r="XAK281" s="1"/>
      <c r="XAL281" s="1"/>
      <c r="XAM281" s="1"/>
      <c r="XAN281" s="1"/>
      <c r="XAO281" s="1"/>
      <c r="XAP281" s="1"/>
      <c r="XAQ281" s="1"/>
      <c r="XAR281" s="1"/>
      <c r="XAS281" s="1"/>
      <c r="XAT281" s="1"/>
      <c r="XAU281" s="1"/>
      <c r="XAV281" s="1"/>
      <c r="XAW281" s="1"/>
      <c r="XAX281" s="1"/>
      <c r="XAY281" s="1"/>
      <c r="XAZ281" s="1"/>
      <c r="XBA281" s="1"/>
      <c r="XBB281" s="1"/>
      <c r="XBC281" s="1"/>
      <c r="XBD281" s="1"/>
      <c r="XBE281" s="1"/>
      <c r="XBF281" s="1"/>
      <c r="XBG281" s="1"/>
      <c r="XBH281" s="1"/>
      <c r="XBI281" s="1"/>
      <c r="XBJ281" s="1"/>
      <c r="XBK281" s="1"/>
      <c r="XBL281" s="1"/>
      <c r="XBM281" s="1"/>
      <c r="XBN281" s="1"/>
      <c r="XBO281" s="1"/>
      <c r="XBP281" s="1"/>
      <c r="XBQ281" s="1"/>
      <c r="XBR281" s="1"/>
      <c r="XBS281" s="1"/>
      <c r="XBT281" s="1"/>
      <c r="XBU281" s="1"/>
      <c r="XBV281" s="1"/>
      <c r="XBW281" s="1"/>
      <c r="XBX281" s="1"/>
      <c r="XBY281" s="1"/>
      <c r="XBZ281" s="1"/>
      <c r="XCA281" s="1"/>
      <c r="XCB281" s="1"/>
      <c r="XCC281" s="1"/>
      <c r="XCD281" s="1"/>
      <c r="XCE281" s="1"/>
      <c r="XCF281" s="1"/>
      <c r="XCG281" s="1"/>
      <c r="XCH281" s="1"/>
      <c r="XCI281" s="1"/>
      <c r="XCJ281" s="1"/>
      <c r="XCK281" s="1"/>
      <c r="XCL281" s="1"/>
      <c r="XCM281" s="1"/>
      <c r="XCN281" s="1"/>
      <c r="XCO281" s="1"/>
      <c r="XCP281" s="1"/>
      <c r="XCQ281" s="1"/>
      <c r="XCR281" s="1"/>
      <c r="XCS281" s="1"/>
      <c r="XCT281" s="1"/>
      <c r="XCU281" s="1"/>
      <c r="XCV281" s="1"/>
      <c r="XCW281" s="1"/>
      <c r="XCX281" s="1"/>
      <c r="XCY281" s="1"/>
      <c r="XCZ281" s="1"/>
      <c r="XDA281" s="1"/>
      <c r="XDB281" s="1"/>
      <c r="XDC281" s="1"/>
      <c r="XDD281" s="1"/>
      <c r="XDE281" s="1"/>
      <c r="XDF281" s="1"/>
      <c r="XDG281" s="1"/>
      <c r="XDH281" s="1"/>
      <c r="XDI281" s="1"/>
      <c r="XDJ281" s="1"/>
      <c r="XDK281" s="1"/>
      <c r="XDL281" s="1"/>
      <c r="XDM281" s="1"/>
      <c r="XDN281" s="1"/>
      <c r="XDO281" s="1"/>
      <c r="XDP281" s="1"/>
      <c r="XDQ281" s="1"/>
      <c r="XDR281" s="1"/>
      <c r="XDS281" s="1"/>
      <c r="XDT281" s="1"/>
      <c r="XDU281" s="1"/>
      <c r="XDV281" s="1"/>
      <c r="XDW281" s="1"/>
      <c r="XDX281" s="1"/>
      <c r="XDY281" s="1"/>
      <c r="XDZ281" s="1"/>
      <c r="XEA281" s="1"/>
      <c r="XEB281" s="1"/>
      <c r="XEC281" s="1"/>
      <c r="XED281" s="1"/>
      <c r="XEE281" s="1"/>
      <c r="XEF281" s="1"/>
      <c r="XEG281" s="1"/>
      <c r="XEH281" s="1"/>
      <c r="XEI281" s="1"/>
      <c r="XEJ281" s="1"/>
      <c r="XEK281" s="1"/>
      <c r="XEL281" s="1"/>
      <c r="XEM281" s="1"/>
      <c r="XEN281" s="1"/>
      <c r="XEO281" s="1"/>
      <c r="XEP281" s="1"/>
      <c r="XEQ281" s="1"/>
      <c r="XER281" s="1"/>
      <c r="XES281" s="1"/>
      <c r="XET281" s="1"/>
      <c r="XEU281" s="1"/>
      <c r="XEV281" s="1"/>
      <c r="XEW281" s="1"/>
      <c r="XEX281" s="1"/>
      <c r="XEY281" s="1"/>
      <c r="XEZ281" s="1"/>
      <c r="XFA281" s="1"/>
      <c r="XFB281" s="1"/>
      <c r="XFC281" s="1"/>
      <c r="XFD281" s="1"/>
    </row>
    <row r="282" spans="1:151 16227:16384" s="11" customFormat="1" ht="20.25" customHeight="1" x14ac:dyDescent="0.25">
      <c r="A282" s="156" t="str">
        <f>A281</f>
        <v>1st &amp; 2nd, 4th to 7th, 9th to 12th, 14th to 17th, 19th to 22nd, 24th to 27th, 28th to 32nd Floor For Residential</v>
      </c>
      <c r="B282" s="157"/>
      <c r="C282" s="135">
        <v>1</v>
      </c>
      <c r="D282" s="135"/>
      <c r="E282" s="51" t="s">
        <v>253</v>
      </c>
      <c r="F282" s="136">
        <f>(49.59+6.28)*(10.764)</f>
        <v>601.38468</v>
      </c>
      <c r="G282" s="137"/>
      <c r="H282" s="51">
        <v>0</v>
      </c>
      <c r="I282" s="51">
        <f t="shared" ref="I282:I287" si="20">F282*(($I$163)+1)+H282</f>
        <v>962.21548800000005</v>
      </c>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WZC282" s="1"/>
      <c r="WZD282" s="1"/>
      <c r="WZE282" s="1"/>
      <c r="WZF282" s="1"/>
      <c r="WZG282" s="1"/>
      <c r="WZH282" s="1"/>
      <c r="WZI282" s="1"/>
      <c r="WZJ282" s="1"/>
      <c r="WZK282" s="1"/>
      <c r="WZL282" s="1"/>
      <c r="WZM282" s="1"/>
      <c r="WZN282" s="1"/>
      <c r="WZO282" s="1"/>
      <c r="WZP282" s="1"/>
      <c r="WZQ282" s="1"/>
      <c r="WZR282" s="1"/>
      <c r="WZS282" s="1"/>
      <c r="WZT282" s="1"/>
      <c r="WZU282" s="1"/>
      <c r="WZV282" s="1"/>
      <c r="WZW282" s="1"/>
      <c r="WZX282" s="1"/>
      <c r="WZY282" s="1"/>
      <c r="WZZ282" s="1"/>
      <c r="XAA282" s="1"/>
      <c r="XAB282" s="1"/>
      <c r="XAC282" s="1"/>
      <c r="XAD282" s="1"/>
      <c r="XAE282" s="1"/>
      <c r="XAF282" s="1"/>
      <c r="XAG282" s="1"/>
      <c r="XAH282" s="1"/>
      <c r="XAI282" s="1"/>
      <c r="XAJ282" s="1"/>
      <c r="XAK282" s="1"/>
      <c r="XAL282" s="1"/>
      <c r="XAM282" s="1"/>
      <c r="XAN282" s="1"/>
      <c r="XAO282" s="1"/>
      <c r="XAP282" s="1"/>
      <c r="XAQ282" s="1"/>
      <c r="XAR282" s="1"/>
      <c r="XAS282" s="1"/>
      <c r="XAT282" s="1"/>
      <c r="XAU282" s="1"/>
      <c r="XAV282" s="1"/>
      <c r="XAW282" s="1"/>
      <c r="XAX282" s="1"/>
      <c r="XAY282" s="1"/>
      <c r="XAZ282" s="1"/>
      <c r="XBA282" s="1"/>
      <c r="XBB282" s="1"/>
      <c r="XBC282" s="1"/>
      <c r="XBD282" s="1"/>
      <c r="XBE282" s="1"/>
      <c r="XBF282" s="1"/>
      <c r="XBG282" s="1"/>
      <c r="XBH282" s="1"/>
      <c r="XBI282" s="1"/>
      <c r="XBJ282" s="1"/>
      <c r="XBK282" s="1"/>
      <c r="XBL282" s="1"/>
      <c r="XBM282" s="1"/>
      <c r="XBN282" s="1"/>
      <c r="XBO282" s="1"/>
      <c r="XBP282" s="1"/>
      <c r="XBQ282" s="1"/>
      <c r="XBR282" s="1"/>
      <c r="XBS282" s="1"/>
      <c r="XBT282" s="1"/>
      <c r="XBU282" s="1"/>
      <c r="XBV282" s="1"/>
      <c r="XBW282" s="1"/>
      <c r="XBX282" s="1"/>
      <c r="XBY282" s="1"/>
      <c r="XBZ282" s="1"/>
      <c r="XCA282" s="1"/>
      <c r="XCB282" s="1"/>
      <c r="XCC282" s="1"/>
      <c r="XCD282" s="1"/>
      <c r="XCE282" s="1"/>
      <c r="XCF282" s="1"/>
      <c r="XCG282" s="1"/>
      <c r="XCH282" s="1"/>
      <c r="XCI282" s="1"/>
      <c r="XCJ282" s="1"/>
      <c r="XCK282" s="1"/>
      <c r="XCL282" s="1"/>
      <c r="XCM282" s="1"/>
      <c r="XCN282" s="1"/>
      <c r="XCO282" s="1"/>
      <c r="XCP282" s="1"/>
      <c r="XCQ282" s="1"/>
      <c r="XCR282" s="1"/>
      <c r="XCS282" s="1"/>
      <c r="XCT282" s="1"/>
      <c r="XCU282" s="1"/>
      <c r="XCV282" s="1"/>
      <c r="XCW282" s="1"/>
      <c r="XCX282" s="1"/>
      <c r="XCY282" s="1"/>
      <c r="XCZ282" s="1"/>
      <c r="XDA282" s="1"/>
      <c r="XDB282" s="1"/>
      <c r="XDC282" s="1"/>
      <c r="XDD282" s="1"/>
      <c r="XDE282" s="1"/>
      <c r="XDF282" s="1"/>
      <c r="XDG282" s="1"/>
      <c r="XDH282" s="1"/>
      <c r="XDI282" s="1"/>
      <c r="XDJ282" s="1"/>
      <c r="XDK282" s="1"/>
      <c r="XDL282" s="1"/>
      <c r="XDM282" s="1"/>
      <c r="XDN282" s="1"/>
      <c r="XDO282" s="1"/>
      <c r="XDP282" s="1"/>
      <c r="XDQ282" s="1"/>
      <c r="XDR282" s="1"/>
      <c r="XDS282" s="1"/>
      <c r="XDT282" s="1"/>
      <c r="XDU282" s="1"/>
      <c r="XDV282" s="1"/>
      <c r="XDW282" s="1"/>
      <c r="XDX282" s="1"/>
      <c r="XDY282" s="1"/>
      <c r="XDZ282" s="1"/>
      <c r="XEA282" s="1"/>
      <c r="XEB282" s="1"/>
      <c r="XEC282" s="1"/>
      <c r="XED282" s="1"/>
      <c r="XEE282" s="1"/>
      <c r="XEF282" s="1"/>
      <c r="XEG282" s="1"/>
      <c r="XEH282" s="1"/>
      <c r="XEI282" s="1"/>
      <c r="XEJ282" s="1"/>
      <c r="XEK282" s="1"/>
      <c r="XEL282" s="1"/>
      <c r="XEM282" s="1"/>
      <c r="XEN282" s="1"/>
      <c r="XEO282" s="1"/>
      <c r="XEP282" s="1"/>
      <c r="XEQ282" s="1"/>
      <c r="XER282" s="1"/>
      <c r="XES282" s="1"/>
      <c r="XET282" s="1"/>
      <c r="XEU282" s="1"/>
      <c r="XEV282" s="1"/>
      <c r="XEW282" s="1"/>
      <c r="XEX282" s="1"/>
      <c r="XEY282" s="1"/>
      <c r="XEZ282" s="1"/>
      <c r="XFA282" s="1"/>
      <c r="XFB282" s="1"/>
      <c r="XFC282" s="1"/>
      <c r="XFD282" s="1"/>
    </row>
    <row r="283" spans="1:151 16227:16384" s="11" customFormat="1" ht="20.25" customHeight="1" x14ac:dyDescent="0.25">
      <c r="A283" s="158"/>
      <c r="B283" s="159"/>
      <c r="C283" s="135">
        <f>C282+1</f>
        <v>2</v>
      </c>
      <c r="D283" s="135"/>
      <c r="E283" s="51" t="s">
        <v>253</v>
      </c>
      <c r="F283" s="136">
        <f>(49.84+6.25)*(10.764)</f>
        <v>603.75275999999997</v>
      </c>
      <c r="G283" s="137"/>
      <c r="H283" s="51">
        <v>0</v>
      </c>
      <c r="I283" s="51">
        <f t="shared" si="20"/>
        <v>966.00441599999999</v>
      </c>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WZC283" s="1"/>
      <c r="WZD283" s="1"/>
      <c r="WZE283" s="1"/>
      <c r="WZF283" s="1"/>
      <c r="WZG283" s="1"/>
      <c r="WZH283" s="1"/>
      <c r="WZI283" s="1"/>
      <c r="WZJ283" s="1"/>
      <c r="WZK283" s="1"/>
      <c r="WZL283" s="1"/>
      <c r="WZM283" s="1"/>
      <c r="WZN283" s="1"/>
      <c r="WZO283" s="1"/>
      <c r="WZP283" s="1"/>
      <c r="WZQ283" s="1"/>
      <c r="WZR283" s="1"/>
      <c r="WZS283" s="1"/>
      <c r="WZT283" s="1"/>
      <c r="WZU283" s="1"/>
      <c r="WZV283" s="1"/>
      <c r="WZW283" s="1"/>
      <c r="WZX283" s="1"/>
      <c r="WZY283" s="1"/>
      <c r="WZZ283" s="1"/>
      <c r="XAA283" s="1"/>
      <c r="XAB283" s="1"/>
      <c r="XAC283" s="1"/>
      <c r="XAD283" s="1"/>
      <c r="XAE283" s="1"/>
      <c r="XAF283" s="1"/>
      <c r="XAG283" s="1"/>
      <c r="XAH283" s="1"/>
      <c r="XAI283" s="1"/>
      <c r="XAJ283" s="1"/>
      <c r="XAK283" s="1"/>
      <c r="XAL283" s="1"/>
      <c r="XAM283" s="1"/>
      <c r="XAN283" s="1"/>
      <c r="XAO283" s="1"/>
      <c r="XAP283" s="1"/>
      <c r="XAQ283" s="1"/>
      <c r="XAR283" s="1"/>
      <c r="XAS283" s="1"/>
      <c r="XAT283" s="1"/>
      <c r="XAU283" s="1"/>
      <c r="XAV283" s="1"/>
      <c r="XAW283" s="1"/>
      <c r="XAX283" s="1"/>
      <c r="XAY283" s="1"/>
      <c r="XAZ283" s="1"/>
      <c r="XBA283" s="1"/>
      <c r="XBB283" s="1"/>
      <c r="XBC283" s="1"/>
      <c r="XBD283" s="1"/>
      <c r="XBE283" s="1"/>
      <c r="XBF283" s="1"/>
      <c r="XBG283" s="1"/>
      <c r="XBH283" s="1"/>
      <c r="XBI283" s="1"/>
      <c r="XBJ283" s="1"/>
      <c r="XBK283" s="1"/>
      <c r="XBL283" s="1"/>
      <c r="XBM283" s="1"/>
      <c r="XBN283" s="1"/>
      <c r="XBO283" s="1"/>
      <c r="XBP283" s="1"/>
      <c r="XBQ283" s="1"/>
      <c r="XBR283" s="1"/>
      <c r="XBS283" s="1"/>
      <c r="XBT283" s="1"/>
      <c r="XBU283" s="1"/>
      <c r="XBV283" s="1"/>
      <c r="XBW283" s="1"/>
      <c r="XBX283" s="1"/>
      <c r="XBY283" s="1"/>
      <c r="XBZ283" s="1"/>
      <c r="XCA283" s="1"/>
      <c r="XCB283" s="1"/>
      <c r="XCC283" s="1"/>
      <c r="XCD283" s="1"/>
      <c r="XCE283" s="1"/>
      <c r="XCF283" s="1"/>
      <c r="XCG283" s="1"/>
      <c r="XCH283" s="1"/>
      <c r="XCI283" s="1"/>
      <c r="XCJ283" s="1"/>
      <c r="XCK283" s="1"/>
      <c r="XCL283" s="1"/>
      <c r="XCM283" s="1"/>
      <c r="XCN283" s="1"/>
      <c r="XCO283" s="1"/>
      <c r="XCP283" s="1"/>
      <c r="XCQ283" s="1"/>
      <c r="XCR283" s="1"/>
      <c r="XCS283" s="1"/>
      <c r="XCT283" s="1"/>
      <c r="XCU283" s="1"/>
      <c r="XCV283" s="1"/>
      <c r="XCW283" s="1"/>
      <c r="XCX283" s="1"/>
      <c r="XCY283" s="1"/>
      <c r="XCZ283" s="1"/>
      <c r="XDA283" s="1"/>
      <c r="XDB283" s="1"/>
      <c r="XDC283" s="1"/>
      <c r="XDD283" s="1"/>
      <c r="XDE283" s="1"/>
      <c r="XDF283" s="1"/>
      <c r="XDG283" s="1"/>
      <c r="XDH283" s="1"/>
      <c r="XDI283" s="1"/>
      <c r="XDJ283" s="1"/>
      <c r="XDK283" s="1"/>
      <c r="XDL283" s="1"/>
      <c r="XDM283" s="1"/>
      <c r="XDN283" s="1"/>
      <c r="XDO283" s="1"/>
      <c r="XDP283" s="1"/>
      <c r="XDQ283" s="1"/>
      <c r="XDR283" s="1"/>
      <c r="XDS283" s="1"/>
      <c r="XDT283" s="1"/>
      <c r="XDU283" s="1"/>
      <c r="XDV283" s="1"/>
      <c r="XDW283" s="1"/>
      <c r="XDX283" s="1"/>
      <c r="XDY283" s="1"/>
      <c r="XDZ283" s="1"/>
      <c r="XEA283" s="1"/>
      <c r="XEB283" s="1"/>
      <c r="XEC283" s="1"/>
      <c r="XED283" s="1"/>
      <c r="XEE283" s="1"/>
      <c r="XEF283" s="1"/>
      <c r="XEG283" s="1"/>
      <c r="XEH283" s="1"/>
      <c r="XEI283" s="1"/>
      <c r="XEJ283" s="1"/>
      <c r="XEK283" s="1"/>
      <c r="XEL283" s="1"/>
      <c r="XEM283" s="1"/>
      <c r="XEN283" s="1"/>
      <c r="XEO283" s="1"/>
      <c r="XEP283" s="1"/>
      <c r="XEQ283" s="1"/>
      <c r="XER283" s="1"/>
      <c r="XES283" s="1"/>
      <c r="XET283" s="1"/>
      <c r="XEU283" s="1"/>
      <c r="XEV283" s="1"/>
      <c r="XEW283" s="1"/>
      <c r="XEX283" s="1"/>
      <c r="XEY283" s="1"/>
      <c r="XEZ283" s="1"/>
      <c r="XFA283" s="1"/>
      <c r="XFB283" s="1"/>
      <c r="XFC283" s="1"/>
      <c r="XFD283" s="1"/>
    </row>
    <row r="284" spans="1:151 16227:16384" s="11" customFormat="1" ht="20.25" customHeight="1" x14ac:dyDescent="0.25">
      <c r="A284" s="158"/>
      <c r="B284" s="159"/>
      <c r="C284" s="135">
        <f t="shared" ref="C284:C287" si="21">C283+1</f>
        <v>3</v>
      </c>
      <c r="D284" s="135"/>
      <c r="E284" s="51" t="s">
        <v>253</v>
      </c>
      <c r="F284" s="136">
        <f>(49.91+6.2)*(10.764)</f>
        <v>603.96803999999997</v>
      </c>
      <c r="G284" s="137"/>
      <c r="H284" s="51">
        <v>0</v>
      </c>
      <c r="I284" s="51">
        <f t="shared" si="20"/>
        <v>966.34886400000005</v>
      </c>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WZC284" s="1"/>
      <c r="WZD284" s="1"/>
      <c r="WZE284" s="1"/>
      <c r="WZF284" s="1"/>
      <c r="WZG284" s="1"/>
      <c r="WZH284" s="1"/>
      <c r="WZI284" s="1"/>
      <c r="WZJ284" s="1"/>
      <c r="WZK284" s="1"/>
      <c r="WZL284" s="1"/>
      <c r="WZM284" s="1"/>
      <c r="WZN284" s="1"/>
      <c r="WZO284" s="1"/>
      <c r="WZP284" s="1"/>
      <c r="WZQ284" s="1"/>
      <c r="WZR284" s="1"/>
      <c r="WZS284" s="1"/>
      <c r="WZT284" s="1"/>
      <c r="WZU284" s="1"/>
      <c r="WZV284" s="1"/>
      <c r="WZW284" s="1"/>
      <c r="WZX284" s="1"/>
      <c r="WZY284" s="1"/>
      <c r="WZZ284" s="1"/>
      <c r="XAA284" s="1"/>
      <c r="XAB284" s="1"/>
      <c r="XAC284" s="1"/>
      <c r="XAD284" s="1"/>
      <c r="XAE284" s="1"/>
      <c r="XAF284" s="1"/>
      <c r="XAG284" s="1"/>
      <c r="XAH284" s="1"/>
      <c r="XAI284" s="1"/>
      <c r="XAJ284" s="1"/>
      <c r="XAK284" s="1"/>
      <c r="XAL284" s="1"/>
      <c r="XAM284" s="1"/>
      <c r="XAN284" s="1"/>
      <c r="XAO284" s="1"/>
      <c r="XAP284" s="1"/>
      <c r="XAQ284" s="1"/>
      <c r="XAR284" s="1"/>
      <c r="XAS284" s="1"/>
      <c r="XAT284" s="1"/>
      <c r="XAU284" s="1"/>
      <c r="XAV284" s="1"/>
      <c r="XAW284" s="1"/>
      <c r="XAX284" s="1"/>
      <c r="XAY284" s="1"/>
      <c r="XAZ284" s="1"/>
      <c r="XBA284" s="1"/>
      <c r="XBB284" s="1"/>
      <c r="XBC284" s="1"/>
      <c r="XBD284" s="1"/>
      <c r="XBE284" s="1"/>
      <c r="XBF284" s="1"/>
      <c r="XBG284" s="1"/>
      <c r="XBH284" s="1"/>
      <c r="XBI284" s="1"/>
      <c r="XBJ284" s="1"/>
      <c r="XBK284" s="1"/>
      <c r="XBL284" s="1"/>
      <c r="XBM284" s="1"/>
      <c r="XBN284" s="1"/>
      <c r="XBO284" s="1"/>
      <c r="XBP284" s="1"/>
      <c r="XBQ284" s="1"/>
      <c r="XBR284" s="1"/>
      <c r="XBS284" s="1"/>
      <c r="XBT284" s="1"/>
      <c r="XBU284" s="1"/>
      <c r="XBV284" s="1"/>
      <c r="XBW284" s="1"/>
      <c r="XBX284" s="1"/>
      <c r="XBY284" s="1"/>
      <c r="XBZ284" s="1"/>
      <c r="XCA284" s="1"/>
      <c r="XCB284" s="1"/>
      <c r="XCC284" s="1"/>
      <c r="XCD284" s="1"/>
      <c r="XCE284" s="1"/>
      <c r="XCF284" s="1"/>
      <c r="XCG284" s="1"/>
      <c r="XCH284" s="1"/>
      <c r="XCI284" s="1"/>
      <c r="XCJ284" s="1"/>
      <c r="XCK284" s="1"/>
      <c r="XCL284" s="1"/>
      <c r="XCM284" s="1"/>
      <c r="XCN284" s="1"/>
      <c r="XCO284" s="1"/>
      <c r="XCP284" s="1"/>
      <c r="XCQ284" s="1"/>
      <c r="XCR284" s="1"/>
      <c r="XCS284" s="1"/>
      <c r="XCT284" s="1"/>
      <c r="XCU284" s="1"/>
      <c r="XCV284" s="1"/>
      <c r="XCW284" s="1"/>
      <c r="XCX284" s="1"/>
      <c r="XCY284" s="1"/>
      <c r="XCZ284" s="1"/>
      <c r="XDA284" s="1"/>
      <c r="XDB284" s="1"/>
      <c r="XDC284" s="1"/>
      <c r="XDD284" s="1"/>
      <c r="XDE284" s="1"/>
      <c r="XDF284" s="1"/>
      <c r="XDG284" s="1"/>
      <c r="XDH284" s="1"/>
      <c r="XDI284" s="1"/>
      <c r="XDJ284" s="1"/>
      <c r="XDK284" s="1"/>
      <c r="XDL284" s="1"/>
      <c r="XDM284" s="1"/>
      <c r="XDN284" s="1"/>
      <c r="XDO284" s="1"/>
      <c r="XDP284" s="1"/>
      <c r="XDQ284" s="1"/>
      <c r="XDR284" s="1"/>
      <c r="XDS284" s="1"/>
      <c r="XDT284" s="1"/>
      <c r="XDU284" s="1"/>
      <c r="XDV284" s="1"/>
      <c r="XDW284" s="1"/>
      <c r="XDX284" s="1"/>
      <c r="XDY284" s="1"/>
      <c r="XDZ284" s="1"/>
      <c r="XEA284" s="1"/>
      <c r="XEB284" s="1"/>
      <c r="XEC284" s="1"/>
      <c r="XED284" s="1"/>
      <c r="XEE284" s="1"/>
      <c r="XEF284" s="1"/>
      <c r="XEG284" s="1"/>
      <c r="XEH284" s="1"/>
      <c r="XEI284" s="1"/>
      <c r="XEJ284" s="1"/>
      <c r="XEK284" s="1"/>
      <c r="XEL284" s="1"/>
      <c r="XEM284" s="1"/>
      <c r="XEN284" s="1"/>
      <c r="XEO284" s="1"/>
      <c r="XEP284" s="1"/>
      <c r="XEQ284" s="1"/>
      <c r="XER284" s="1"/>
      <c r="XES284" s="1"/>
      <c r="XET284" s="1"/>
      <c r="XEU284" s="1"/>
      <c r="XEV284" s="1"/>
      <c r="XEW284" s="1"/>
      <c r="XEX284" s="1"/>
      <c r="XEY284" s="1"/>
      <c r="XEZ284" s="1"/>
      <c r="XFA284" s="1"/>
      <c r="XFB284" s="1"/>
      <c r="XFC284" s="1"/>
      <c r="XFD284" s="1"/>
    </row>
    <row r="285" spans="1:151 16227:16384" s="11" customFormat="1" ht="20.25" customHeight="1" x14ac:dyDescent="0.25">
      <c r="A285" s="158"/>
      <c r="B285" s="159"/>
      <c r="C285" s="135">
        <f t="shared" si="21"/>
        <v>4</v>
      </c>
      <c r="D285" s="135"/>
      <c r="E285" s="51" t="s">
        <v>253</v>
      </c>
      <c r="F285" s="136">
        <f>(49.92+6.19)*(10.764)</f>
        <v>603.96803999999997</v>
      </c>
      <c r="G285" s="137"/>
      <c r="H285" s="51">
        <v>0</v>
      </c>
      <c r="I285" s="51">
        <f t="shared" si="20"/>
        <v>966.34886400000005</v>
      </c>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WZC285" s="1"/>
      <c r="WZD285" s="1"/>
      <c r="WZE285" s="1"/>
      <c r="WZF285" s="1"/>
      <c r="WZG285" s="1"/>
      <c r="WZH285" s="1"/>
      <c r="WZI285" s="1"/>
      <c r="WZJ285" s="1"/>
      <c r="WZK285" s="1"/>
      <c r="WZL285" s="1"/>
      <c r="WZM285" s="1"/>
      <c r="WZN285" s="1"/>
      <c r="WZO285" s="1"/>
      <c r="WZP285" s="1"/>
      <c r="WZQ285" s="1"/>
      <c r="WZR285" s="1"/>
      <c r="WZS285" s="1"/>
      <c r="WZT285" s="1"/>
      <c r="WZU285" s="1"/>
      <c r="WZV285" s="1"/>
      <c r="WZW285" s="1"/>
      <c r="WZX285" s="1"/>
      <c r="WZY285" s="1"/>
      <c r="WZZ285" s="1"/>
      <c r="XAA285" s="1"/>
      <c r="XAB285" s="1"/>
      <c r="XAC285" s="1"/>
      <c r="XAD285" s="1"/>
      <c r="XAE285" s="1"/>
      <c r="XAF285" s="1"/>
      <c r="XAG285" s="1"/>
      <c r="XAH285" s="1"/>
      <c r="XAI285" s="1"/>
      <c r="XAJ285" s="1"/>
      <c r="XAK285" s="1"/>
      <c r="XAL285" s="1"/>
      <c r="XAM285" s="1"/>
      <c r="XAN285" s="1"/>
      <c r="XAO285" s="1"/>
      <c r="XAP285" s="1"/>
      <c r="XAQ285" s="1"/>
      <c r="XAR285" s="1"/>
      <c r="XAS285" s="1"/>
      <c r="XAT285" s="1"/>
      <c r="XAU285" s="1"/>
      <c r="XAV285" s="1"/>
      <c r="XAW285" s="1"/>
      <c r="XAX285" s="1"/>
      <c r="XAY285" s="1"/>
      <c r="XAZ285" s="1"/>
      <c r="XBA285" s="1"/>
      <c r="XBB285" s="1"/>
      <c r="XBC285" s="1"/>
      <c r="XBD285" s="1"/>
      <c r="XBE285" s="1"/>
      <c r="XBF285" s="1"/>
      <c r="XBG285" s="1"/>
      <c r="XBH285" s="1"/>
      <c r="XBI285" s="1"/>
      <c r="XBJ285" s="1"/>
      <c r="XBK285" s="1"/>
      <c r="XBL285" s="1"/>
      <c r="XBM285" s="1"/>
      <c r="XBN285" s="1"/>
      <c r="XBO285" s="1"/>
      <c r="XBP285" s="1"/>
      <c r="XBQ285" s="1"/>
      <c r="XBR285" s="1"/>
      <c r="XBS285" s="1"/>
      <c r="XBT285" s="1"/>
      <c r="XBU285" s="1"/>
      <c r="XBV285" s="1"/>
      <c r="XBW285" s="1"/>
      <c r="XBX285" s="1"/>
      <c r="XBY285" s="1"/>
      <c r="XBZ285" s="1"/>
      <c r="XCA285" s="1"/>
      <c r="XCB285" s="1"/>
      <c r="XCC285" s="1"/>
      <c r="XCD285" s="1"/>
      <c r="XCE285" s="1"/>
      <c r="XCF285" s="1"/>
      <c r="XCG285" s="1"/>
      <c r="XCH285" s="1"/>
      <c r="XCI285" s="1"/>
      <c r="XCJ285" s="1"/>
      <c r="XCK285" s="1"/>
      <c r="XCL285" s="1"/>
      <c r="XCM285" s="1"/>
      <c r="XCN285" s="1"/>
      <c r="XCO285" s="1"/>
      <c r="XCP285" s="1"/>
      <c r="XCQ285" s="1"/>
      <c r="XCR285" s="1"/>
      <c r="XCS285" s="1"/>
      <c r="XCT285" s="1"/>
      <c r="XCU285" s="1"/>
      <c r="XCV285" s="1"/>
      <c r="XCW285" s="1"/>
      <c r="XCX285" s="1"/>
      <c r="XCY285" s="1"/>
      <c r="XCZ285" s="1"/>
      <c r="XDA285" s="1"/>
      <c r="XDB285" s="1"/>
      <c r="XDC285" s="1"/>
      <c r="XDD285" s="1"/>
      <c r="XDE285" s="1"/>
      <c r="XDF285" s="1"/>
      <c r="XDG285" s="1"/>
      <c r="XDH285" s="1"/>
      <c r="XDI285" s="1"/>
      <c r="XDJ285" s="1"/>
      <c r="XDK285" s="1"/>
      <c r="XDL285" s="1"/>
      <c r="XDM285" s="1"/>
      <c r="XDN285" s="1"/>
      <c r="XDO285" s="1"/>
      <c r="XDP285" s="1"/>
      <c r="XDQ285" s="1"/>
      <c r="XDR285" s="1"/>
      <c r="XDS285" s="1"/>
      <c r="XDT285" s="1"/>
      <c r="XDU285" s="1"/>
      <c r="XDV285" s="1"/>
      <c r="XDW285" s="1"/>
      <c r="XDX285" s="1"/>
      <c r="XDY285" s="1"/>
      <c r="XDZ285" s="1"/>
      <c r="XEA285" s="1"/>
      <c r="XEB285" s="1"/>
      <c r="XEC285" s="1"/>
      <c r="XED285" s="1"/>
      <c r="XEE285" s="1"/>
      <c r="XEF285" s="1"/>
      <c r="XEG285" s="1"/>
      <c r="XEH285" s="1"/>
      <c r="XEI285" s="1"/>
      <c r="XEJ285" s="1"/>
      <c r="XEK285" s="1"/>
      <c r="XEL285" s="1"/>
      <c r="XEM285" s="1"/>
      <c r="XEN285" s="1"/>
      <c r="XEO285" s="1"/>
      <c r="XEP285" s="1"/>
      <c r="XEQ285" s="1"/>
      <c r="XER285" s="1"/>
      <c r="XES285" s="1"/>
      <c r="XET285" s="1"/>
      <c r="XEU285" s="1"/>
      <c r="XEV285" s="1"/>
      <c r="XEW285" s="1"/>
      <c r="XEX285" s="1"/>
      <c r="XEY285" s="1"/>
      <c r="XEZ285" s="1"/>
      <c r="XFA285" s="1"/>
      <c r="XFB285" s="1"/>
      <c r="XFC285" s="1"/>
      <c r="XFD285" s="1"/>
    </row>
    <row r="286" spans="1:151 16227:16384" s="11" customFormat="1" ht="20.25" customHeight="1" x14ac:dyDescent="0.25">
      <c r="A286" s="158"/>
      <c r="B286" s="159"/>
      <c r="C286" s="135">
        <f>C285+1</f>
        <v>5</v>
      </c>
      <c r="D286" s="135"/>
      <c r="E286" s="51" t="s">
        <v>253</v>
      </c>
      <c r="F286" s="136">
        <f>(49.92+6.19)*(10.764)</f>
        <v>603.96803999999997</v>
      </c>
      <c r="G286" s="137"/>
      <c r="H286" s="51">
        <v>0</v>
      </c>
      <c r="I286" s="51">
        <f t="shared" si="20"/>
        <v>966.34886400000005</v>
      </c>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WZC286" s="1"/>
      <c r="WZD286" s="1"/>
      <c r="WZE286" s="1"/>
      <c r="WZF286" s="1"/>
      <c r="WZG286" s="1"/>
      <c r="WZH286" s="1"/>
      <c r="WZI286" s="1"/>
      <c r="WZJ286" s="1"/>
      <c r="WZK286" s="1"/>
      <c r="WZL286" s="1"/>
      <c r="WZM286" s="1"/>
      <c r="WZN286" s="1"/>
      <c r="WZO286" s="1"/>
      <c r="WZP286" s="1"/>
      <c r="WZQ286" s="1"/>
      <c r="WZR286" s="1"/>
      <c r="WZS286" s="1"/>
      <c r="WZT286" s="1"/>
      <c r="WZU286" s="1"/>
      <c r="WZV286" s="1"/>
      <c r="WZW286" s="1"/>
      <c r="WZX286" s="1"/>
      <c r="WZY286" s="1"/>
      <c r="WZZ286" s="1"/>
      <c r="XAA286" s="1"/>
      <c r="XAB286" s="1"/>
      <c r="XAC286" s="1"/>
      <c r="XAD286" s="1"/>
      <c r="XAE286" s="1"/>
      <c r="XAF286" s="1"/>
      <c r="XAG286" s="1"/>
      <c r="XAH286" s="1"/>
      <c r="XAI286" s="1"/>
      <c r="XAJ286" s="1"/>
      <c r="XAK286" s="1"/>
      <c r="XAL286" s="1"/>
      <c r="XAM286" s="1"/>
      <c r="XAN286" s="1"/>
      <c r="XAO286" s="1"/>
      <c r="XAP286" s="1"/>
      <c r="XAQ286" s="1"/>
      <c r="XAR286" s="1"/>
      <c r="XAS286" s="1"/>
      <c r="XAT286" s="1"/>
      <c r="XAU286" s="1"/>
      <c r="XAV286" s="1"/>
      <c r="XAW286" s="1"/>
      <c r="XAX286" s="1"/>
      <c r="XAY286" s="1"/>
      <c r="XAZ286" s="1"/>
      <c r="XBA286" s="1"/>
      <c r="XBB286" s="1"/>
      <c r="XBC286" s="1"/>
      <c r="XBD286" s="1"/>
      <c r="XBE286" s="1"/>
      <c r="XBF286" s="1"/>
      <c r="XBG286" s="1"/>
      <c r="XBH286" s="1"/>
      <c r="XBI286" s="1"/>
      <c r="XBJ286" s="1"/>
      <c r="XBK286" s="1"/>
      <c r="XBL286" s="1"/>
      <c r="XBM286" s="1"/>
      <c r="XBN286" s="1"/>
      <c r="XBO286" s="1"/>
      <c r="XBP286" s="1"/>
      <c r="XBQ286" s="1"/>
      <c r="XBR286" s="1"/>
      <c r="XBS286" s="1"/>
      <c r="XBT286" s="1"/>
      <c r="XBU286" s="1"/>
      <c r="XBV286" s="1"/>
      <c r="XBW286" s="1"/>
      <c r="XBX286" s="1"/>
      <c r="XBY286" s="1"/>
      <c r="XBZ286" s="1"/>
      <c r="XCA286" s="1"/>
      <c r="XCB286" s="1"/>
      <c r="XCC286" s="1"/>
      <c r="XCD286" s="1"/>
      <c r="XCE286" s="1"/>
      <c r="XCF286" s="1"/>
      <c r="XCG286" s="1"/>
      <c r="XCH286" s="1"/>
      <c r="XCI286" s="1"/>
      <c r="XCJ286" s="1"/>
      <c r="XCK286" s="1"/>
      <c r="XCL286" s="1"/>
      <c r="XCM286" s="1"/>
      <c r="XCN286" s="1"/>
      <c r="XCO286" s="1"/>
      <c r="XCP286" s="1"/>
      <c r="XCQ286" s="1"/>
      <c r="XCR286" s="1"/>
      <c r="XCS286" s="1"/>
      <c r="XCT286" s="1"/>
      <c r="XCU286" s="1"/>
      <c r="XCV286" s="1"/>
      <c r="XCW286" s="1"/>
      <c r="XCX286" s="1"/>
      <c r="XCY286" s="1"/>
      <c r="XCZ286" s="1"/>
      <c r="XDA286" s="1"/>
      <c r="XDB286" s="1"/>
      <c r="XDC286" s="1"/>
      <c r="XDD286" s="1"/>
      <c r="XDE286" s="1"/>
      <c r="XDF286" s="1"/>
      <c r="XDG286" s="1"/>
      <c r="XDH286" s="1"/>
      <c r="XDI286" s="1"/>
      <c r="XDJ286" s="1"/>
      <c r="XDK286" s="1"/>
      <c r="XDL286" s="1"/>
      <c r="XDM286" s="1"/>
      <c r="XDN286" s="1"/>
      <c r="XDO286" s="1"/>
      <c r="XDP286" s="1"/>
      <c r="XDQ286" s="1"/>
      <c r="XDR286" s="1"/>
      <c r="XDS286" s="1"/>
      <c r="XDT286" s="1"/>
      <c r="XDU286" s="1"/>
      <c r="XDV286" s="1"/>
      <c r="XDW286" s="1"/>
      <c r="XDX286" s="1"/>
      <c r="XDY286" s="1"/>
      <c r="XDZ286" s="1"/>
      <c r="XEA286" s="1"/>
      <c r="XEB286" s="1"/>
      <c r="XEC286" s="1"/>
      <c r="XED286" s="1"/>
      <c r="XEE286" s="1"/>
      <c r="XEF286" s="1"/>
      <c r="XEG286" s="1"/>
      <c r="XEH286" s="1"/>
      <c r="XEI286" s="1"/>
      <c r="XEJ286" s="1"/>
      <c r="XEK286" s="1"/>
      <c r="XEL286" s="1"/>
      <c r="XEM286" s="1"/>
      <c r="XEN286" s="1"/>
      <c r="XEO286" s="1"/>
      <c r="XEP286" s="1"/>
      <c r="XEQ286" s="1"/>
      <c r="XER286" s="1"/>
      <c r="XES286" s="1"/>
      <c r="XET286" s="1"/>
      <c r="XEU286" s="1"/>
      <c r="XEV286" s="1"/>
      <c r="XEW286" s="1"/>
      <c r="XEX286" s="1"/>
      <c r="XEY286" s="1"/>
      <c r="XEZ286" s="1"/>
      <c r="XFA286" s="1"/>
      <c r="XFB286" s="1"/>
      <c r="XFC286" s="1"/>
      <c r="XFD286" s="1"/>
    </row>
    <row r="287" spans="1:151 16227:16384" s="11" customFormat="1" ht="20.25" customHeight="1" x14ac:dyDescent="0.25">
      <c r="A287" s="158"/>
      <c r="B287" s="159"/>
      <c r="C287" s="135">
        <f t="shared" si="21"/>
        <v>6</v>
      </c>
      <c r="D287" s="135"/>
      <c r="E287" s="51" t="s">
        <v>253</v>
      </c>
      <c r="F287" s="136">
        <f>(49.62+6.19)*(10.764)</f>
        <v>600.73883999999987</v>
      </c>
      <c r="G287" s="137"/>
      <c r="H287" s="51">
        <v>0</v>
      </c>
      <c r="I287" s="51">
        <f t="shared" si="20"/>
        <v>961.18214399999988</v>
      </c>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WZC287" s="1"/>
      <c r="WZD287" s="1"/>
      <c r="WZE287" s="1"/>
      <c r="WZF287" s="1"/>
      <c r="WZG287" s="1"/>
      <c r="WZH287" s="1"/>
      <c r="WZI287" s="1"/>
      <c r="WZJ287" s="1"/>
      <c r="WZK287" s="1"/>
      <c r="WZL287" s="1"/>
      <c r="WZM287" s="1"/>
      <c r="WZN287" s="1"/>
      <c r="WZO287" s="1"/>
      <c r="WZP287" s="1"/>
      <c r="WZQ287" s="1"/>
      <c r="WZR287" s="1"/>
      <c r="WZS287" s="1"/>
      <c r="WZT287" s="1"/>
      <c r="WZU287" s="1"/>
      <c r="WZV287" s="1"/>
      <c r="WZW287" s="1"/>
      <c r="WZX287" s="1"/>
      <c r="WZY287" s="1"/>
      <c r="WZZ287" s="1"/>
      <c r="XAA287" s="1"/>
      <c r="XAB287" s="1"/>
      <c r="XAC287" s="1"/>
      <c r="XAD287" s="1"/>
      <c r="XAE287" s="1"/>
      <c r="XAF287" s="1"/>
      <c r="XAG287" s="1"/>
      <c r="XAH287" s="1"/>
      <c r="XAI287" s="1"/>
      <c r="XAJ287" s="1"/>
      <c r="XAK287" s="1"/>
      <c r="XAL287" s="1"/>
      <c r="XAM287" s="1"/>
      <c r="XAN287" s="1"/>
      <c r="XAO287" s="1"/>
      <c r="XAP287" s="1"/>
      <c r="XAQ287" s="1"/>
      <c r="XAR287" s="1"/>
      <c r="XAS287" s="1"/>
      <c r="XAT287" s="1"/>
      <c r="XAU287" s="1"/>
      <c r="XAV287" s="1"/>
      <c r="XAW287" s="1"/>
      <c r="XAX287" s="1"/>
      <c r="XAY287" s="1"/>
      <c r="XAZ287" s="1"/>
      <c r="XBA287" s="1"/>
      <c r="XBB287" s="1"/>
      <c r="XBC287" s="1"/>
      <c r="XBD287" s="1"/>
      <c r="XBE287" s="1"/>
      <c r="XBF287" s="1"/>
      <c r="XBG287" s="1"/>
      <c r="XBH287" s="1"/>
      <c r="XBI287" s="1"/>
      <c r="XBJ287" s="1"/>
      <c r="XBK287" s="1"/>
      <c r="XBL287" s="1"/>
      <c r="XBM287" s="1"/>
      <c r="XBN287" s="1"/>
      <c r="XBO287" s="1"/>
      <c r="XBP287" s="1"/>
      <c r="XBQ287" s="1"/>
      <c r="XBR287" s="1"/>
      <c r="XBS287" s="1"/>
      <c r="XBT287" s="1"/>
      <c r="XBU287" s="1"/>
      <c r="XBV287" s="1"/>
      <c r="XBW287" s="1"/>
      <c r="XBX287" s="1"/>
      <c r="XBY287" s="1"/>
      <c r="XBZ287" s="1"/>
      <c r="XCA287" s="1"/>
      <c r="XCB287" s="1"/>
      <c r="XCC287" s="1"/>
      <c r="XCD287" s="1"/>
      <c r="XCE287" s="1"/>
      <c r="XCF287" s="1"/>
      <c r="XCG287" s="1"/>
      <c r="XCH287" s="1"/>
      <c r="XCI287" s="1"/>
      <c r="XCJ287" s="1"/>
      <c r="XCK287" s="1"/>
      <c r="XCL287" s="1"/>
      <c r="XCM287" s="1"/>
      <c r="XCN287" s="1"/>
      <c r="XCO287" s="1"/>
      <c r="XCP287" s="1"/>
      <c r="XCQ287" s="1"/>
      <c r="XCR287" s="1"/>
      <c r="XCS287" s="1"/>
      <c r="XCT287" s="1"/>
      <c r="XCU287" s="1"/>
      <c r="XCV287" s="1"/>
      <c r="XCW287" s="1"/>
      <c r="XCX287" s="1"/>
      <c r="XCY287" s="1"/>
      <c r="XCZ287" s="1"/>
      <c r="XDA287" s="1"/>
      <c r="XDB287" s="1"/>
      <c r="XDC287" s="1"/>
      <c r="XDD287" s="1"/>
      <c r="XDE287" s="1"/>
      <c r="XDF287" s="1"/>
      <c r="XDG287" s="1"/>
      <c r="XDH287" s="1"/>
      <c r="XDI287" s="1"/>
      <c r="XDJ287" s="1"/>
      <c r="XDK287" s="1"/>
      <c r="XDL287" s="1"/>
      <c r="XDM287" s="1"/>
      <c r="XDN287" s="1"/>
      <c r="XDO287" s="1"/>
      <c r="XDP287" s="1"/>
      <c r="XDQ287" s="1"/>
      <c r="XDR287" s="1"/>
      <c r="XDS287" s="1"/>
      <c r="XDT287" s="1"/>
      <c r="XDU287" s="1"/>
      <c r="XDV287" s="1"/>
      <c r="XDW287" s="1"/>
      <c r="XDX287" s="1"/>
      <c r="XDY287" s="1"/>
      <c r="XDZ287" s="1"/>
      <c r="XEA287" s="1"/>
      <c r="XEB287" s="1"/>
      <c r="XEC287" s="1"/>
      <c r="XED287" s="1"/>
      <c r="XEE287" s="1"/>
      <c r="XEF287" s="1"/>
      <c r="XEG287" s="1"/>
      <c r="XEH287" s="1"/>
      <c r="XEI287" s="1"/>
      <c r="XEJ287" s="1"/>
      <c r="XEK287" s="1"/>
      <c r="XEL287" s="1"/>
      <c r="XEM287" s="1"/>
      <c r="XEN287" s="1"/>
      <c r="XEO287" s="1"/>
      <c r="XEP287" s="1"/>
      <c r="XEQ287" s="1"/>
      <c r="XER287" s="1"/>
      <c r="XES287" s="1"/>
      <c r="XET287" s="1"/>
      <c r="XEU287" s="1"/>
      <c r="XEV287" s="1"/>
      <c r="XEW287" s="1"/>
      <c r="XEX287" s="1"/>
      <c r="XEY287" s="1"/>
      <c r="XEZ287" s="1"/>
      <c r="XFA287" s="1"/>
      <c r="XFB287" s="1"/>
      <c r="XFC287" s="1"/>
      <c r="XFD287" s="1"/>
    </row>
    <row r="288" spans="1:151 16227:16384" s="11" customFormat="1" ht="20.25" customHeight="1" x14ac:dyDescent="0.25">
      <c r="A288" s="86" t="s">
        <v>254</v>
      </c>
      <c r="B288" s="87"/>
      <c r="C288" s="87"/>
      <c r="D288" s="87"/>
      <c r="E288" s="87"/>
      <c r="F288" s="87"/>
      <c r="G288" s="87"/>
      <c r="H288" s="87"/>
      <c r="I288" s="134"/>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WZC288" s="1"/>
      <c r="WZD288" s="1"/>
      <c r="WZE288" s="1"/>
      <c r="WZF288" s="1"/>
      <c r="WZG288" s="1"/>
      <c r="WZH288" s="1"/>
      <c r="WZI288" s="1"/>
      <c r="WZJ288" s="1"/>
      <c r="WZK288" s="1"/>
      <c r="WZL288" s="1"/>
      <c r="WZM288" s="1"/>
      <c r="WZN288" s="1"/>
      <c r="WZO288" s="1"/>
      <c r="WZP288" s="1"/>
      <c r="WZQ288" s="1"/>
      <c r="WZR288" s="1"/>
      <c r="WZS288" s="1"/>
      <c r="WZT288" s="1"/>
      <c r="WZU288" s="1"/>
      <c r="WZV288" s="1"/>
      <c r="WZW288" s="1"/>
      <c r="WZX288" s="1"/>
      <c r="WZY288" s="1"/>
      <c r="WZZ288" s="1"/>
      <c r="XAA288" s="1"/>
      <c r="XAB288" s="1"/>
      <c r="XAC288" s="1"/>
      <c r="XAD288" s="1"/>
      <c r="XAE288" s="1"/>
      <c r="XAF288" s="1"/>
      <c r="XAG288" s="1"/>
      <c r="XAH288" s="1"/>
      <c r="XAI288" s="1"/>
      <c r="XAJ288" s="1"/>
      <c r="XAK288" s="1"/>
      <c r="XAL288" s="1"/>
      <c r="XAM288" s="1"/>
      <c r="XAN288" s="1"/>
      <c r="XAO288" s="1"/>
      <c r="XAP288" s="1"/>
      <c r="XAQ288" s="1"/>
      <c r="XAR288" s="1"/>
      <c r="XAS288" s="1"/>
      <c r="XAT288" s="1"/>
      <c r="XAU288" s="1"/>
      <c r="XAV288" s="1"/>
      <c r="XAW288" s="1"/>
      <c r="XAX288" s="1"/>
      <c r="XAY288" s="1"/>
      <c r="XAZ288" s="1"/>
      <c r="XBA288" s="1"/>
      <c r="XBB288" s="1"/>
      <c r="XBC288" s="1"/>
      <c r="XBD288" s="1"/>
      <c r="XBE288" s="1"/>
      <c r="XBF288" s="1"/>
      <c r="XBG288" s="1"/>
      <c r="XBH288" s="1"/>
      <c r="XBI288" s="1"/>
      <c r="XBJ288" s="1"/>
      <c r="XBK288" s="1"/>
      <c r="XBL288" s="1"/>
      <c r="XBM288" s="1"/>
      <c r="XBN288" s="1"/>
      <c r="XBO288" s="1"/>
      <c r="XBP288" s="1"/>
      <c r="XBQ288" s="1"/>
      <c r="XBR288" s="1"/>
      <c r="XBS288" s="1"/>
      <c r="XBT288" s="1"/>
      <c r="XBU288" s="1"/>
      <c r="XBV288" s="1"/>
      <c r="XBW288" s="1"/>
      <c r="XBX288" s="1"/>
      <c r="XBY288" s="1"/>
      <c r="XBZ288" s="1"/>
      <c r="XCA288" s="1"/>
      <c r="XCB288" s="1"/>
      <c r="XCC288" s="1"/>
      <c r="XCD288" s="1"/>
      <c r="XCE288" s="1"/>
      <c r="XCF288" s="1"/>
      <c r="XCG288" s="1"/>
      <c r="XCH288" s="1"/>
      <c r="XCI288" s="1"/>
      <c r="XCJ288" s="1"/>
      <c r="XCK288" s="1"/>
      <c r="XCL288" s="1"/>
      <c r="XCM288" s="1"/>
      <c r="XCN288" s="1"/>
      <c r="XCO288" s="1"/>
      <c r="XCP288" s="1"/>
      <c r="XCQ288" s="1"/>
      <c r="XCR288" s="1"/>
      <c r="XCS288" s="1"/>
      <c r="XCT288" s="1"/>
      <c r="XCU288" s="1"/>
      <c r="XCV288" s="1"/>
      <c r="XCW288" s="1"/>
      <c r="XCX288" s="1"/>
      <c r="XCY288" s="1"/>
      <c r="XCZ288" s="1"/>
      <c r="XDA288" s="1"/>
      <c r="XDB288" s="1"/>
      <c r="XDC288" s="1"/>
      <c r="XDD288" s="1"/>
      <c r="XDE288" s="1"/>
      <c r="XDF288" s="1"/>
      <c r="XDG288" s="1"/>
      <c r="XDH288" s="1"/>
      <c r="XDI288" s="1"/>
      <c r="XDJ288" s="1"/>
      <c r="XDK288" s="1"/>
      <c r="XDL288" s="1"/>
      <c r="XDM288" s="1"/>
      <c r="XDN288" s="1"/>
      <c r="XDO288" s="1"/>
      <c r="XDP288" s="1"/>
      <c r="XDQ288" s="1"/>
      <c r="XDR288" s="1"/>
      <c r="XDS288" s="1"/>
      <c r="XDT288" s="1"/>
      <c r="XDU288" s="1"/>
      <c r="XDV288" s="1"/>
      <c r="XDW288" s="1"/>
      <c r="XDX288" s="1"/>
      <c r="XDY288" s="1"/>
      <c r="XDZ288" s="1"/>
      <c r="XEA288" s="1"/>
      <c r="XEB288" s="1"/>
      <c r="XEC288" s="1"/>
      <c r="XED288" s="1"/>
      <c r="XEE288" s="1"/>
      <c r="XEF288" s="1"/>
      <c r="XEG288" s="1"/>
      <c r="XEH288" s="1"/>
      <c r="XEI288" s="1"/>
      <c r="XEJ288" s="1"/>
      <c r="XEK288" s="1"/>
      <c r="XEL288" s="1"/>
      <c r="XEM288" s="1"/>
      <c r="XEN288" s="1"/>
      <c r="XEO288" s="1"/>
      <c r="XEP288" s="1"/>
      <c r="XEQ288" s="1"/>
      <c r="XER288" s="1"/>
      <c r="XES288" s="1"/>
      <c r="XET288" s="1"/>
      <c r="XEU288" s="1"/>
      <c r="XEV288" s="1"/>
      <c r="XEW288" s="1"/>
      <c r="XEX288" s="1"/>
      <c r="XEY288" s="1"/>
      <c r="XEZ288" s="1"/>
      <c r="XFA288" s="1"/>
      <c r="XFB288" s="1"/>
      <c r="XFC288" s="1"/>
      <c r="XFD288" s="1"/>
    </row>
    <row r="289" spans="1:151 16227:16384" s="11" customFormat="1" ht="20.25" customHeight="1" x14ac:dyDescent="0.25">
      <c r="A289" s="156" t="str">
        <f>A288</f>
        <v>3rd, 8th, 13th, 18th, 23rd, 28th &amp; 33rd Floor (Part Refuge Area)</v>
      </c>
      <c r="B289" s="157"/>
      <c r="C289" s="135">
        <v>1</v>
      </c>
      <c r="D289" s="135"/>
      <c r="E289" s="51" t="s">
        <v>253</v>
      </c>
      <c r="F289" s="136">
        <f>(49.59+6.28)*(10.764)</f>
        <v>601.38468</v>
      </c>
      <c r="G289" s="137"/>
      <c r="H289" s="51">
        <v>0</v>
      </c>
      <c r="I289" s="51">
        <f>F289*(($I$163)+1)+H289</f>
        <v>962.21548800000005</v>
      </c>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WZC289" s="1"/>
      <c r="WZD289" s="1"/>
      <c r="WZE289" s="1"/>
      <c r="WZF289" s="1"/>
      <c r="WZG289" s="1"/>
      <c r="WZH289" s="1"/>
      <c r="WZI289" s="1"/>
      <c r="WZJ289" s="1"/>
      <c r="WZK289" s="1"/>
      <c r="WZL289" s="1"/>
      <c r="WZM289" s="1"/>
      <c r="WZN289" s="1"/>
      <c r="WZO289" s="1"/>
      <c r="WZP289" s="1"/>
      <c r="WZQ289" s="1"/>
      <c r="WZR289" s="1"/>
      <c r="WZS289" s="1"/>
      <c r="WZT289" s="1"/>
      <c r="WZU289" s="1"/>
      <c r="WZV289" s="1"/>
      <c r="WZW289" s="1"/>
      <c r="WZX289" s="1"/>
      <c r="WZY289" s="1"/>
      <c r="WZZ289" s="1"/>
      <c r="XAA289" s="1"/>
      <c r="XAB289" s="1"/>
      <c r="XAC289" s="1"/>
      <c r="XAD289" s="1"/>
      <c r="XAE289" s="1"/>
      <c r="XAF289" s="1"/>
      <c r="XAG289" s="1"/>
      <c r="XAH289" s="1"/>
      <c r="XAI289" s="1"/>
      <c r="XAJ289" s="1"/>
      <c r="XAK289" s="1"/>
      <c r="XAL289" s="1"/>
      <c r="XAM289" s="1"/>
      <c r="XAN289" s="1"/>
      <c r="XAO289" s="1"/>
      <c r="XAP289" s="1"/>
      <c r="XAQ289" s="1"/>
      <c r="XAR289" s="1"/>
      <c r="XAS289" s="1"/>
      <c r="XAT289" s="1"/>
      <c r="XAU289" s="1"/>
      <c r="XAV289" s="1"/>
      <c r="XAW289" s="1"/>
      <c r="XAX289" s="1"/>
      <c r="XAY289" s="1"/>
      <c r="XAZ289" s="1"/>
      <c r="XBA289" s="1"/>
      <c r="XBB289" s="1"/>
      <c r="XBC289" s="1"/>
      <c r="XBD289" s="1"/>
      <c r="XBE289" s="1"/>
      <c r="XBF289" s="1"/>
      <c r="XBG289" s="1"/>
      <c r="XBH289" s="1"/>
      <c r="XBI289" s="1"/>
      <c r="XBJ289" s="1"/>
      <c r="XBK289" s="1"/>
      <c r="XBL289" s="1"/>
      <c r="XBM289" s="1"/>
      <c r="XBN289" s="1"/>
      <c r="XBO289" s="1"/>
      <c r="XBP289" s="1"/>
      <c r="XBQ289" s="1"/>
      <c r="XBR289" s="1"/>
      <c r="XBS289" s="1"/>
      <c r="XBT289" s="1"/>
      <c r="XBU289" s="1"/>
      <c r="XBV289" s="1"/>
      <c r="XBW289" s="1"/>
      <c r="XBX289" s="1"/>
      <c r="XBY289" s="1"/>
      <c r="XBZ289" s="1"/>
      <c r="XCA289" s="1"/>
      <c r="XCB289" s="1"/>
      <c r="XCC289" s="1"/>
      <c r="XCD289" s="1"/>
      <c r="XCE289" s="1"/>
      <c r="XCF289" s="1"/>
      <c r="XCG289" s="1"/>
      <c r="XCH289" s="1"/>
      <c r="XCI289" s="1"/>
      <c r="XCJ289" s="1"/>
      <c r="XCK289" s="1"/>
      <c r="XCL289" s="1"/>
      <c r="XCM289" s="1"/>
      <c r="XCN289" s="1"/>
      <c r="XCO289" s="1"/>
      <c r="XCP289" s="1"/>
      <c r="XCQ289" s="1"/>
      <c r="XCR289" s="1"/>
      <c r="XCS289" s="1"/>
      <c r="XCT289" s="1"/>
      <c r="XCU289" s="1"/>
      <c r="XCV289" s="1"/>
      <c r="XCW289" s="1"/>
      <c r="XCX289" s="1"/>
      <c r="XCY289" s="1"/>
      <c r="XCZ289" s="1"/>
      <c r="XDA289" s="1"/>
      <c r="XDB289" s="1"/>
      <c r="XDC289" s="1"/>
      <c r="XDD289" s="1"/>
      <c r="XDE289" s="1"/>
      <c r="XDF289" s="1"/>
      <c r="XDG289" s="1"/>
      <c r="XDH289" s="1"/>
      <c r="XDI289" s="1"/>
      <c r="XDJ289" s="1"/>
      <c r="XDK289" s="1"/>
      <c r="XDL289" s="1"/>
      <c r="XDM289" s="1"/>
      <c r="XDN289" s="1"/>
      <c r="XDO289" s="1"/>
      <c r="XDP289" s="1"/>
      <c r="XDQ289" s="1"/>
      <c r="XDR289" s="1"/>
      <c r="XDS289" s="1"/>
      <c r="XDT289" s="1"/>
      <c r="XDU289" s="1"/>
      <c r="XDV289" s="1"/>
      <c r="XDW289" s="1"/>
      <c r="XDX289" s="1"/>
      <c r="XDY289" s="1"/>
      <c r="XDZ289" s="1"/>
      <c r="XEA289" s="1"/>
      <c r="XEB289" s="1"/>
      <c r="XEC289" s="1"/>
      <c r="XED289" s="1"/>
      <c r="XEE289" s="1"/>
      <c r="XEF289" s="1"/>
      <c r="XEG289" s="1"/>
      <c r="XEH289" s="1"/>
      <c r="XEI289" s="1"/>
      <c r="XEJ289" s="1"/>
      <c r="XEK289" s="1"/>
      <c r="XEL289" s="1"/>
      <c r="XEM289" s="1"/>
      <c r="XEN289" s="1"/>
      <c r="XEO289" s="1"/>
      <c r="XEP289" s="1"/>
      <c r="XEQ289" s="1"/>
      <c r="XER289" s="1"/>
      <c r="XES289" s="1"/>
      <c r="XET289" s="1"/>
      <c r="XEU289" s="1"/>
      <c r="XEV289" s="1"/>
      <c r="XEW289" s="1"/>
      <c r="XEX289" s="1"/>
      <c r="XEY289" s="1"/>
      <c r="XEZ289" s="1"/>
      <c r="XFA289" s="1"/>
      <c r="XFB289" s="1"/>
      <c r="XFC289" s="1"/>
      <c r="XFD289" s="1"/>
    </row>
    <row r="290" spans="1:151 16227:16384" s="11" customFormat="1" ht="20.25" customHeight="1" x14ac:dyDescent="0.25">
      <c r="A290" s="158"/>
      <c r="B290" s="159"/>
      <c r="C290" s="135">
        <f>C289+1</f>
        <v>2</v>
      </c>
      <c r="D290" s="135"/>
      <c r="E290" s="136" t="s">
        <v>208</v>
      </c>
      <c r="F290" s="162"/>
      <c r="G290" s="162"/>
      <c r="H290" s="162"/>
      <c r="I290" s="137"/>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WZC290" s="1"/>
      <c r="WZD290" s="1"/>
      <c r="WZE290" s="1"/>
      <c r="WZF290" s="1"/>
      <c r="WZG290" s="1"/>
      <c r="WZH290" s="1"/>
      <c r="WZI290" s="1"/>
      <c r="WZJ290" s="1"/>
      <c r="WZK290" s="1"/>
      <c r="WZL290" s="1"/>
      <c r="WZM290" s="1"/>
      <c r="WZN290" s="1"/>
      <c r="WZO290" s="1"/>
      <c r="WZP290" s="1"/>
      <c r="WZQ290" s="1"/>
      <c r="WZR290" s="1"/>
      <c r="WZS290" s="1"/>
      <c r="WZT290" s="1"/>
      <c r="WZU290" s="1"/>
      <c r="WZV290" s="1"/>
      <c r="WZW290" s="1"/>
      <c r="WZX290" s="1"/>
      <c r="WZY290" s="1"/>
      <c r="WZZ290" s="1"/>
      <c r="XAA290" s="1"/>
      <c r="XAB290" s="1"/>
      <c r="XAC290" s="1"/>
      <c r="XAD290" s="1"/>
      <c r="XAE290" s="1"/>
      <c r="XAF290" s="1"/>
      <c r="XAG290" s="1"/>
      <c r="XAH290" s="1"/>
      <c r="XAI290" s="1"/>
      <c r="XAJ290" s="1"/>
      <c r="XAK290" s="1"/>
      <c r="XAL290" s="1"/>
      <c r="XAM290" s="1"/>
      <c r="XAN290" s="1"/>
      <c r="XAO290" s="1"/>
      <c r="XAP290" s="1"/>
      <c r="XAQ290" s="1"/>
      <c r="XAR290" s="1"/>
      <c r="XAS290" s="1"/>
      <c r="XAT290" s="1"/>
      <c r="XAU290" s="1"/>
      <c r="XAV290" s="1"/>
      <c r="XAW290" s="1"/>
      <c r="XAX290" s="1"/>
      <c r="XAY290" s="1"/>
      <c r="XAZ290" s="1"/>
      <c r="XBA290" s="1"/>
      <c r="XBB290" s="1"/>
      <c r="XBC290" s="1"/>
      <c r="XBD290" s="1"/>
      <c r="XBE290" s="1"/>
      <c r="XBF290" s="1"/>
      <c r="XBG290" s="1"/>
      <c r="XBH290" s="1"/>
      <c r="XBI290" s="1"/>
      <c r="XBJ290" s="1"/>
      <c r="XBK290" s="1"/>
      <c r="XBL290" s="1"/>
      <c r="XBM290" s="1"/>
      <c r="XBN290" s="1"/>
      <c r="XBO290" s="1"/>
      <c r="XBP290" s="1"/>
      <c r="XBQ290" s="1"/>
      <c r="XBR290" s="1"/>
      <c r="XBS290" s="1"/>
      <c r="XBT290" s="1"/>
      <c r="XBU290" s="1"/>
      <c r="XBV290" s="1"/>
      <c r="XBW290" s="1"/>
      <c r="XBX290" s="1"/>
      <c r="XBY290" s="1"/>
      <c r="XBZ290" s="1"/>
      <c r="XCA290" s="1"/>
      <c r="XCB290" s="1"/>
      <c r="XCC290" s="1"/>
      <c r="XCD290" s="1"/>
      <c r="XCE290" s="1"/>
      <c r="XCF290" s="1"/>
      <c r="XCG290" s="1"/>
      <c r="XCH290" s="1"/>
      <c r="XCI290" s="1"/>
      <c r="XCJ290" s="1"/>
      <c r="XCK290" s="1"/>
      <c r="XCL290" s="1"/>
      <c r="XCM290" s="1"/>
      <c r="XCN290" s="1"/>
      <c r="XCO290" s="1"/>
      <c r="XCP290" s="1"/>
      <c r="XCQ290" s="1"/>
      <c r="XCR290" s="1"/>
      <c r="XCS290" s="1"/>
      <c r="XCT290" s="1"/>
      <c r="XCU290" s="1"/>
      <c r="XCV290" s="1"/>
      <c r="XCW290" s="1"/>
      <c r="XCX290" s="1"/>
      <c r="XCY290" s="1"/>
      <c r="XCZ290" s="1"/>
      <c r="XDA290" s="1"/>
      <c r="XDB290" s="1"/>
      <c r="XDC290" s="1"/>
      <c r="XDD290" s="1"/>
      <c r="XDE290" s="1"/>
      <c r="XDF290" s="1"/>
      <c r="XDG290" s="1"/>
      <c r="XDH290" s="1"/>
      <c r="XDI290" s="1"/>
      <c r="XDJ290" s="1"/>
      <c r="XDK290" s="1"/>
      <c r="XDL290" s="1"/>
      <c r="XDM290" s="1"/>
      <c r="XDN290" s="1"/>
      <c r="XDO290" s="1"/>
      <c r="XDP290" s="1"/>
      <c r="XDQ290" s="1"/>
      <c r="XDR290" s="1"/>
      <c r="XDS290" s="1"/>
      <c r="XDT290" s="1"/>
      <c r="XDU290" s="1"/>
      <c r="XDV290" s="1"/>
      <c r="XDW290" s="1"/>
      <c r="XDX290" s="1"/>
      <c r="XDY290" s="1"/>
      <c r="XDZ290" s="1"/>
      <c r="XEA290" s="1"/>
      <c r="XEB290" s="1"/>
      <c r="XEC290" s="1"/>
      <c r="XED290" s="1"/>
      <c r="XEE290" s="1"/>
      <c r="XEF290" s="1"/>
      <c r="XEG290" s="1"/>
      <c r="XEH290" s="1"/>
      <c r="XEI290" s="1"/>
      <c r="XEJ290" s="1"/>
      <c r="XEK290" s="1"/>
      <c r="XEL290" s="1"/>
      <c r="XEM290" s="1"/>
      <c r="XEN290" s="1"/>
      <c r="XEO290" s="1"/>
      <c r="XEP290" s="1"/>
      <c r="XEQ290" s="1"/>
      <c r="XER290" s="1"/>
      <c r="XES290" s="1"/>
      <c r="XET290" s="1"/>
      <c r="XEU290" s="1"/>
      <c r="XEV290" s="1"/>
      <c r="XEW290" s="1"/>
      <c r="XEX290" s="1"/>
      <c r="XEY290" s="1"/>
      <c r="XEZ290" s="1"/>
      <c r="XFA290" s="1"/>
      <c r="XFB290" s="1"/>
      <c r="XFC290" s="1"/>
      <c r="XFD290" s="1"/>
    </row>
    <row r="291" spans="1:151 16227:16384" s="11" customFormat="1" ht="20.25" customHeight="1" x14ac:dyDescent="0.25">
      <c r="A291" s="158"/>
      <c r="B291" s="159"/>
      <c r="C291" s="135">
        <f t="shared" ref="C291:C294" si="22">C290+1</f>
        <v>3</v>
      </c>
      <c r="D291" s="135"/>
      <c r="E291" s="51" t="s">
        <v>253</v>
      </c>
      <c r="F291" s="136">
        <f>(49.91+6.2)*(10.764)</f>
        <v>603.96803999999997</v>
      </c>
      <c r="G291" s="137"/>
      <c r="H291" s="51">
        <v>0</v>
      </c>
      <c r="I291" s="51">
        <f>F291*(($I$163)+1)+H291</f>
        <v>966.34886400000005</v>
      </c>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WZC291" s="1"/>
      <c r="WZD291" s="1"/>
      <c r="WZE291" s="1"/>
      <c r="WZF291" s="1"/>
      <c r="WZG291" s="1"/>
      <c r="WZH291" s="1"/>
      <c r="WZI291" s="1"/>
      <c r="WZJ291" s="1"/>
      <c r="WZK291" s="1"/>
      <c r="WZL291" s="1"/>
      <c r="WZM291" s="1"/>
      <c r="WZN291" s="1"/>
      <c r="WZO291" s="1"/>
      <c r="WZP291" s="1"/>
      <c r="WZQ291" s="1"/>
      <c r="WZR291" s="1"/>
      <c r="WZS291" s="1"/>
      <c r="WZT291" s="1"/>
      <c r="WZU291" s="1"/>
      <c r="WZV291" s="1"/>
      <c r="WZW291" s="1"/>
      <c r="WZX291" s="1"/>
      <c r="WZY291" s="1"/>
      <c r="WZZ291" s="1"/>
      <c r="XAA291" s="1"/>
      <c r="XAB291" s="1"/>
      <c r="XAC291" s="1"/>
      <c r="XAD291" s="1"/>
      <c r="XAE291" s="1"/>
      <c r="XAF291" s="1"/>
      <c r="XAG291" s="1"/>
      <c r="XAH291" s="1"/>
      <c r="XAI291" s="1"/>
      <c r="XAJ291" s="1"/>
      <c r="XAK291" s="1"/>
      <c r="XAL291" s="1"/>
      <c r="XAM291" s="1"/>
      <c r="XAN291" s="1"/>
      <c r="XAO291" s="1"/>
      <c r="XAP291" s="1"/>
      <c r="XAQ291" s="1"/>
      <c r="XAR291" s="1"/>
      <c r="XAS291" s="1"/>
      <c r="XAT291" s="1"/>
      <c r="XAU291" s="1"/>
      <c r="XAV291" s="1"/>
      <c r="XAW291" s="1"/>
      <c r="XAX291" s="1"/>
      <c r="XAY291" s="1"/>
      <c r="XAZ291" s="1"/>
      <c r="XBA291" s="1"/>
      <c r="XBB291" s="1"/>
      <c r="XBC291" s="1"/>
      <c r="XBD291" s="1"/>
      <c r="XBE291" s="1"/>
      <c r="XBF291" s="1"/>
      <c r="XBG291" s="1"/>
      <c r="XBH291" s="1"/>
      <c r="XBI291" s="1"/>
      <c r="XBJ291" s="1"/>
      <c r="XBK291" s="1"/>
      <c r="XBL291" s="1"/>
      <c r="XBM291" s="1"/>
      <c r="XBN291" s="1"/>
      <c r="XBO291" s="1"/>
      <c r="XBP291" s="1"/>
      <c r="XBQ291" s="1"/>
      <c r="XBR291" s="1"/>
      <c r="XBS291" s="1"/>
      <c r="XBT291" s="1"/>
      <c r="XBU291" s="1"/>
      <c r="XBV291" s="1"/>
      <c r="XBW291" s="1"/>
      <c r="XBX291" s="1"/>
      <c r="XBY291" s="1"/>
      <c r="XBZ291" s="1"/>
      <c r="XCA291" s="1"/>
      <c r="XCB291" s="1"/>
      <c r="XCC291" s="1"/>
      <c r="XCD291" s="1"/>
      <c r="XCE291" s="1"/>
      <c r="XCF291" s="1"/>
      <c r="XCG291" s="1"/>
      <c r="XCH291" s="1"/>
      <c r="XCI291" s="1"/>
      <c r="XCJ291" s="1"/>
      <c r="XCK291" s="1"/>
      <c r="XCL291" s="1"/>
      <c r="XCM291" s="1"/>
      <c r="XCN291" s="1"/>
      <c r="XCO291" s="1"/>
      <c r="XCP291" s="1"/>
      <c r="XCQ291" s="1"/>
      <c r="XCR291" s="1"/>
      <c r="XCS291" s="1"/>
      <c r="XCT291" s="1"/>
      <c r="XCU291" s="1"/>
      <c r="XCV291" s="1"/>
      <c r="XCW291" s="1"/>
      <c r="XCX291" s="1"/>
      <c r="XCY291" s="1"/>
      <c r="XCZ291" s="1"/>
      <c r="XDA291" s="1"/>
      <c r="XDB291" s="1"/>
      <c r="XDC291" s="1"/>
      <c r="XDD291" s="1"/>
      <c r="XDE291" s="1"/>
      <c r="XDF291" s="1"/>
      <c r="XDG291" s="1"/>
      <c r="XDH291" s="1"/>
      <c r="XDI291" s="1"/>
      <c r="XDJ291" s="1"/>
      <c r="XDK291" s="1"/>
      <c r="XDL291" s="1"/>
      <c r="XDM291" s="1"/>
      <c r="XDN291" s="1"/>
      <c r="XDO291" s="1"/>
      <c r="XDP291" s="1"/>
      <c r="XDQ291" s="1"/>
      <c r="XDR291" s="1"/>
      <c r="XDS291" s="1"/>
      <c r="XDT291" s="1"/>
      <c r="XDU291" s="1"/>
      <c r="XDV291" s="1"/>
      <c r="XDW291" s="1"/>
      <c r="XDX291" s="1"/>
      <c r="XDY291" s="1"/>
      <c r="XDZ291" s="1"/>
      <c r="XEA291" s="1"/>
      <c r="XEB291" s="1"/>
      <c r="XEC291" s="1"/>
      <c r="XED291" s="1"/>
      <c r="XEE291" s="1"/>
      <c r="XEF291" s="1"/>
      <c r="XEG291" s="1"/>
      <c r="XEH291" s="1"/>
      <c r="XEI291" s="1"/>
      <c r="XEJ291" s="1"/>
      <c r="XEK291" s="1"/>
      <c r="XEL291" s="1"/>
      <c r="XEM291" s="1"/>
      <c r="XEN291" s="1"/>
      <c r="XEO291" s="1"/>
      <c r="XEP291" s="1"/>
      <c r="XEQ291" s="1"/>
      <c r="XER291" s="1"/>
      <c r="XES291" s="1"/>
      <c r="XET291" s="1"/>
      <c r="XEU291" s="1"/>
      <c r="XEV291" s="1"/>
      <c r="XEW291" s="1"/>
      <c r="XEX291" s="1"/>
      <c r="XEY291" s="1"/>
      <c r="XEZ291" s="1"/>
      <c r="XFA291" s="1"/>
      <c r="XFB291" s="1"/>
      <c r="XFC291" s="1"/>
      <c r="XFD291" s="1"/>
    </row>
    <row r="292" spans="1:151 16227:16384" s="11" customFormat="1" ht="20.25" customHeight="1" x14ac:dyDescent="0.25">
      <c r="A292" s="158"/>
      <c r="B292" s="159"/>
      <c r="C292" s="135">
        <f t="shared" si="22"/>
        <v>4</v>
      </c>
      <c r="D292" s="135"/>
      <c r="E292" s="51" t="s">
        <v>253</v>
      </c>
      <c r="F292" s="136">
        <f>(49.92+6.19)*(10.764)</f>
        <v>603.96803999999997</v>
      </c>
      <c r="G292" s="137"/>
      <c r="H292" s="51">
        <v>0</v>
      </c>
      <c r="I292" s="51">
        <f>F292*(($I$163)+1)+H292</f>
        <v>966.34886400000005</v>
      </c>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WZC292" s="1"/>
      <c r="WZD292" s="1"/>
      <c r="WZE292" s="1"/>
      <c r="WZF292" s="1"/>
      <c r="WZG292" s="1"/>
      <c r="WZH292" s="1"/>
      <c r="WZI292" s="1"/>
      <c r="WZJ292" s="1"/>
      <c r="WZK292" s="1"/>
      <c r="WZL292" s="1"/>
      <c r="WZM292" s="1"/>
      <c r="WZN292" s="1"/>
      <c r="WZO292" s="1"/>
      <c r="WZP292" s="1"/>
      <c r="WZQ292" s="1"/>
      <c r="WZR292" s="1"/>
      <c r="WZS292" s="1"/>
      <c r="WZT292" s="1"/>
      <c r="WZU292" s="1"/>
      <c r="WZV292" s="1"/>
      <c r="WZW292" s="1"/>
      <c r="WZX292" s="1"/>
      <c r="WZY292" s="1"/>
      <c r="WZZ292" s="1"/>
      <c r="XAA292" s="1"/>
      <c r="XAB292" s="1"/>
      <c r="XAC292" s="1"/>
      <c r="XAD292" s="1"/>
      <c r="XAE292" s="1"/>
      <c r="XAF292" s="1"/>
      <c r="XAG292" s="1"/>
      <c r="XAH292" s="1"/>
      <c r="XAI292" s="1"/>
      <c r="XAJ292" s="1"/>
      <c r="XAK292" s="1"/>
      <c r="XAL292" s="1"/>
      <c r="XAM292" s="1"/>
      <c r="XAN292" s="1"/>
      <c r="XAO292" s="1"/>
      <c r="XAP292" s="1"/>
      <c r="XAQ292" s="1"/>
      <c r="XAR292" s="1"/>
      <c r="XAS292" s="1"/>
      <c r="XAT292" s="1"/>
      <c r="XAU292" s="1"/>
      <c r="XAV292" s="1"/>
      <c r="XAW292" s="1"/>
      <c r="XAX292" s="1"/>
      <c r="XAY292" s="1"/>
      <c r="XAZ292" s="1"/>
      <c r="XBA292" s="1"/>
      <c r="XBB292" s="1"/>
      <c r="XBC292" s="1"/>
      <c r="XBD292" s="1"/>
      <c r="XBE292" s="1"/>
      <c r="XBF292" s="1"/>
      <c r="XBG292" s="1"/>
      <c r="XBH292" s="1"/>
      <c r="XBI292" s="1"/>
      <c r="XBJ292" s="1"/>
      <c r="XBK292" s="1"/>
      <c r="XBL292" s="1"/>
      <c r="XBM292" s="1"/>
      <c r="XBN292" s="1"/>
      <c r="XBO292" s="1"/>
      <c r="XBP292" s="1"/>
      <c r="XBQ292" s="1"/>
      <c r="XBR292" s="1"/>
      <c r="XBS292" s="1"/>
      <c r="XBT292" s="1"/>
      <c r="XBU292" s="1"/>
      <c r="XBV292" s="1"/>
      <c r="XBW292" s="1"/>
      <c r="XBX292" s="1"/>
      <c r="XBY292" s="1"/>
      <c r="XBZ292" s="1"/>
      <c r="XCA292" s="1"/>
      <c r="XCB292" s="1"/>
      <c r="XCC292" s="1"/>
      <c r="XCD292" s="1"/>
      <c r="XCE292" s="1"/>
      <c r="XCF292" s="1"/>
      <c r="XCG292" s="1"/>
      <c r="XCH292" s="1"/>
      <c r="XCI292" s="1"/>
      <c r="XCJ292" s="1"/>
      <c r="XCK292" s="1"/>
      <c r="XCL292" s="1"/>
      <c r="XCM292" s="1"/>
      <c r="XCN292" s="1"/>
      <c r="XCO292" s="1"/>
      <c r="XCP292" s="1"/>
      <c r="XCQ292" s="1"/>
      <c r="XCR292" s="1"/>
      <c r="XCS292" s="1"/>
      <c r="XCT292" s="1"/>
      <c r="XCU292" s="1"/>
      <c r="XCV292" s="1"/>
      <c r="XCW292" s="1"/>
      <c r="XCX292" s="1"/>
      <c r="XCY292" s="1"/>
      <c r="XCZ292" s="1"/>
      <c r="XDA292" s="1"/>
      <c r="XDB292" s="1"/>
      <c r="XDC292" s="1"/>
      <c r="XDD292" s="1"/>
      <c r="XDE292" s="1"/>
      <c r="XDF292" s="1"/>
      <c r="XDG292" s="1"/>
      <c r="XDH292" s="1"/>
      <c r="XDI292" s="1"/>
      <c r="XDJ292" s="1"/>
      <c r="XDK292" s="1"/>
      <c r="XDL292" s="1"/>
      <c r="XDM292" s="1"/>
      <c r="XDN292" s="1"/>
      <c r="XDO292" s="1"/>
      <c r="XDP292" s="1"/>
      <c r="XDQ292" s="1"/>
      <c r="XDR292" s="1"/>
      <c r="XDS292" s="1"/>
      <c r="XDT292" s="1"/>
      <c r="XDU292" s="1"/>
      <c r="XDV292" s="1"/>
      <c r="XDW292" s="1"/>
      <c r="XDX292" s="1"/>
      <c r="XDY292" s="1"/>
      <c r="XDZ292" s="1"/>
      <c r="XEA292" s="1"/>
      <c r="XEB292" s="1"/>
      <c r="XEC292" s="1"/>
      <c r="XED292" s="1"/>
      <c r="XEE292" s="1"/>
      <c r="XEF292" s="1"/>
      <c r="XEG292" s="1"/>
      <c r="XEH292" s="1"/>
      <c r="XEI292" s="1"/>
      <c r="XEJ292" s="1"/>
      <c r="XEK292" s="1"/>
      <c r="XEL292" s="1"/>
      <c r="XEM292" s="1"/>
      <c r="XEN292" s="1"/>
      <c r="XEO292" s="1"/>
      <c r="XEP292" s="1"/>
      <c r="XEQ292" s="1"/>
      <c r="XER292" s="1"/>
      <c r="XES292" s="1"/>
      <c r="XET292" s="1"/>
      <c r="XEU292" s="1"/>
      <c r="XEV292" s="1"/>
      <c r="XEW292" s="1"/>
      <c r="XEX292" s="1"/>
      <c r="XEY292" s="1"/>
      <c r="XEZ292" s="1"/>
      <c r="XFA292" s="1"/>
      <c r="XFB292" s="1"/>
      <c r="XFC292" s="1"/>
      <c r="XFD292" s="1"/>
    </row>
    <row r="293" spans="1:151 16227:16384" s="11" customFormat="1" ht="20.25" customHeight="1" x14ac:dyDescent="0.25">
      <c r="A293" s="158"/>
      <c r="B293" s="159"/>
      <c r="C293" s="135">
        <f>C292+1</f>
        <v>5</v>
      </c>
      <c r="D293" s="135"/>
      <c r="E293" s="51" t="s">
        <v>253</v>
      </c>
      <c r="F293" s="136">
        <f>(49.92+6.19)*(10.764)</f>
        <v>603.96803999999997</v>
      </c>
      <c r="G293" s="137"/>
      <c r="H293" s="51">
        <v>0</v>
      </c>
      <c r="I293" s="51">
        <f>F293*(($I$163)+1)+H293</f>
        <v>966.34886400000005</v>
      </c>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WZC293" s="1"/>
      <c r="WZD293" s="1"/>
      <c r="WZE293" s="1"/>
      <c r="WZF293" s="1"/>
      <c r="WZG293" s="1"/>
      <c r="WZH293" s="1"/>
      <c r="WZI293" s="1"/>
      <c r="WZJ293" s="1"/>
      <c r="WZK293" s="1"/>
      <c r="WZL293" s="1"/>
      <c r="WZM293" s="1"/>
      <c r="WZN293" s="1"/>
      <c r="WZO293" s="1"/>
      <c r="WZP293" s="1"/>
      <c r="WZQ293" s="1"/>
      <c r="WZR293" s="1"/>
      <c r="WZS293" s="1"/>
      <c r="WZT293" s="1"/>
      <c r="WZU293" s="1"/>
      <c r="WZV293" s="1"/>
      <c r="WZW293" s="1"/>
      <c r="WZX293" s="1"/>
      <c r="WZY293" s="1"/>
      <c r="WZZ293" s="1"/>
      <c r="XAA293" s="1"/>
      <c r="XAB293" s="1"/>
      <c r="XAC293" s="1"/>
      <c r="XAD293" s="1"/>
      <c r="XAE293" s="1"/>
      <c r="XAF293" s="1"/>
      <c r="XAG293" s="1"/>
      <c r="XAH293" s="1"/>
      <c r="XAI293" s="1"/>
      <c r="XAJ293" s="1"/>
      <c r="XAK293" s="1"/>
      <c r="XAL293" s="1"/>
      <c r="XAM293" s="1"/>
      <c r="XAN293" s="1"/>
      <c r="XAO293" s="1"/>
      <c r="XAP293" s="1"/>
      <c r="XAQ293" s="1"/>
      <c r="XAR293" s="1"/>
      <c r="XAS293" s="1"/>
      <c r="XAT293" s="1"/>
      <c r="XAU293" s="1"/>
      <c r="XAV293" s="1"/>
      <c r="XAW293" s="1"/>
      <c r="XAX293" s="1"/>
      <c r="XAY293" s="1"/>
      <c r="XAZ293" s="1"/>
      <c r="XBA293" s="1"/>
      <c r="XBB293" s="1"/>
      <c r="XBC293" s="1"/>
      <c r="XBD293" s="1"/>
      <c r="XBE293" s="1"/>
      <c r="XBF293" s="1"/>
      <c r="XBG293" s="1"/>
      <c r="XBH293" s="1"/>
      <c r="XBI293" s="1"/>
      <c r="XBJ293" s="1"/>
      <c r="XBK293" s="1"/>
      <c r="XBL293" s="1"/>
      <c r="XBM293" s="1"/>
      <c r="XBN293" s="1"/>
      <c r="XBO293" s="1"/>
      <c r="XBP293" s="1"/>
      <c r="XBQ293" s="1"/>
      <c r="XBR293" s="1"/>
      <c r="XBS293" s="1"/>
      <c r="XBT293" s="1"/>
      <c r="XBU293" s="1"/>
      <c r="XBV293" s="1"/>
      <c r="XBW293" s="1"/>
      <c r="XBX293" s="1"/>
      <c r="XBY293" s="1"/>
      <c r="XBZ293" s="1"/>
      <c r="XCA293" s="1"/>
      <c r="XCB293" s="1"/>
      <c r="XCC293" s="1"/>
      <c r="XCD293" s="1"/>
      <c r="XCE293" s="1"/>
      <c r="XCF293" s="1"/>
      <c r="XCG293" s="1"/>
      <c r="XCH293" s="1"/>
      <c r="XCI293" s="1"/>
      <c r="XCJ293" s="1"/>
      <c r="XCK293" s="1"/>
      <c r="XCL293" s="1"/>
      <c r="XCM293" s="1"/>
      <c r="XCN293" s="1"/>
      <c r="XCO293" s="1"/>
      <c r="XCP293" s="1"/>
      <c r="XCQ293" s="1"/>
      <c r="XCR293" s="1"/>
      <c r="XCS293" s="1"/>
      <c r="XCT293" s="1"/>
      <c r="XCU293" s="1"/>
      <c r="XCV293" s="1"/>
      <c r="XCW293" s="1"/>
      <c r="XCX293" s="1"/>
      <c r="XCY293" s="1"/>
      <c r="XCZ293" s="1"/>
      <c r="XDA293" s="1"/>
      <c r="XDB293" s="1"/>
      <c r="XDC293" s="1"/>
      <c r="XDD293" s="1"/>
      <c r="XDE293" s="1"/>
      <c r="XDF293" s="1"/>
      <c r="XDG293" s="1"/>
      <c r="XDH293" s="1"/>
      <c r="XDI293" s="1"/>
      <c r="XDJ293" s="1"/>
      <c r="XDK293" s="1"/>
      <c r="XDL293" s="1"/>
      <c r="XDM293" s="1"/>
      <c r="XDN293" s="1"/>
      <c r="XDO293" s="1"/>
      <c r="XDP293" s="1"/>
      <c r="XDQ293" s="1"/>
      <c r="XDR293" s="1"/>
      <c r="XDS293" s="1"/>
      <c r="XDT293" s="1"/>
      <c r="XDU293" s="1"/>
      <c r="XDV293" s="1"/>
      <c r="XDW293" s="1"/>
      <c r="XDX293" s="1"/>
      <c r="XDY293" s="1"/>
      <c r="XDZ293" s="1"/>
      <c r="XEA293" s="1"/>
      <c r="XEB293" s="1"/>
      <c r="XEC293" s="1"/>
      <c r="XED293" s="1"/>
      <c r="XEE293" s="1"/>
      <c r="XEF293" s="1"/>
      <c r="XEG293" s="1"/>
      <c r="XEH293" s="1"/>
      <c r="XEI293" s="1"/>
      <c r="XEJ293" s="1"/>
      <c r="XEK293" s="1"/>
      <c r="XEL293" s="1"/>
      <c r="XEM293" s="1"/>
      <c r="XEN293" s="1"/>
      <c r="XEO293" s="1"/>
      <c r="XEP293" s="1"/>
      <c r="XEQ293" s="1"/>
      <c r="XER293" s="1"/>
      <c r="XES293" s="1"/>
      <c r="XET293" s="1"/>
      <c r="XEU293" s="1"/>
      <c r="XEV293" s="1"/>
      <c r="XEW293" s="1"/>
      <c r="XEX293" s="1"/>
      <c r="XEY293" s="1"/>
      <c r="XEZ293" s="1"/>
      <c r="XFA293" s="1"/>
      <c r="XFB293" s="1"/>
      <c r="XFC293" s="1"/>
      <c r="XFD293" s="1"/>
    </row>
    <row r="294" spans="1:151 16227:16384" s="11" customFormat="1" ht="20.25" customHeight="1" x14ac:dyDescent="0.25">
      <c r="A294" s="158"/>
      <c r="B294" s="159"/>
      <c r="C294" s="135">
        <f t="shared" si="22"/>
        <v>6</v>
      </c>
      <c r="D294" s="135"/>
      <c r="E294" s="51" t="s">
        <v>253</v>
      </c>
      <c r="F294" s="136">
        <f>(49.62+6.19)*(10.764)</f>
        <v>600.73883999999987</v>
      </c>
      <c r="G294" s="137"/>
      <c r="H294" s="51">
        <v>0</v>
      </c>
      <c r="I294" s="51">
        <f>F294*(($I$163)+1)+H294</f>
        <v>961.18214399999988</v>
      </c>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WZC294" s="1"/>
      <c r="WZD294" s="1"/>
      <c r="WZE294" s="1"/>
      <c r="WZF294" s="1"/>
      <c r="WZG294" s="1"/>
      <c r="WZH294" s="1"/>
      <c r="WZI294" s="1"/>
      <c r="WZJ294" s="1"/>
      <c r="WZK294" s="1"/>
      <c r="WZL294" s="1"/>
      <c r="WZM294" s="1"/>
      <c r="WZN294" s="1"/>
      <c r="WZO294" s="1"/>
      <c r="WZP294" s="1"/>
      <c r="WZQ294" s="1"/>
      <c r="WZR294" s="1"/>
      <c r="WZS294" s="1"/>
      <c r="WZT294" s="1"/>
      <c r="WZU294" s="1"/>
      <c r="WZV294" s="1"/>
      <c r="WZW294" s="1"/>
      <c r="WZX294" s="1"/>
      <c r="WZY294" s="1"/>
      <c r="WZZ294" s="1"/>
      <c r="XAA294" s="1"/>
      <c r="XAB294" s="1"/>
      <c r="XAC294" s="1"/>
      <c r="XAD294" s="1"/>
      <c r="XAE294" s="1"/>
      <c r="XAF294" s="1"/>
      <c r="XAG294" s="1"/>
      <c r="XAH294" s="1"/>
      <c r="XAI294" s="1"/>
      <c r="XAJ294" s="1"/>
      <c r="XAK294" s="1"/>
      <c r="XAL294" s="1"/>
      <c r="XAM294" s="1"/>
      <c r="XAN294" s="1"/>
      <c r="XAO294" s="1"/>
      <c r="XAP294" s="1"/>
      <c r="XAQ294" s="1"/>
      <c r="XAR294" s="1"/>
      <c r="XAS294" s="1"/>
      <c r="XAT294" s="1"/>
      <c r="XAU294" s="1"/>
      <c r="XAV294" s="1"/>
      <c r="XAW294" s="1"/>
      <c r="XAX294" s="1"/>
      <c r="XAY294" s="1"/>
      <c r="XAZ294" s="1"/>
      <c r="XBA294" s="1"/>
      <c r="XBB294" s="1"/>
      <c r="XBC294" s="1"/>
      <c r="XBD294" s="1"/>
      <c r="XBE294" s="1"/>
      <c r="XBF294" s="1"/>
      <c r="XBG294" s="1"/>
      <c r="XBH294" s="1"/>
      <c r="XBI294" s="1"/>
      <c r="XBJ294" s="1"/>
      <c r="XBK294" s="1"/>
      <c r="XBL294" s="1"/>
      <c r="XBM294" s="1"/>
      <c r="XBN294" s="1"/>
      <c r="XBO294" s="1"/>
      <c r="XBP294" s="1"/>
      <c r="XBQ294" s="1"/>
      <c r="XBR294" s="1"/>
      <c r="XBS294" s="1"/>
      <c r="XBT294" s="1"/>
      <c r="XBU294" s="1"/>
      <c r="XBV294" s="1"/>
      <c r="XBW294" s="1"/>
      <c r="XBX294" s="1"/>
      <c r="XBY294" s="1"/>
      <c r="XBZ294" s="1"/>
      <c r="XCA294" s="1"/>
      <c r="XCB294" s="1"/>
      <c r="XCC294" s="1"/>
      <c r="XCD294" s="1"/>
      <c r="XCE294" s="1"/>
      <c r="XCF294" s="1"/>
      <c r="XCG294" s="1"/>
      <c r="XCH294" s="1"/>
      <c r="XCI294" s="1"/>
      <c r="XCJ294" s="1"/>
      <c r="XCK294" s="1"/>
      <c r="XCL294" s="1"/>
      <c r="XCM294" s="1"/>
      <c r="XCN294" s="1"/>
      <c r="XCO294" s="1"/>
      <c r="XCP294" s="1"/>
      <c r="XCQ294" s="1"/>
      <c r="XCR294" s="1"/>
      <c r="XCS294" s="1"/>
      <c r="XCT294" s="1"/>
      <c r="XCU294" s="1"/>
      <c r="XCV294" s="1"/>
      <c r="XCW294" s="1"/>
      <c r="XCX294" s="1"/>
      <c r="XCY294" s="1"/>
      <c r="XCZ294" s="1"/>
      <c r="XDA294" s="1"/>
      <c r="XDB294" s="1"/>
      <c r="XDC294" s="1"/>
      <c r="XDD294" s="1"/>
      <c r="XDE294" s="1"/>
      <c r="XDF294" s="1"/>
      <c r="XDG294" s="1"/>
      <c r="XDH294" s="1"/>
      <c r="XDI294" s="1"/>
      <c r="XDJ294" s="1"/>
      <c r="XDK294" s="1"/>
      <c r="XDL294" s="1"/>
      <c r="XDM294" s="1"/>
      <c r="XDN294" s="1"/>
      <c r="XDO294" s="1"/>
      <c r="XDP294" s="1"/>
      <c r="XDQ294" s="1"/>
      <c r="XDR294" s="1"/>
      <c r="XDS294" s="1"/>
      <c r="XDT294" s="1"/>
      <c r="XDU294" s="1"/>
      <c r="XDV294" s="1"/>
      <c r="XDW294" s="1"/>
      <c r="XDX294" s="1"/>
      <c r="XDY294" s="1"/>
      <c r="XDZ294" s="1"/>
      <c r="XEA294" s="1"/>
      <c r="XEB294" s="1"/>
      <c r="XEC294" s="1"/>
      <c r="XED294" s="1"/>
      <c r="XEE294" s="1"/>
      <c r="XEF294" s="1"/>
      <c r="XEG294" s="1"/>
      <c r="XEH294" s="1"/>
      <c r="XEI294" s="1"/>
      <c r="XEJ294" s="1"/>
      <c r="XEK294" s="1"/>
      <c r="XEL294" s="1"/>
      <c r="XEM294" s="1"/>
      <c r="XEN294" s="1"/>
      <c r="XEO294" s="1"/>
      <c r="XEP294" s="1"/>
      <c r="XEQ294" s="1"/>
      <c r="XER294" s="1"/>
      <c r="XES294" s="1"/>
      <c r="XET294" s="1"/>
      <c r="XEU294" s="1"/>
      <c r="XEV294" s="1"/>
      <c r="XEW294" s="1"/>
      <c r="XEX294" s="1"/>
      <c r="XEY294" s="1"/>
      <c r="XEZ294" s="1"/>
      <c r="XFA294" s="1"/>
      <c r="XFB294" s="1"/>
      <c r="XFC294" s="1"/>
      <c r="XFD294" s="1"/>
    </row>
    <row r="295" spans="1:151 16227:16384" s="11" customFormat="1" ht="20.25" x14ac:dyDescent="0.25">
      <c r="A295" s="86"/>
      <c r="B295" s="87"/>
      <c r="C295" s="87"/>
      <c r="D295" s="87"/>
      <c r="E295" s="87"/>
      <c r="F295" s="87"/>
      <c r="G295" s="87"/>
      <c r="H295" s="87"/>
      <c r="I295" s="134"/>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WZC295" s="1"/>
      <c r="WZD295" s="1"/>
      <c r="WZE295" s="1"/>
      <c r="WZF295" s="1"/>
      <c r="WZG295" s="1"/>
      <c r="WZH295" s="1"/>
      <c r="WZI295" s="1"/>
      <c r="WZJ295" s="1"/>
      <c r="WZK295" s="1"/>
      <c r="WZL295" s="1"/>
      <c r="WZM295" s="1"/>
      <c r="WZN295" s="1"/>
      <c r="WZO295" s="1"/>
      <c r="WZP295" s="1"/>
      <c r="WZQ295" s="1"/>
      <c r="WZR295" s="1"/>
      <c r="WZS295" s="1"/>
      <c r="WZT295" s="1"/>
      <c r="WZU295" s="1"/>
      <c r="WZV295" s="1"/>
      <c r="WZW295" s="1"/>
      <c r="WZX295" s="1"/>
      <c r="WZY295" s="1"/>
      <c r="WZZ295" s="1"/>
      <c r="XAA295" s="1"/>
      <c r="XAB295" s="1"/>
      <c r="XAC295" s="1"/>
      <c r="XAD295" s="1"/>
      <c r="XAE295" s="1"/>
      <c r="XAF295" s="1"/>
      <c r="XAG295" s="1"/>
      <c r="XAH295" s="1"/>
      <c r="XAI295" s="1"/>
      <c r="XAJ295" s="1"/>
      <c r="XAK295" s="1"/>
      <c r="XAL295" s="1"/>
      <c r="XAM295" s="1"/>
      <c r="XAN295" s="1"/>
      <c r="XAO295" s="1"/>
      <c r="XAP295" s="1"/>
      <c r="XAQ295" s="1"/>
      <c r="XAR295" s="1"/>
      <c r="XAS295" s="1"/>
      <c r="XAT295" s="1"/>
      <c r="XAU295" s="1"/>
      <c r="XAV295" s="1"/>
      <c r="XAW295" s="1"/>
      <c r="XAX295" s="1"/>
      <c r="XAY295" s="1"/>
      <c r="XAZ295" s="1"/>
      <c r="XBA295" s="1"/>
      <c r="XBB295" s="1"/>
      <c r="XBC295" s="1"/>
      <c r="XBD295" s="1"/>
      <c r="XBE295" s="1"/>
      <c r="XBF295" s="1"/>
      <c r="XBG295" s="1"/>
      <c r="XBH295" s="1"/>
      <c r="XBI295" s="1"/>
      <c r="XBJ295" s="1"/>
      <c r="XBK295" s="1"/>
      <c r="XBL295" s="1"/>
      <c r="XBM295" s="1"/>
      <c r="XBN295" s="1"/>
      <c r="XBO295" s="1"/>
      <c r="XBP295" s="1"/>
      <c r="XBQ295" s="1"/>
      <c r="XBR295" s="1"/>
      <c r="XBS295" s="1"/>
      <c r="XBT295" s="1"/>
      <c r="XBU295" s="1"/>
      <c r="XBV295" s="1"/>
      <c r="XBW295" s="1"/>
      <c r="XBX295" s="1"/>
      <c r="XBY295" s="1"/>
      <c r="XBZ295" s="1"/>
      <c r="XCA295" s="1"/>
      <c r="XCB295" s="1"/>
      <c r="XCC295" s="1"/>
      <c r="XCD295" s="1"/>
      <c r="XCE295" s="1"/>
      <c r="XCF295" s="1"/>
      <c r="XCG295" s="1"/>
      <c r="XCH295" s="1"/>
      <c r="XCI295" s="1"/>
      <c r="XCJ295" s="1"/>
      <c r="XCK295" s="1"/>
      <c r="XCL295" s="1"/>
      <c r="XCM295" s="1"/>
      <c r="XCN295" s="1"/>
      <c r="XCO295" s="1"/>
      <c r="XCP295" s="1"/>
      <c r="XCQ295" s="1"/>
      <c r="XCR295" s="1"/>
      <c r="XCS295" s="1"/>
      <c r="XCT295" s="1"/>
      <c r="XCU295" s="1"/>
      <c r="XCV295" s="1"/>
      <c r="XCW295" s="1"/>
      <c r="XCX295" s="1"/>
      <c r="XCY295" s="1"/>
      <c r="XCZ295" s="1"/>
      <c r="XDA295" s="1"/>
      <c r="XDB295" s="1"/>
      <c r="XDC295" s="1"/>
      <c r="XDD295" s="1"/>
      <c r="XDE295" s="1"/>
      <c r="XDF295" s="1"/>
      <c r="XDG295" s="1"/>
      <c r="XDH295" s="1"/>
      <c r="XDI295" s="1"/>
      <c r="XDJ295" s="1"/>
      <c r="XDK295" s="1"/>
      <c r="XDL295" s="1"/>
      <c r="XDM295" s="1"/>
      <c r="XDN295" s="1"/>
      <c r="XDO295" s="1"/>
      <c r="XDP295" s="1"/>
      <c r="XDQ295" s="1"/>
      <c r="XDR295" s="1"/>
      <c r="XDS295" s="1"/>
      <c r="XDT295" s="1"/>
      <c r="XDU295" s="1"/>
      <c r="XDV295" s="1"/>
      <c r="XDW295" s="1"/>
      <c r="XDX295" s="1"/>
      <c r="XDY295" s="1"/>
      <c r="XDZ295" s="1"/>
      <c r="XEA295" s="1"/>
      <c r="XEB295" s="1"/>
      <c r="XEC295" s="1"/>
      <c r="XED295" s="1"/>
      <c r="XEE295" s="1"/>
      <c r="XEF295" s="1"/>
      <c r="XEG295" s="1"/>
      <c r="XEH295" s="1"/>
      <c r="XEI295" s="1"/>
      <c r="XEJ295" s="1"/>
      <c r="XEK295" s="1"/>
      <c r="XEL295" s="1"/>
      <c r="XEM295" s="1"/>
      <c r="XEN295" s="1"/>
      <c r="XEO295" s="1"/>
      <c r="XEP295" s="1"/>
      <c r="XEQ295" s="1"/>
      <c r="XER295" s="1"/>
      <c r="XES295" s="1"/>
      <c r="XET295" s="1"/>
      <c r="XEU295" s="1"/>
      <c r="XEV295" s="1"/>
      <c r="XEW295" s="1"/>
      <c r="XEX295" s="1"/>
      <c r="XEY295" s="1"/>
      <c r="XEZ295" s="1"/>
      <c r="XFA295" s="1"/>
      <c r="XFB295" s="1"/>
      <c r="XFC295" s="1"/>
      <c r="XFD295" s="1"/>
    </row>
    <row r="296" spans="1:151 16227:16384" ht="20.25" x14ac:dyDescent="0.25">
      <c r="A296" s="68" t="s">
        <v>74</v>
      </c>
      <c r="B296" s="68"/>
      <c r="C296" s="68"/>
      <c r="D296" s="68"/>
      <c r="E296" s="68"/>
      <c r="F296" s="68"/>
      <c r="G296" s="68"/>
      <c r="H296" s="68"/>
      <c r="I296" s="68"/>
    </row>
    <row r="297" spans="1:151 16227:16384" ht="189" customHeight="1" x14ac:dyDescent="0.25">
      <c r="A297" s="9" t="s">
        <v>82</v>
      </c>
      <c r="B297" s="12" t="s">
        <v>4</v>
      </c>
      <c r="C297" s="78" t="s">
        <v>280</v>
      </c>
      <c r="D297" s="78"/>
      <c r="E297" s="78"/>
      <c r="F297" s="78"/>
      <c r="G297" s="78"/>
      <c r="H297" s="78"/>
      <c r="I297" s="78"/>
    </row>
    <row r="298" spans="1:151 16227:16384" ht="20.25" x14ac:dyDescent="0.25">
      <c r="A298" s="104" t="s">
        <v>83</v>
      </c>
      <c r="B298" s="104"/>
      <c r="C298" s="104"/>
      <c r="D298" s="104"/>
      <c r="E298" s="104"/>
      <c r="F298" s="104"/>
      <c r="G298" s="104"/>
      <c r="H298" s="104"/>
      <c r="I298" s="104"/>
    </row>
    <row r="299" spans="1:151 16227:16384" ht="84" customHeight="1" x14ac:dyDescent="0.25">
      <c r="A299" s="76" t="s">
        <v>75</v>
      </c>
      <c r="B299" s="76"/>
      <c r="C299" s="76"/>
      <c r="D299" s="2" t="s">
        <v>4</v>
      </c>
      <c r="E299" s="92" t="str">
        <f>E3</f>
        <v>Dosti West County ­ Dosti Nest ­ Phase 3
EWS Building No 1 = Dove (Part II &amp; III )(B &amp; C Wing)
Dosti West County Dosti Nest Phase 4
Building No 2 = Heron (A, B &amp; C Wing)</v>
      </c>
      <c r="F299" s="105"/>
      <c r="G299" s="105"/>
      <c r="H299" s="105"/>
      <c r="I299" s="93"/>
    </row>
    <row r="300" spans="1:151 16227:16384" ht="63.75" customHeight="1" x14ac:dyDescent="0.25">
      <c r="A300" s="76" t="s">
        <v>133</v>
      </c>
      <c r="B300" s="76"/>
      <c r="C300" s="76"/>
      <c r="D300" s="2" t="s">
        <v>4</v>
      </c>
      <c r="E300" s="92" t="str">
        <f>E9</f>
        <v>Dosti West County ­ Dosti Nest ­ Phase 3 &amp; 4, Plot Bearing / CTS / Survey / Final Plot No.:  21(PT), 22B, 25/5B, 25/6(PT), 25/7B(PT), 25/8(PT), 25/10/A/2(PT), 40/17B(PT), 40/22B(PT), 43/1(PT) at Thane (M Corp.), Thane, Thane, 400608;</v>
      </c>
      <c r="F300" s="105"/>
      <c r="G300" s="105"/>
      <c r="H300" s="105"/>
      <c r="I300" s="93"/>
    </row>
    <row r="301" spans="1:151 16227:16384" ht="20.25" customHeight="1" x14ac:dyDescent="0.25">
      <c r="A301" s="118" t="s">
        <v>139</v>
      </c>
      <c r="B301" s="118"/>
      <c r="C301" s="118"/>
      <c r="D301" s="16" t="s">
        <v>4</v>
      </c>
      <c r="E301" s="119" t="str">
        <f>I3</f>
        <v>04/07/2025 @ 11:43AM</v>
      </c>
      <c r="F301" s="120"/>
      <c r="G301" s="120"/>
      <c r="H301" s="120"/>
      <c r="I301" s="121"/>
    </row>
    <row r="302" spans="1:151 16227:16384" ht="20.25" x14ac:dyDescent="0.25">
      <c r="A302" s="28"/>
      <c r="B302" s="29"/>
      <c r="C302" s="29"/>
      <c r="D302" s="29"/>
      <c r="E302" s="29"/>
      <c r="F302" s="29"/>
      <c r="G302" s="29"/>
      <c r="H302" s="29"/>
      <c r="I302" s="25"/>
    </row>
    <row r="303" spans="1:151 16227:16384" ht="20.25" x14ac:dyDescent="0.25">
      <c r="A303" s="30"/>
      <c r="B303" s="31"/>
      <c r="C303" s="31"/>
      <c r="D303" s="31"/>
      <c r="E303" s="31"/>
      <c r="F303" s="31"/>
      <c r="G303" s="31"/>
      <c r="H303" s="31"/>
      <c r="I303" s="26"/>
    </row>
    <row r="304" spans="1:151 16227:16384" ht="20.25" x14ac:dyDescent="0.25">
      <c r="A304" s="30"/>
      <c r="B304" s="31"/>
      <c r="C304" s="31"/>
      <c r="D304" s="31"/>
      <c r="E304" s="31"/>
      <c r="F304" s="31"/>
      <c r="G304" s="31"/>
      <c r="H304" s="31"/>
      <c r="I304" s="26"/>
    </row>
    <row r="305" spans="1:9" ht="20.25" x14ac:dyDescent="0.25">
      <c r="A305" s="30"/>
      <c r="B305" s="31"/>
      <c r="C305" s="31"/>
      <c r="D305" s="31"/>
      <c r="E305" s="31"/>
      <c r="F305" s="31"/>
      <c r="G305" s="31"/>
      <c r="H305" s="31"/>
      <c r="I305" s="26"/>
    </row>
    <row r="306" spans="1:9" ht="20.25" x14ac:dyDescent="0.25">
      <c r="A306" s="30"/>
      <c r="B306" s="31"/>
      <c r="C306" s="31"/>
      <c r="D306" s="31"/>
      <c r="E306" s="31"/>
      <c r="F306" s="31"/>
      <c r="G306" s="31"/>
      <c r="H306" s="31"/>
      <c r="I306" s="26"/>
    </row>
    <row r="307" spans="1:9" ht="20.25" x14ac:dyDescent="0.25">
      <c r="A307" s="30"/>
      <c r="B307" s="31"/>
      <c r="C307" s="31"/>
      <c r="D307" s="31"/>
      <c r="E307" s="31"/>
      <c r="F307" s="31"/>
      <c r="G307" s="31"/>
      <c r="H307" s="31"/>
      <c r="I307" s="26"/>
    </row>
    <row r="308" spans="1:9" ht="20.25" x14ac:dyDescent="0.25">
      <c r="A308" s="30"/>
      <c r="B308" s="31"/>
      <c r="C308" s="31"/>
      <c r="D308" s="31"/>
      <c r="E308" s="31"/>
      <c r="F308" s="31"/>
      <c r="G308" s="31"/>
      <c r="H308" s="31"/>
      <c r="I308" s="26"/>
    </row>
    <row r="309" spans="1:9" ht="20.25" x14ac:dyDescent="0.25">
      <c r="A309" s="30"/>
      <c r="B309" s="31"/>
      <c r="C309" s="31"/>
      <c r="D309" s="31"/>
      <c r="E309" s="31"/>
      <c r="F309" s="31"/>
      <c r="G309" s="31"/>
      <c r="H309" s="31"/>
      <c r="I309" s="26"/>
    </row>
    <row r="310" spans="1:9" ht="20.25" x14ac:dyDescent="0.25">
      <c r="A310" s="30"/>
      <c r="B310" s="31"/>
      <c r="C310" s="31"/>
      <c r="D310" s="31"/>
      <c r="E310" s="31"/>
      <c r="F310" s="31"/>
      <c r="G310" s="31"/>
      <c r="H310" s="31"/>
      <c r="I310" s="26"/>
    </row>
    <row r="311" spans="1:9" ht="20.25" x14ac:dyDescent="0.25">
      <c r="A311" s="30"/>
      <c r="B311" s="31"/>
      <c r="C311" s="31"/>
      <c r="D311" s="31"/>
      <c r="E311" s="31"/>
      <c r="F311" s="31"/>
      <c r="G311" s="31"/>
      <c r="H311" s="31"/>
      <c r="I311" s="26"/>
    </row>
    <row r="312" spans="1:9" ht="20.25" x14ac:dyDescent="0.25">
      <c r="A312" s="30"/>
      <c r="B312" s="31"/>
      <c r="C312" s="31"/>
      <c r="D312" s="31"/>
      <c r="E312" s="31"/>
      <c r="F312" s="31"/>
      <c r="G312" s="31"/>
      <c r="H312" s="31"/>
      <c r="I312" s="26"/>
    </row>
    <row r="313" spans="1:9" ht="20.25" x14ac:dyDescent="0.25">
      <c r="A313" s="30"/>
      <c r="B313" s="31"/>
      <c r="C313" s="31"/>
      <c r="D313" s="31"/>
      <c r="E313" s="31"/>
      <c r="F313" s="31"/>
      <c r="G313" s="31"/>
      <c r="H313" s="31"/>
      <c r="I313" s="26"/>
    </row>
    <row r="314" spans="1:9" ht="20.25" x14ac:dyDescent="0.25">
      <c r="A314" s="30"/>
      <c r="B314" s="31"/>
      <c r="C314" s="31"/>
      <c r="D314" s="31"/>
      <c r="E314" s="31"/>
      <c r="F314" s="31"/>
      <c r="G314" s="31"/>
      <c r="H314" s="31"/>
      <c r="I314" s="26"/>
    </row>
    <row r="315" spans="1:9" ht="20.25" x14ac:dyDescent="0.25">
      <c r="A315" s="30"/>
      <c r="B315" s="31"/>
      <c r="C315" s="31"/>
      <c r="D315" s="31"/>
      <c r="E315" s="31"/>
      <c r="F315" s="31"/>
      <c r="G315" s="31"/>
      <c r="H315" s="31"/>
      <c r="I315" s="26"/>
    </row>
    <row r="316" spans="1:9" ht="20.25" x14ac:dyDescent="0.25">
      <c r="A316" s="30"/>
      <c r="B316" s="31"/>
      <c r="C316" s="31"/>
      <c r="D316" s="31"/>
      <c r="E316" s="31"/>
      <c r="F316" s="31"/>
      <c r="G316" s="31"/>
      <c r="H316" s="31"/>
      <c r="I316" s="26"/>
    </row>
    <row r="317" spans="1:9" ht="20.25" x14ac:dyDescent="0.25">
      <c r="A317" s="30"/>
      <c r="B317" s="31"/>
      <c r="C317" s="31"/>
      <c r="D317" s="31"/>
      <c r="E317" s="31"/>
      <c r="F317" s="31"/>
      <c r="G317" s="31"/>
      <c r="H317" s="31"/>
      <c r="I317" s="26"/>
    </row>
    <row r="318" spans="1:9" ht="20.25" x14ac:dyDescent="0.25">
      <c r="A318" s="30"/>
      <c r="B318" s="31"/>
      <c r="C318" s="31"/>
      <c r="D318" s="31"/>
      <c r="E318" s="31"/>
      <c r="F318" s="31"/>
      <c r="G318" s="31"/>
      <c r="H318" s="31"/>
      <c r="I318" s="26"/>
    </row>
    <row r="319" spans="1:9" ht="20.25" x14ac:dyDescent="0.25">
      <c r="A319" s="30"/>
      <c r="B319" s="31"/>
      <c r="C319" s="31"/>
      <c r="D319" s="31"/>
      <c r="E319" s="31"/>
      <c r="F319" s="31"/>
      <c r="G319" s="31"/>
      <c r="H319" s="31"/>
      <c r="I319" s="26"/>
    </row>
    <row r="320" spans="1:9" ht="20.25" x14ac:dyDescent="0.25">
      <c r="A320" s="30"/>
      <c r="B320" s="31"/>
      <c r="C320" s="31"/>
      <c r="D320" s="31"/>
      <c r="E320" s="31"/>
      <c r="F320" s="31"/>
      <c r="G320" s="31"/>
      <c r="H320" s="31"/>
      <c r="I320" s="26"/>
    </row>
    <row r="321" spans="1:9" ht="20.25" x14ac:dyDescent="0.25">
      <c r="A321" s="30"/>
      <c r="B321" s="31"/>
      <c r="C321" s="31"/>
      <c r="D321" s="31"/>
      <c r="E321" s="31"/>
      <c r="F321" s="31"/>
      <c r="G321" s="31"/>
      <c r="H321" s="31"/>
      <c r="I321" s="26"/>
    </row>
    <row r="322" spans="1:9" ht="20.25" x14ac:dyDescent="0.25">
      <c r="A322" s="30"/>
      <c r="B322" s="31"/>
      <c r="C322" s="31"/>
      <c r="D322" s="31"/>
      <c r="E322" s="31"/>
      <c r="F322" s="31"/>
      <c r="G322" s="31"/>
      <c r="H322" s="31"/>
      <c r="I322" s="26"/>
    </row>
    <row r="323" spans="1:9" ht="20.25" x14ac:dyDescent="0.25">
      <c r="A323" s="30"/>
      <c r="B323" s="31"/>
      <c r="C323" s="31"/>
      <c r="D323" s="31"/>
      <c r="E323" s="31"/>
      <c r="F323" s="31"/>
      <c r="G323" s="31"/>
      <c r="H323" s="31"/>
      <c r="I323" s="26"/>
    </row>
    <row r="324" spans="1:9" ht="20.25" x14ac:dyDescent="0.25">
      <c r="A324" s="30"/>
      <c r="B324" s="31"/>
      <c r="C324" s="31"/>
      <c r="D324" s="31"/>
      <c r="E324" s="31"/>
      <c r="F324" s="31"/>
      <c r="G324" s="31"/>
      <c r="H324" s="31"/>
      <c r="I324" s="26"/>
    </row>
    <row r="325" spans="1:9" ht="20.25" x14ac:dyDescent="0.25">
      <c r="A325" s="30"/>
      <c r="B325" s="31"/>
      <c r="C325" s="31"/>
      <c r="D325" s="31"/>
      <c r="E325" s="31"/>
      <c r="F325" s="31"/>
      <c r="G325" s="31"/>
      <c r="H325" s="31"/>
      <c r="I325" s="26"/>
    </row>
    <row r="326" spans="1:9" ht="20.25" x14ac:dyDescent="0.25">
      <c r="A326" s="30"/>
      <c r="B326" s="31"/>
      <c r="C326" s="31"/>
      <c r="D326" s="31"/>
      <c r="E326" s="31"/>
      <c r="F326" s="31"/>
      <c r="G326" s="31"/>
      <c r="H326" s="31"/>
      <c r="I326" s="26"/>
    </row>
    <row r="327" spans="1:9" ht="20.25" x14ac:dyDescent="0.25">
      <c r="A327" s="30"/>
      <c r="B327" s="31"/>
      <c r="C327" s="31"/>
      <c r="D327" s="31"/>
      <c r="E327" s="31"/>
      <c r="F327" s="31"/>
      <c r="G327" s="31"/>
      <c r="H327" s="31"/>
      <c r="I327" s="26"/>
    </row>
    <row r="328" spans="1:9" ht="20.25" x14ac:dyDescent="0.25">
      <c r="A328" s="30"/>
      <c r="B328" s="31"/>
      <c r="C328" s="31"/>
      <c r="D328" s="31"/>
      <c r="E328" s="31"/>
      <c r="F328" s="31"/>
      <c r="G328" s="31"/>
      <c r="H328" s="31"/>
      <c r="I328" s="26"/>
    </row>
    <row r="329" spans="1:9" ht="20.25" x14ac:dyDescent="0.25">
      <c r="A329" s="30"/>
      <c r="B329" s="31"/>
      <c r="C329" s="31"/>
      <c r="D329" s="31"/>
      <c r="E329" s="31"/>
      <c r="F329" s="31"/>
      <c r="G329" s="31"/>
      <c r="H329" s="31"/>
      <c r="I329" s="26"/>
    </row>
    <row r="330" spans="1:9" ht="20.25" x14ac:dyDescent="0.25">
      <c r="A330" s="30"/>
      <c r="B330" s="31"/>
      <c r="C330" s="31"/>
      <c r="D330" s="31"/>
      <c r="E330" s="31"/>
      <c r="F330" s="31"/>
      <c r="G330" s="31"/>
      <c r="H330" s="31"/>
      <c r="I330" s="26"/>
    </row>
    <row r="331" spans="1:9" ht="20.25" x14ac:dyDescent="0.25">
      <c r="A331" s="30"/>
      <c r="B331" s="31"/>
      <c r="C331" s="31"/>
      <c r="D331" s="31"/>
      <c r="E331" s="31"/>
      <c r="F331" s="31"/>
      <c r="G331" s="31"/>
      <c r="H331" s="31"/>
      <c r="I331" s="26"/>
    </row>
    <row r="332" spans="1:9" ht="20.25" x14ac:dyDescent="0.25">
      <c r="A332" s="30"/>
      <c r="B332" s="31"/>
      <c r="C332" s="31"/>
      <c r="D332" s="31"/>
      <c r="E332" s="31"/>
      <c r="F332" s="31"/>
      <c r="G332" s="31"/>
      <c r="H332" s="31"/>
      <c r="I332" s="26"/>
    </row>
    <row r="333" spans="1:9" ht="20.25" x14ac:dyDescent="0.25">
      <c r="A333" s="30"/>
      <c r="B333" s="31"/>
      <c r="C333" s="31"/>
      <c r="D333" s="31"/>
      <c r="E333" s="31"/>
      <c r="F333" s="31"/>
      <c r="G333" s="31"/>
      <c r="H333" s="31"/>
      <c r="I333" s="26"/>
    </row>
    <row r="334" spans="1:9" ht="20.25" x14ac:dyDescent="0.25">
      <c r="A334" s="30"/>
      <c r="B334" s="31"/>
      <c r="C334" s="31"/>
      <c r="D334" s="31"/>
      <c r="E334" s="31"/>
      <c r="F334" s="31"/>
      <c r="G334" s="31"/>
      <c r="H334" s="31"/>
      <c r="I334" s="26"/>
    </row>
    <row r="335" spans="1:9" ht="20.25" x14ac:dyDescent="0.25">
      <c r="A335" s="30"/>
      <c r="B335" s="31"/>
      <c r="C335" s="31"/>
      <c r="D335" s="31"/>
      <c r="E335" s="31"/>
      <c r="F335" s="31"/>
      <c r="G335" s="31"/>
      <c r="H335" s="31"/>
      <c r="I335" s="26"/>
    </row>
    <row r="336" spans="1:9" ht="20.25" x14ac:dyDescent="0.25">
      <c r="A336" s="30"/>
      <c r="B336" s="31"/>
      <c r="C336" s="31"/>
      <c r="D336" s="31"/>
      <c r="E336" s="31"/>
      <c r="F336" s="31"/>
      <c r="G336" s="31"/>
      <c r="H336" s="31"/>
      <c r="I336" s="26"/>
    </row>
    <row r="337" spans="1:9" ht="20.25" x14ac:dyDescent="0.25">
      <c r="A337" s="30"/>
      <c r="B337" s="31"/>
      <c r="C337" s="31"/>
      <c r="D337" s="31"/>
      <c r="E337" s="31"/>
      <c r="F337" s="31"/>
      <c r="G337" s="31"/>
      <c r="H337" s="31"/>
      <c r="I337" s="26"/>
    </row>
    <row r="338" spans="1:9" ht="20.25" x14ac:dyDescent="0.25">
      <c r="A338" s="30"/>
      <c r="B338" s="31"/>
      <c r="C338" s="31"/>
      <c r="D338" s="31"/>
      <c r="E338" s="31"/>
      <c r="F338" s="31"/>
      <c r="G338" s="31"/>
      <c r="H338" s="31"/>
      <c r="I338" s="26"/>
    </row>
    <row r="339" spans="1:9" ht="20.25" x14ac:dyDescent="0.25">
      <c r="A339" s="30"/>
      <c r="B339" s="31"/>
      <c r="C339" s="31"/>
      <c r="D339" s="31"/>
      <c r="E339" s="31"/>
      <c r="F339" s="31"/>
      <c r="G339" s="31"/>
      <c r="H339" s="31"/>
      <c r="I339" s="26"/>
    </row>
    <row r="340" spans="1:9" ht="20.25" x14ac:dyDescent="0.25">
      <c r="A340" s="30"/>
      <c r="B340" s="31"/>
      <c r="C340" s="31"/>
      <c r="D340" s="31"/>
      <c r="E340" s="31"/>
      <c r="F340" s="31"/>
      <c r="G340" s="31"/>
      <c r="H340" s="31"/>
      <c r="I340" s="26"/>
    </row>
    <row r="341" spans="1:9" ht="20.25" hidden="1" x14ac:dyDescent="0.25">
      <c r="A341" s="30"/>
      <c r="B341" s="31"/>
      <c r="C341" s="31"/>
      <c r="D341" s="31"/>
      <c r="E341" s="31"/>
      <c r="F341" s="31"/>
      <c r="G341" s="31"/>
      <c r="H341" s="31"/>
      <c r="I341" s="26"/>
    </row>
    <row r="342" spans="1:9" ht="20.25" hidden="1" x14ac:dyDescent="0.25">
      <c r="A342" s="30"/>
      <c r="B342" s="31"/>
      <c r="C342" s="31"/>
      <c r="D342" s="31"/>
      <c r="E342" s="31"/>
      <c r="F342" s="31"/>
      <c r="G342" s="31"/>
      <c r="H342" s="31"/>
      <c r="I342" s="26"/>
    </row>
    <row r="343" spans="1:9" ht="20.25" hidden="1" x14ac:dyDescent="0.25">
      <c r="A343" s="30"/>
      <c r="B343" s="31"/>
      <c r="C343" s="31"/>
      <c r="D343" s="31"/>
      <c r="E343" s="31"/>
      <c r="F343" s="31"/>
      <c r="G343" s="31"/>
      <c r="H343" s="31"/>
      <c r="I343" s="26"/>
    </row>
    <row r="344" spans="1:9" ht="20.25" hidden="1" x14ac:dyDescent="0.25">
      <c r="A344" s="30"/>
      <c r="B344" s="31"/>
      <c r="C344" s="31"/>
      <c r="D344" s="31"/>
      <c r="E344" s="31"/>
      <c r="F344" s="31"/>
      <c r="G344" s="31"/>
      <c r="H344" s="31"/>
      <c r="I344" s="26"/>
    </row>
    <row r="345" spans="1:9" ht="20.25" hidden="1" x14ac:dyDescent="0.25">
      <c r="A345" s="30"/>
      <c r="B345" s="31"/>
      <c r="C345" s="31"/>
      <c r="D345" s="31"/>
      <c r="E345" s="31"/>
      <c r="F345" s="31"/>
      <c r="G345" s="31"/>
      <c r="H345" s="31"/>
      <c r="I345" s="26"/>
    </row>
    <row r="346" spans="1:9" ht="20.25" x14ac:dyDescent="0.25">
      <c r="A346" s="30"/>
      <c r="B346" s="31"/>
      <c r="C346" s="31"/>
      <c r="D346" s="31"/>
      <c r="E346" s="31"/>
      <c r="F346" s="31"/>
      <c r="G346" s="31"/>
      <c r="H346" s="31"/>
      <c r="I346" s="26"/>
    </row>
    <row r="347" spans="1:9" ht="20.25" x14ac:dyDescent="0.25">
      <c r="A347" s="30"/>
      <c r="B347" s="31"/>
      <c r="C347" s="31"/>
      <c r="D347" s="31"/>
      <c r="E347" s="31"/>
      <c r="F347" s="31"/>
      <c r="G347" s="31"/>
      <c r="H347" s="31"/>
      <c r="I347" s="26"/>
    </row>
    <row r="348" spans="1:9" ht="20.25" x14ac:dyDescent="0.25">
      <c r="A348" s="30"/>
      <c r="B348" s="31"/>
      <c r="C348" s="31"/>
      <c r="D348" s="31"/>
      <c r="E348" s="31"/>
      <c r="F348" s="31"/>
      <c r="G348" s="31"/>
      <c r="H348" s="31"/>
      <c r="I348" s="26"/>
    </row>
    <row r="349" spans="1:9" ht="20.25" x14ac:dyDescent="0.25">
      <c r="A349" s="30"/>
      <c r="B349" s="31"/>
      <c r="C349" s="31"/>
      <c r="D349" s="31"/>
      <c r="E349" s="31"/>
      <c r="F349" s="31"/>
      <c r="G349" s="31"/>
      <c r="H349" s="31"/>
      <c r="I349" s="26"/>
    </row>
    <row r="350" spans="1:9" ht="20.25" x14ac:dyDescent="0.25">
      <c r="A350" s="115" t="s">
        <v>263</v>
      </c>
      <c r="B350" s="116"/>
      <c r="C350" s="116"/>
      <c r="D350" s="116"/>
      <c r="E350" s="116"/>
      <c r="F350" s="116"/>
      <c r="G350" s="116"/>
      <c r="H350" s="116"/>
      <c r="I350" s="117"/>
    </row>
    <row r="351" spans="1:9" ht="20.25" x14ac:dyDescent="0.25">
      <c r="A351" s="30"/>
      <c r="B351" s="31"/>
      <c r="C351" s="31"/>
      <c r="D351" s="31"/>
      <c r="E351" s="31"/>
      <c r="F351" s="31"/>
      <c r="G351" s="31"/>
      <c r="H351" s="31"/>
      <c r="I351" s="26"/>
    </row>
    <row r="352" spans="1:9" ht="20.25" x14ac:dyDescent="0.25">
      <c r="A352" s="30"/>
      <c r="B352" s="31"/>
      <c r="C352" s="31"/>
      <c r="D352" s="31"/>
      <c r="E352" s="31"/>
      <c r="F352" s="31"/>
      <c r="G352" s="31"/>
      <c r="H352" s="31"/>
      <c r="I352" s="26"/>
    </row>
    <row r="353" spans="1:9" ht="20.25" x14ac:dyDescent="0.25">
      <c r="A353" s="30"/>
      <c r="B353" s="31"/>
      <c r="C353" s="31"/>
      <c r="D353" s="31"/>
      <c r="E353" s="31"/>
      <c r="F353" s="31"/>
      <c r="G353" s="31"/>
      <c r="H353" s="31"/>
      <c r="I353" s="26"/>
    </row>
    <row r="354" spans="1:9" ht="20.25" x14ac:dyDescent="0.25">
      <c r="A354" s="30"/>
      <c r="B354" s="31"/>
      <c r="C354" s="31"/>
      <c r="D354" s="31"/>
      <c r="E354" s="31"/>
      <c r="F354" s="31"/>
      <c r="G354" s="31"/>
      <c r="H354" s="31"/>
      <c r="I354" s="26"/>
    </row>
    <row r="355" spans="1:9" ht="20.25" x14ac:dyDescent="0.25">
      <c r="A355" s="30"/>
      <c r="B355" s="31"/>
      <c r="C355" s="31"/>
      <c r="D355" s="31"/>
      <c r="E355" s="31"/>
      <c r="F355" s="31"/>
      <c r="G355" s="31"/>
      <c r="H355" s="31"/>
      <c r="I355" s="26"/>
    </row>
    <row r="356" spans="1:9" ht="20.25" x14ac:dyDescent="0.25">
      <c r="A356" s="30"/>
      <c r="B356" s="31"/>
      <c r="C356" s="31"/>
      <c r="D356" s="31"/>
      <c r="E356" s="31"/>
      <c r="F356" s="31"/>
      <c r="G356" s="31"/>
      <c r="H356" s="31"/>
      <c r="I356" s="26"/>
    </row>
    <row r="357" spans="1:9" ht="20.25" x14ac:dyDescent="0.25">
      <c r="A357" s="30"/>
      <c r="B357" s="31"/>
      <c r="C357" s="31"/>
      <c r="D357" s="31"/>
      <c r="E357" s="31"/>
      <c r="F357" s="31"/>
      <c r="G357" s="31"/>
      <c r="H357" s="31"/>
      <c r="I357" s="26"/>
    </row>
    <row r="358" spans="1:9" ht="20.25" x14ac:dyDescent="0.25">
      <c r="A358" s="30"/>
      <c r="B358" s="31"/>
      <c r="C358" s="31"/>
      <c r="D358" s="31"/>
      <c r="E358" s="31"/>
      <c r="F358" s="31"/>
      <c r="G358" s="31"/>
      <c r="H358" s="31"/>
      <c r="I358" s="26"/>
    </row>
    <row r="359" spans="1:9" ht="20.25" x14ac:dyDescent="0.25">
      <c r="A359" s="30"/>
      <c r="B359" s="31"/>
      <c r="C359" s="31"/>
      <c r="D359" s="31"/>
      <c r="E359" s="31"/>
      <c r="F359" s="31"/>
      <c r="G359" s="31"/>
      <c r="H359" s="31"/>
      <c r="I359" s="26"/>
    </row>
    <row r="360" spans="1:9" ht="20.25" x14ac:dyDescent="0.25">
      <c r="A360" s="30"/>
      <c r="B360" s="31"/>
      <c r="C360" s="31"/>
      <c r="D360" s="31"/>
      <c r="E360" s="31"/>
      <c r="F360" s="31"/>
      <c r="G360" s="31"/>
      <c r="H360" s="31"/>
      <c r="I360" s="26"/>
    </row>
    <row r="361" spans="1:9" ht="20.25" x14ac:dyDescent="0.25">
      <c r="A361" s="30"/>
      <c r="B361" s="31"/>
      <c r="C361" s="31"/>
      <c r="D361" s="31"/>
      <c r="E361" s="31"/>
      <c r="F361" s="31"/>
      <c r="G361" s="31"/>
      <c r="H361" s="31"/>
      <c r="I361" s="26"/>
    </row>
    <row r="362" spans="1:9" ht="20.25" x14ac:dyDescent="0.25">
      <c r="A362" s="30"/>
      <c r="B362" s="31"/>
      <c r="C362" s="31"/>
      <c r="D362" s="31"/>
      <c r="E362" s="31"/>
      <c r="F362" s="31"/>
      <c r="G362" s="31"/>
      <c r="H362" s="31"/>
      <c r="I362" s="26"/>
    </row>
    <row r="363" spans="1:9" ht="20.25" x14ac:dyDescent="0.25">
      <c r="A363" s="30"/>
      <c r="B363" s="31"/>
      <c r="C363" s="31"/>
      <c r="D363" s="31"/>
      <c r="E363" s="31"/>
      <c r="F363" s="31"/>
      <c r="G363" s="31"/>
      <c r="H363" s="31"/>
      <c r="I363" s="26"/>
    </row>
    <row r="364" spans="1:9" ht="20.25" x14ac:dyDescent="0.25">
      <c r="A364" s="30"/>
      <c r="B364" s="31"/>
      <c r="C364" s="31"/>
      <c r="D364" s="31"/>
      <c r="E364" s="31"/>
      <c r="F364" s="31"/>
      <c r="G364" s="31"/>
      <c r="H364" s="31"/>
      <c r="I364" s="26"/>
    </row>
    <row r="365" spans="1:9" ht="20.25" x14ac:dyDescent="0.25">
      <c r="A365" s="30"/>
      <c r="B365" s="31"/>
      <c r="C365" s="31"/>
      <c r="D365" s="31"/>
      <c r="E365" s="31"/>
      <c r="F365" s="31"/>
      <c r="G365" s="31"/>
      <c r="H365" s="31"/>
      <c r="I365" s="26"/>
    </row>
    <row r="366" spans="1:9" ht="20.25" x14ac:dyDescent="0.25">
      <c r="A366" s="30"/>
      <c r="B366" s="31"/>
      <c r="C366" s="31"/>
      <c r="D366" s="31"/>
      <c r="E366" s="31"/>
      <c r="F366" s="31"/>
      <c r="G366" s="31"/>
      <c r="H366" s="31"/>
      <c r="I366" s="26"/>
    </row>
    <row r="367" spans="1:9" ht="20.25" x14ac:dyDescent="0.25">
      <c r="A367" s="30"/>
      <c r="B367" s="31"/>
      <c r="C367" s="31"/>
      <c r="D367" s="31"/>
      <c r="E367" s="31"/>
      <c r="F367" s="31"/>
      <c r="G367" s="31"/>
      <c r="H367" s="31"/>
      <c r="I367" s="26"/>
    </row>
    <row r="368" spans="1:9" ht="20.25" x14ac:dyDescent="0.25">
      <c r="A368" s="30"/>
      <c r="B368" s="31"/>
      <c r="C368" s="31"/>
      <c r="D368" s="31"/>
      <c r="E368" s="31"/>
      <c r="F368" s="31"/>
      <c r="G368" s="31"/>
      <c r="H368" s="31"/>
      <c r="I368" s="26"/>
    </row>
    <row r="369" spans="1:9" ht="20.25" x14ac:dyDescent="0.25">
      <c r="A369" s="30"/>
      <c r="B369" s="31"/>
      <c r="C369" s="31"/>
      <c r="D369" s="31"/>
      <c r="E369" s="31"/>
      <c r="F369" s="31"/>
      <c r="G369" s="31"/>
      <c r="H369" s="31"/>
      <c r="I369" s="26"/>
    </row>
    <row r="370" spans="1:9" ht="20.25" x14ac:dyDescent="0.25">
      <c r="A370" s="30"/>
      <c r="B370" s="31"/>
      <c r="C370" s="31"/>
      <c r="D370" s="31"/>
      <c r="E370" s="31"/>
      <c r="F370" s="31"/>
      <c r="G370" s="31"/>
      <c r="H370" s="31"/>
      <c r="I370" s="26"/>
    </row>
    <row r="371" spans="1:9" ht="20.25" x14ac:dyDescent="0.25">
      <c r="A371" s="30"/>
      <c r="B371" s="31"/>
      <c r="C371" s="31"/>
      <c r="D371" s="31"/>
      <c r="E371" s="31"/>
      <c r="F371" s="31"/>
      <c r="G371" s="31"/>
      <c r="H371" s="31"/>
      <c r="I371" s="26"/>
    </row>
    <row r="372" spans="1:9" ht="20.25" x14ac:dyDescent="0.25">
      <c r="A372" s="30"/>
      <c r="B372" s="31"/>
      <c r="C372" s="31"/>
      <c r="D372" s="31"/>
      <c r="E372" s="31"/>
      <c r="F372" s="31"/>
      <c r="G372" s="31"/>
      <c r="H372" s="31"/>
      <c r="I372" s="26"/>
    </row>
    <row r="373" spans="1:9" ht="20.25" x14ac:dyDescent="0.25">
      <c r="A373" s="30"/>
      <c r="B373" s="31"/>
      <c r="C373" s="31"/>
      <c r="D373" s="31"/>
      <c r="E373" s="31"/>
      <c r="F373" s="31"/>
      <c r="G373" s="31"/>
      <c r="H373" s="31"/>
      <c r="I373" s="26"/>
    </row>
    <row r="374" spans="1:9" ht="20.25" x14ac:dyDescent="0.25">
      <c r="A374" s="30"/>
      <c r="B374" s="31"/>
      <c r="C374" s="31"/>
      <c r="D374" s="31"/>
      <c r="E374" s="31"/>
      <c r="F374" s="31"/>
      <c r="G374" s="31"/>
      <c r="H374" s="31"/>
      <c r="I374" s="26"/>
    </row>
    <row r="375" spans="1:9" ht="20.25" x14ac:dyDescent="0.25">
      <c r="A375" s="30"/>
      <c r="B375" s="31"/>
      <c r="C375" s="31"/>
      <c r="D375" s="31"/>
      <c r="E375" s="31"/>
      <c r="F375" s="31"/>
      <c r="G375" s="31"/>
      <c r="H375" s="31"/>
      <c r="I375" s="26"/>
    </row>
    <row r="376" spans="1:9" ht="20.25" x14ac:dyDescent="0.25">
      <c r="A376" s="30"/>
      <c r="B376" s="31"/>
      <c r="C376" s="31"/>
      <c r="D376" s="31"/>
      <c r="E376" s="31"/>
      <c r="F376" s="31"/>
      <c r="G376" s="31"/>
      <c r="H376" s="31"/>
      <c r="I376" s="26"/>
    </row>
    <row r="377" spans="1:9" ht="20.25" x14ac:dyDescent="0.25">
      <c r="A377" s="30"/>
      <c r="B377" s="31"/>
      <c r="C377" s="31"/>
      <c r="D377" s="31"/>
      <c r="E377" s="31"/>
      <c r="F377" s="31"/>
      <c r="G377" s="31"/>
      <c r="H377" s="31"/>
      <c r="I377" s="26"/>
    </row>
    <row r="378" spans="1:9" ht="20.25" x14ac:dyDescent="0.25">
      <c r="A378" s="30"/>
      <c r="B378" s="31"/>
      <c r="C378" s="31"/>
      <c r="D378" s="31"/>
      <c r="E378" s="31"/>
      <c r="F378" s="31"/>
      <c r="G378" s="31"/>
      <c r="H378" s="31"/>
      <c r="I378" s="26"/>
    </row>
    <row r="379" spans="1:9" ht="20.25" x14ac:dyDescent="0.25">
      <c r="A379" s="30"/>
      <c r="B379" s="31"/>
      <c r="C379" s="31"/>
      <c r="D379" s="31"/>
      <c r="E379" s="31"/>
      <c r="F379" s="31"/>
      <c r="G379" s="31"/>
      <c r="H379" s="31"/>
      <c r="I379" s="26"/>
    </row>
    <row r="380" spans="1:9" ht="20.25" x14ac:dyDescent="0.25">
      <c r="A380" s="30"/>
      <c r="B380" s="31"/>
      <c r="C380" s="31"/>
      <c r="D380" s="31"/>
      <c r="E380" s="31"/>
      <c r="F380" s="31"/>
      <c r="G380" s="31"/>
      <c r="H380" s="31"/>
      <c r="I380" s="26"/>
    </row>
    <row r="381" spans="1:9" ht="20.25" x14ac:dyDescent="0.25">
      <c r="A381" s="30"/>
      <c r="B381" s="31"/>
      <c r="C381" s="31"/>
      <c r="D381" s="31"/>
      <c r="E381" s="31"/>
      <c r="F381" s="31"/>
      <c r="G381" s="31"/>
      <c r="H381" s="31"/>
      <c r="I381" s="26"/>
    </row>
    <row r="382" spans="1:9" ht="20.25" x14ac:dyDescent="0.25">
      <c r="A382" s="30"/>
      <c r="B382" s="31"/>
      <c r="C382" s="31"/>
      <c r="D382" s="31"/>
      <c r="E382" s="31"/>
      <c r="F382" s="31"/>
      <c r="G382" s="31"/>
      <c r="H382" s="31"/>
      <c r="I382" s="26"/>
    </row>
    <row r="383" spans="1:9" ht="20.25" x14ac:dyDescent="0.25">
      <c r="A383" s="30"/>
      <c r="B383" s="31"/>
      <c r="C383" s="31"/>
      <c r="D383" s="31"/>
      <c r="E383" s="31"/>
      <c r="F383" s="31"/>
      <c r="G383" s="31"/>
      <c r="H383" s="31"/>
      <c r="I383" s="26"/>
    </row>
    <row r="384" spans="1:9" ht="20.25" x14ac:dyDescent="0.25">
      <c r="A384" s="30"/>
      <c r="B384" s="31"/>
      <c r="C384" s="31"/>
      <c r="D384" s="31"/>
      <c r="E384" s="31"/>
      <c r="F384" s="31"/>
      <c r="G384" s="31"/>
      <c r="H384" s="31"/>
      <c r="I384" s="26"/>
    </row>
    <row r="385" spans="1:9" ht="20.25" x14ac:dyDescent="0.25">
      <c r="A385" s="30"/>
      <c r="B385" s="31"/>
      <c r="C385" s="31"/>
      <c r="D385" s="31"/>
      <c r="E385" s="31"/>
      <c r="F385" s="31"/>
      <c r="G385" s="31"/>
      <c r="H385" s="31"/>
      <c r="I385" s="26"/>
    </row>
    <row r="386" spans="1:9" ht="20.25" x14ac:dyDescent="0.25">
      <c r="A386" s="30"/>
      <c r="B386" s="31"/>
      <c r="C386" s="31"/>
      <c r="D386" s="31"/>
      <c r="E386" s="31"/>
      <c r="F386" s="31"/>
      <c r="G386" s="31"/>
      <c r="H386" s="31"/>
      <c r="I386" s="26"/>
    </row>
    <row r="387" spans="1:9" ht="20.25" x14ac:dyDescent="0.25">
      <c r="A387" s="30"/>
      <c r="B387" s="31"/>
      <c r="C387" s="31"/>
      <c r="D387" s="31"/>
      <c r="E387" s="31"/>
      <c r="F387" s="31"/>
      <c r="G387" s="31"/>
      <c r="H387" s="31"/>
      <c r="I387" s="26"/>
    </row>
    <row r="388" spans="1:9" ht="20.25" x14ac:dyDescent="0.25">
      <c r="A388" s="30"/>
      <c r="B388" s="31"/>
      <c r="C388" s="31"/>
      <c r="D388" s="31"/>
      <c r="E388" s="31"/>
      <c r="F388" s="31"/>
      <c r="G388" s="31"/>
      <c r="H388" s="31"/>
      <c r="I388" s="26"/>
    </row>
    <row r="389" spans="1:9" ht="20.25" x14ac:dyDescent="0.25">
      <c r="A389" s="30"/>
      <c r="B389" s="31"/>
      <c r="C389" s="31"/>
      <c r="D389" s="31"/>
      <c r="E389" s="31"/>
      <c r="F389" s="31"/>
      <c r="G389" s="31"/>
      <c r="H389" s="31"/>
      <c r="I389" s="26"/>
    </row>
    <row r="390" spans="1:9" ht="20.25" x14ac:dyDescent="0.25">
      <c r="A390" s="30"/>
      <c r="B390" s="31"/>
      <c r="C390" s="31"/>
      <c r="D390" s="31"/>
      <c r="E390" s="31"/>
      <c r="F390" s="31"/>
      <c r="G390" s="31"/>
      <c r="H390" s="31"/>
      <c r="I390" s="26"/>
    </row>
    <row r="391" spans="1:9" ht="20.25" x14ac:dyDescent="0.25">
      <c r="A391" s="30"/>
      <c r="B391" s="31"/>
      <c r="C391" s="31"/>
      <c r="D391" s="31"/>
      <c r="E391" s="31"/>
      <c r="F391" s="31"/>
      <c r="G391" s="31"/>
      <c r="H391" s="31"/>
      <c r="I391" s="26"/>
    </row>
    <row r="392" spans="1:9" ht="20.25" x14ac:dyDescent="0.25">
      <c r="A392" s="30"/>
      <c r="B392" s="31"/>
      <c r="C392" s="31"/>
      <c r="D392" s="31"/>
      <c r="E392" s="31"/>
      <c r="F392" s="31"/>
      <c r="G392" s="31"/>
      <c r="H392" s="31"/>
      <c r="I392" s="26"/>
    </row>
    <row r="393" spans="1:9" ht="20.25" x14ac:dyDescent="0.25">
      <c r="A393" s="30"/>
      <c r="B393" s="31"/>
      <c r="C393" s="31"/>
      <c r="D393" s="31"/>
      <c r="E393" s="31"/>
      <c r="F393" s="31"/>
      <c r="G393" s="31"/>
      <c r="H393" s="31"/>
      <c r="I393" s="26"/>
    </row>
    <row r="394" spans="1:9" ht="20.25" x14ac:dyDescent="0.25">
      <c r="A394" s="30"/>
      <c r="B394" s="31"/>
      <c r="C394" s="31"/>
      <c r="D394" s="31"/>
      <c r="E394" s="31"/>
      <c r="F394" s="31"/>
      <c r="G394" s="31"/>
      <c r="H394" s="31"/>
      <c r="I394" s="26"/>
    </row>
    <row r="395" spans="1:9" ht="20.25" x14ac:dyDescent="0.25">
      <c r="A395" s="30"/>
      <c r="B395" s="31"/>
      <c r="C395" s="31"/>
      <c r="D395" s="31"/>
      <c r="E395" s="31"/>
      <c r="F395" s="31"/>
      <c r="G395" s="31"/>
      <c r="H395" s="31"/>
      <c r="I395" s="26"/>
    </row>
    <row r="396" spans="1:9" ht="20.25" x14ac:dyDescent="0.25">
      <c r="A396" s="30"/>
      <c r="B396" s="31"/>
      <c r="C396" s="31"/>
      <c r="D396" s="31"/>
      <c r="E396" s="31"/>
      <c r="F396" s="31"/>
      <c r="G396" s="31"/>
      <c r="H396" s="31"/>
      <c r="I396" s="26"/>
    </row>
    <row r="397" spans="1:9" ht="20.25" x14ac:dyDescent="0.25">
      <c r="A397" s="30"/>
      <c r="B397" s="31"/>
      <c r="C397" s="31"/>
      <c r="D397" s="31"/>
      <c r="E397" s="31"/>
      <c r="F397" s="31"/>
      <c r="G397" s="31"/>
      <c r="H397" s="31"/>
      <c r="I397" s="26"/>
    </row>
    <row r="398" spans="1:9" ht="20.25" x14ac:dyDescent="0.25">
      <c r="A398" s="30"/>
      <c r="B398" s="31"/>
      <c r="C398" s="31"/>
      <c r="D398" s="31"/>
      <c r="E398" s="31"/>
      <c r="F398" s="31"/>
      <c r="G398" s="31"/>
      <c r="H398" s="31"/>
      <c r="I398" s="26"/>
    </row>
    <row r="399" spans="1:9" ht="20.25" x14ac:dyDescent="0.25">
      <c r="A399" s="115" t="s">
        <v>84</v>
      </c>
      <c r="B399" s="116"/>
      <c r="C399" s="116"/>
      <c r="D399" s="116"/>
      <c r="E399" s="116"/>
      <c r="F399" s="116"/>
      <c r="G399" s="116"/>
      <c r="H399" s="116"/>
      <c r="I399" s="117"/>
    </row>
    <row r="400" spans="1:9" ht="20.25" x14ac:dyDescent="0.25">
      <c r="A400" s="28"/>
      <c r="B400" s="29"/>
      <c r="C400" s="29"/>
      <c r="D400" s="29"/>
      <c r="E400" s="29"/>
      <c r="F400" s="29"/>
      <c r="G400" s="29"/>
      <c r="H400" s="29"/>
      <c r="I400" s="25"/>
    </row>
    <row r="401" spans="1:9" ht="20.25" x14ac:dyDescent="0.25">
      <c r="A401" s="30"/>
      <c r="B401" s="31"/>
      <c r="C401" s="31"/>
      <c r="D401" s="31"/>
      <c r="E401" s="31"/>
      <c r="F401" s="31"/>
      <c r="G401" s="31"/>
      <c r="H401" s="31"/>
      <c r="I401" s="26"/>
    </row>
    <row r="402" spans="1:9" ht="20.25" x14ac:dyDescent="0.25">
      <c r="A402" s="30"/>
      <c r="B402" s="31"/>
      <c r="C402" s="31"/>
      <c r="D402" s="31"/>
      <c r="E402" s="31"/>
      <c r="F402" s="31"/>
      <c r="G402" s="31"/>
      <c r="H402" s="31"/>
      <c r="I402" s="26"/>
    </row>
    <row r="403" spans="1:9" ht="20.25" x14ac:dyDescent="0.25">
      <c r="A403" s="30"/>
      <c r="B403" s="31"/>
      <c r="C403" s="31"/>
      <c r="D403" s="31"/>
      <c r="E403" s="31"/>
      <c r="F403" s="31"/>
      <c r="G403" s="31"/>
      <c r="H403" s="31"/>
      <c r="I403" s="26"/>
    </row>
    <row r="404" spans="1:9" ht="20.25" x14ac:dyDescent="0.25">
      <c r="A404" s="30"/>
      <c r="B404" s="31"/>
      <c r="C404" s="31"/>
      <c r="D404" s="31"/>
      <c r="E404" s="31"/>
      <c r="F404" s="31"/>
      <c r="G404" s="31"/>
      <c r="H404" s="31"/>
      <c r="I404" s="26"/>
    </row>
    <row r="405" spans="1:9" ht="20.25" x14ac:dyDescent="0.25">
      <c r="A405" s="30"/>
      <c r="B405" s="31"/>
      <c r="C405" s="31"/>
      <c r="D405" s="31"/>
      <c r="E405" s="31"/>
      <c r="F405" s="31"/>
      <c r="G405" s="31"/>
      <c r="H405" s="31"/>
      <c r="I405" s="26"/>
    </row>
    <row r="406" spans="1:9" ht="20.25" x14ac:dyDescent="0.25">
      <c r="A406" s="30"/>
      <c r="B406" s="31"/>
      <c r="C406" s="31"/>
      <c r="D406" s="31"/>
      <c r="E406" s="31"/>
      <c r="F406" s="31"/>
      <c r="G406" s="31"/>
      <c r="H406" s="31"/>
      <c r="I406" s="26"/>
    </row>
    <row r="407" spans="1:9" ht="20.25" x14ac:dyDescent="0.25">
      <c r="A407" s="30"/>
      <c r="B407" s="31"/>
      <c r="C407" s="31"/>
      <c r="D407" s="31"/>
      <c r="E407" s="31"/>
      <c r="F407" s="31"/>
      <c r="G407" s="31"/>
      <c r="H407" s="31"/>
      <c r="I407" s="26"/>
    </row>
    <row r="408" spans="1:9" ht="20.25" x14ac:dyDescent="0.25">
      <c r="A408" s="30"/>
      <c r="B408" s="31"/>
      <c r="C408" s="31"/>
      <c r="D408" s="31"/>
      <c r="E408" s="31"/>
      <c r="F408" s="31"/>
      <c r="G408" s="31"/>
      <c r="H408" s="31"/>
      <c r="I408" s="26"/>
    </row>
    <row r="409" spans="1:9" ht="20.25" x14ac:dyDescent="0.25">
      <c r="A409" s="30"/>
      <c r="B409" s="31"/>
      <c r="C409" s="31"/>
      <c r="D409" s="31"/>
      <c r="E409" s="31"/>
      <c r="F409" s="31"/>
      <c r="G409" s="31"/>
      <c r="H409" s="31"/>
      <c r="I409" s="26"/>
    </row>
    <row r="410" spans="1:9" ht="20.25" x14ac:dyDescent="0.25">
      <c r="A410" s="30"/>
      <c r="B410" s="31"/>
      <c r="C410" s="31"/>
      <c r="D410" s="31"/>
      <c r="E410" s="31"/>
      <c r="F410" s="31"/>
      <c r="G410" s="31"/>
      <c r="H410" s="31"/>
      <c r="I410" s="26"/>
    </row>
    <row r="411" spans="1:9" ht="20.25" x14ac:dyDescent="0.25">
      <c r="A411" s="30"/>
      <c r="B411" s="31"/>
      <c r="C411" s="31"/>
      <c r="D411" s="31"/>
      <c r="E411" s="31"/>
      <c r="F411" s="31"/>
      <c r="G411" s="31"/>
      <c r="H411" s="31"/>
      <c r="I411" s="26"/>
    </row>
    <row r="412" spans="1:9" ht="20.25" x14ac:dyDescent="0.25">
      <c r="A412" s="30"/>
      <c r="B412" s="31"/>
      <c r="C412" s="31"/>
      <c r="D412" s="31"/>
      <c r="E412" s="31"/>
      <c r="F412" s="31"/>
      <c r="G412" s="31"/>
      <c r="H412" s="31"/>
      <c r="I412" s="26"/>
    </row>
    <row r="413" spans="1:9" ht="20.25" x14ac:dyDescent="0.25">
      <c r="A413" s="30"/>
      <c r="B413" s="31"/>
      <c r="C413" s="31"/>
      <c r="D413" s="31"/>
      <c r="E413" s="31"/>
      <c r="F413" s="31"/>
      <c r="G413" s="31"/>
      <c r="H413" s="31"/>
      <c r="I413" s="26"/>
    </row>
    <row r="414" spans="1:9" ht="20.25" x14ac:dyDescent="0.25">
      <c r="A414" s="30"/>
      <c r="B414" s="31"/>
      <c r="C414" s="31"/>
      <c r="D414" s="31"/>
      <c r="E414" s="31"/>
      <c r="F414" s="31"/>
      <c r="G414" s="31"/>
      <c r="H414" s="31"/>
      <c r="I414" s="26"/>
    </row>
    <row r="415" spans="1:9" ht="20.25" x14ac:dyDescent="0.25">
      <c r="A415" s="30"/>
      <c r="B415" s="31"/>
      <c r="C415" s="31"/>
      <c r="D415" s="31"/>
      <c r="E415" s="31"/>
      <c r="F415" s="31"/>
      <c r="G415" s="31"/>
      <c r="H415" s="31"/>
      <c r="I415" s="26"/>
    </row>
    <row r="416" spans="1:9" ht="20.25" x14ac:dyDescent="0.25">
      <c r="A416" s="30"/>
      <c r="B416" s="31"/>
      <c r="C416" s="31"/>
      <c r="D416" s="31"/>
      <c r="E416" s="31"/>
      <c r="F416" s="31"/>
      <c r="G416" s="31"/>
      <c r="H416" s="31"/>
      <c r="I416" s="26"/>
    </row>
    <row r="417" spans="1:9" ht="20.25" x14ac:dyDescent="0.25">
      <c r="A417" s="30"/>
      <c r="B417" s="31"/>
      <c r="C417" s="31"/>
      <c r="D417" s="31"/>
      <c r="E417" s="31"/>
      <c r="F417" s="31"/>
      <c r="G417" s="31"/>
      <c r="H417" s="31"/>
      <c r="I417" s="26"/>
    </row>
    <row r="418" spans="1:9" ht="20.25" x14ac:dyDescent="0.25">
      <c r="A418" s="30"/>
      <c r="B418" s="31"/>
      <c r="C418" s="31"/>
      <c r="D418" s="31"/>
      <c r="E418" s="31"/>
      <c r="F418" s="31"/>
      <c r="G418" s="31"/>
      <c r="H418" s="31"/>
      <c r="I418" s="26"/>
    </row>
    <row r="419" spans="1:9" ht="20.25" x14ac:dyDescent="0.25">
      <c r="A419" s="30"/>
      <c r="B419" s="31"/>
      <c r="C419" s="31"/>
      <c r="D419" s="31"/>
      <c r="E419" s="31"/>
      <c r="F419" s="31"/>
      <c r="G419" s="31"/>
      <c r="H419" s="31"/>
      <c r="I419" s="26"/>
    </row>
    <row r="420" spans="1:9" ht="20.25" x14ac:dyDescent="0.25">
      <c r="A420" s="30"/>
      <c r="B420" s="31"/>
      <c r="C420" s="31"/>
      <c r="D420" s="31"/>
      <c r="E420" s="31"/>
      <c r="F420" s="31"/>
      <c r="G420" s="31"/>
      <c r="H420" s="31"/>
      <c r="I420" s="26"/>
    </row>
    <row r="421" spans="1:9" ht="20.25" x14ac:dyDescent="0.25">
      <c r="A421" s="30"/>
      <c r="B421" s="31"/>
      <c r="C421" s="31"/>
      <c r="D421" s="31"/>
      <c r="E421" s="31"/>
      <c r="F421" s="31"/>
      <c r="G421" s="31"/>
      <c r="H421" s="31"/>
      <c r="I421" s="26"/>
    </row>
    <row r="422" spans="1:9" ht="20.25" x14ac:dyDescent="0.25">
      <c r="A422" s="30"/>
      <c r="B422" s="31"/>
      <c r="C422" s="31"/>
      <c r="D422" s="31"/>
      <c r="E422" s="31"/>
      <c r="F422" s="31"/>
      <c r="G422" s="31"/>
      <c r="H422" s="31"/>
      <c r="I422" s="26"/>
    </row>
    <row r="423" spans="1:9" ht="20.25" x14ac:dyDescent="0.25">
      <c r="A423" s="30"/>
      <c r="B423" s="31"/>
      <c r="C423" s="31"/>
      <c r="D423" s="31"/>
      <c r="E423" s="31"/>
      <c r="F423" s="31"/>
      <c r="G423" s="31"/>
      <c r="H423" s="31"/>
      <c r="I423" s="26"/>
    </row>
    <row r="424" spans="1:9" ht="20.25" x14ac:dyDescent="0.25">
      <c r="A424" s="30"/>
      <c r="B424" s="31"/>
      <c r="C424" s="31"/>
      <c r="D424" s="31"/>
      <c r="E424" s="31"/>
      <c r="F424" s="31"/>
      <c r="G424" s="31"/>
      <c r="H424" s="31"/>
      <c r="I424" s="26"/>
    </row>
    <row r="425" spans="1:9" ht="20.25" x14ac:dyDescent="0.25">
      <c r="A425" s="30"/>
      <c r="B425" s="31"/>
      <c r="C425" s="31"/>
      <c r="D425" s="31"/>
      <c r="E425" s="31"/>
      <c r="F425" s="31"/>
      <c r="G425" s="31"/>
      <c r="H425" s="31"/>
      <c r="I425" s="26"/>
    </row>
    <row r="426" spans="1:9" ht="20.25" x14ac:dyDescent="0.25">
      <c r="A426" s="30"/>
      <c r="B426" s="31"/>
      <c r="C426" s="31"/>
      <c r="D426" s="31"/>
      <c r="E426" s="31"/>
      <c r="F426" s="31"/>
      <c r="G426" s="31"/>
      <c r="H426" s="31"/>
      <c r="I426" s="26"/>
    </row>
    <row r="427" spans="1:9" ht="20.25" x14ac:dyDescent="0.25">
      <c r="A427" s="30"/>
      <c r="B427" s="31"/>
      <c r="C427" s="31"/>
      <c r="D427" s="31"/>
      <c r="E427" s="31"/>
      <c r="F427" s="31"/>
      <c r="G427" s="31"/>
      <c r="H427" s="31"/>
      <c r="I427" s="26"/>
    </row>
    <row r="428" spans="1:9" ht="20.25" x14ac:dyDescent="0.25">
      <c r="A428" s="30"/>
      <c r="B428" s="31"/>
      <c r="C428" s="31"/>
      <c r="D428" s="31"/>
      <c r="E428" s="31"/>
      <c r="F428" s="31"/>
      <c r="G428" s="31"/>
      <c r="H428" s="31"/>
      <c r="I428" s="26"/>
    </row>
    <row r="429" spans="1:9" ht="20.25" x14ac:dyDescent="0.25">
      <c r="A429" s="30"/>
      <c r="B429" s="31"/>
      <c r="C429" s="31"/>
      <c r="D429" s="31"/>
      <c r="E429" s="31"/>
      <c r="F429" s="31"/>
      <c r="G429" s="31"/>
      <c r="H429" s="31"/>
      <c r="I429" s="26"/>
    </row>
    <row r="430" spans="1:9" ht="20.25" x14ac:dyDescent="0.25">
      <c r="A430" s="30"/>
      <c r="B430" s="31"/>
      <c r="C430" s="31"/>
      <c r="D430" s="31"/>
      <c r="E430" s="31"/>
      <c r="F430" s="31"/>
      <c r="G430" s="31"/>
      <c r="H430" s="31"/>
      <c r="I430" s="26"/>
    </row>
    <row r="431" spans="1:9" ht="20.25" x14ac:dyDescent="0.25">
      <c r="A431" s="30"/>
      <c r="B431" s="31"/>
      <c r="C431" s="31"/>
      <c r="D431" s="31"/>
      <c r="E431" s="31"/>
      <c r="F431" s="31"/>
      <c r="G431" s="31"/>
      <c r="H431" s="31"/>
      <c r="I431" s="26"/>
    </row>
    <row r="432" spans="1:9" ht="20.25" x14ac:dyDescent="0.25">
      <c r="A432" s="30"/>
      <c r="B432" s="31"/>
      <c r="C432" s="31"/>
      <c r="D432" s="31"/>
      <c r="E432" s="31"/>
      <c r="F432" s="31"/>
      <c r="G432" s="31"/>
      <c r="H432" s="31"/>
      <c r="I432" s="26"/>
    </row>
    <row r="433" spans="1:9" ht="20.25" x14ac:dyDescent="0.25">
      <c r="A433" s="30"/>
      <c r="B433" s="31"/>
      <c r="C433" s="31"/>
      <c r="D433" s="31"/>
      <c r="E433" s="31"/>
      <c r="F433" s="31"/>
      <c r="G433" s="31"/>
      <c r="H433" s="31"/>
      <c r="I433" s="26"/>
    </row>
    <row r="434" spans="1:9" ht="20.25" x14ac:dyDescent="0.25">
      <c r="A434" s="30"/>
      <c r="B434" s="31"/>
      <c r="C434" s="31"/>
      <c r="D434" s="31"/>
      <c r="E434" s="31"/>
      <c r="F434" s="31"/>
      <c r="G434" s="31"/>
      <c r="H434" s="31"/>
      <c r="I434" s="26"/>
    </row>
    <row r="435" spans="1:9" ht="20.25" x14ac:dyDescent="0.25">
      <c r="A435" s="30"/>
      <c r="B435" s="31"/>
      <c r="C435" s="31"/>
      <c r="D435" s="31"/>
      <c r="E435" s="31"/>
      <c r="F435" s="31"/>
      <c r="G435" s="31"/>
      <c r="H435" s="31"/>
      <c r="I435" s="26"/>
    </row>
    <row r="436" spans="1:9" ht="20.25" x14ac:dyDescent="0.25">
      <c r="A436" s="68" t="s">
        <v>27</v>
      </c>
      <c r="B436" s="68"/>
      <c r="C436" s="68"/>
      <c r="D436" s="68"/>
      <c r="E436" s="68"/>
      <c r="F436" s="68"/>
      <c r="G436" s="68"/>
      <c r="H436" s="68"/>
      <c r="I436" s="68"/>
    </row>
    <row r="437" spans="1:9" ht="20.25" x14ac:dyDescent="0.25">
      <c r="A437" s="106" t="s">
        <v>86</v>
      </c>
      <c r="B437" s="107"/>
      <c r="C437" s="107"/>
      <c r="D437" s="107"/>
      <c r="E437" s="107"/>
      <c r="F437" s="107"/>
      <c r="G437" s="107"/>
      <c r="H437" s="107"/>
      <c r="I437" s="108"/>
    </row>
    <row r="438" spans="1:9" ht="20.25" x14ac:dyDescent="0.25">
      <c r="A438" s="109" t="s">
        <v>87</v>
      </c>
      <c r="B438" s="110"/>
      <c r="C438" s="110"/>
      <c r="D438" s="110"/>
      <c r="E438" s="110"/>
      <c r="F438" s="110"/>
      <c r="G438" s="110"/>
      <c r="H438" s="110"/>
      <c r="I438" s="111"/>
    </row>
    <row r="439" spans="1:9" ht="45" customHeight="1" x14ac:dyDescent="0.25">
      <c r="A439" s="109" t="s">
        <v>88</v>
      </c>
      <c r="B439" s="110"/>
      <c r="C439" s="110"/>
      <c r="D439" s="110"/>
      <c r="E439" s="110"/>
      <c r="F439" s="110"/>
      <c r="G439" s="110"/>
      <c r="H439" s="110"/>
      <c r="I439" s="111"/>
    </row>
    <row r="440" spans="1:9" ht="42.75" customHeight="1" x14ac:dyDescent="0.25">
      <c r="A440" s="109" t="s">
        <v>89</v>
      </c>
      <c r="B440" s="110"/>
      <c r="C440" s="110"/>
      <c r="D440" s="110"/>
      <c r="E440" s="110"/>
      <c r="F440" s="110"/>
      <c r="G440" s="110"/>
      <c r="H440" s="110"/>
      <c r="I440" s="111"/>
    </row>
    <row r="441" spans="1:9" ht="20.25" x14ac:dyDescent="0.25">
      <c r="A441" s="109" t="s">
        <v>90</v>
      </c>
      <c r="B441" s="110"/>
      <c r="C441" s="110"/>
      <c r="D441" s="110"/>
      <c r="E441" s="110"/>
      <c r="F441" s="110"/>
      <c r="G441" s="110"/>
      <c r="H441" s="110"/>
      <c r="I441" s="111"/>
    </row>
    <row r="442" spans="1:9" ht="20.25" x14ac:dyDescent="0.25">
      <c r="A442" s="109" t="s">
        <v>91</v>
      </c>
      <c r="B442" s="110"/>
      <c r="C442" s="110"/>
      <c r="D442" s="110"/>
      <c r="E442" s="110"/>
      <c r="F442" s="110"/>
      <c r="G442" s="110"/>
      <c r="H442" s="110"/>
      <c r="I442" s="111"/>
    </row>
    <row r="443" spans="1:9" ht="45" customHeight="1" x14ac:dyDescent="0.25">
      <c r="A443" s="109" t="s">
        <v>92</v>
      </c>
      <c r="B443" s="110"/>
      <c r="C443" s="110"/>
      <c r="D443" s="110"/>
      <c r="E443" s="110"/>
      <c r="F443" s="110"/>
      <c r="G443" s="110"/>
      <c r="H443" s="110"/>
      <c r="I443" s="111"/>
    </row>
    <row r="444" spans="1:9" ht="45" customHeight="1" x14ac:dyDescent="0.25">
      <c r="A444" s="109" t="s">
        <v>93</v>
      </c>
      <c r="B444" s="110"/>
      <c r="C444" s="110"/>
      <c r="D444" s="110"/>
      <c r="E444" s="110"/>
      <c r="F444" s="110"/>
      <c r="G444" s="110"/>
      <c r="H444" s="110"/>
      <c r="I444" s="111"/>
    </row>
    <row r="445" spans="1:9" ht="20.25" x14ac:dyDescent="0.25">
      <c r="A445" s="112" t="s">
        <v>94</v>
      </c>
      <c r="B445" s="113"/>
      <c r="C445" s="113"/>
      <c r="D445" s="113"/>
      <c r="E445" s="113"/>
      <c r="F445" s="113"/>
      <c r="G445" s="113"/>
      <c r="H445" s="113"/>
      <c r="I445" s="114"/>
    </row>
    <row r="446" spans="1:9" ht="70.5" customHeight="1" x14ac:dyDescent="0.25">
      <c r="A446" s="103" t="s">
        <v>33</v>
      </c>
      <c r="B446" s="103"/>
      <c r="C446" s="103"/>
      <c r="D446" s="2" t="s">
        <v>4</v>
      </c>
      <c r="E446" s="50" t="s">
        <v>271</v>
      </c>
      <c r="F446" s="13" t="s">
        <v>10</v>
      </c>
      <c r="G446" s="2" t="s">
        <v>4</v>
      </c>
      <c r="H446" s="77"/>
      <c r="I446" s="77"/>
    </row>
  </sheetData>
  <mergeCells count="603">
    <mergeCell ref="K172:L172"/>
    <mergeCell ref="A350:I350"/>
    <mergeCell ref="A288:I288"/>
    <mergeCell ref="A289:B294"/>
    <mergeCell ref="C289:D289"/>
    <mergeCell ref="F289:G289"/>
    <mergeCell ref="C290:D290"/>
    <mergeCell ref="E290:I290"/>
    <mergeCell ref="C291:D291"/>
    <mergeCell ref="F291:G291"/>
    <mergeCell ref="C292:D292"/>
    <mergeCell ref="F292:G292"/>
    <mergeCell ref="C293:D293"/>
    <mergeCell ref="F293:G293"/>
    <mergeCell ref="C294:D294"/>
    <mergeCell ref="F294:G294"/>
    <mergeCell ref="A276:I276"/>
    <mergeCell ref="A277:I277"/>
    <mergeCell ref="A278:I278"/>
    <mergeCell ref="C287:D287"/>
    <mergeCell ref="F287:G287"/>
    <mergeCell ref="A267:I267"/>
    <mergeCell ref="A268:B275"/>
    <mergeCell ref="C268:D268"/>
    <mergeCell ref="F268:G268"/>
    <mergeCell ref="C269:D269"/>
    <mergeCell ref="F269:G269"/>
    <mergeCell ref="C270:D270"/>
    <mergeCell ref="C271:D271"/>
    <mergeCell ref="F271:G271"/>
    <mergeCell ref="C272:D272"/>
    <mergeCell ref="F272:G272"/>
    <mergeCell ref="C273:D273"/>
    <mergeCell ref="F273:G273"/>
    <mergeCell ref="C274:D274"/>
    <mergeCell ref="F274:G274"/>
    <mergeCell ref="C275:D275"/>
    <mergeCell ref="F275:G275"/>
    <mergeCell ref="E270:I270"/>
    <mergeCell ref="F282:G282"/>
    <mergeCell ref="C283:D283"/>
    <mergeCell ref="F283:G283"/>
    <mergeCell ref="C284:D284"/>
    <mergeCell ref="A279:I279"/>
    <mergeCell ref="A280:I280"/>
    <mergeCell ref="A281:I281"/>
    <mergeCell ref="A282:B287"/>
    <mergeCell ref="C282:D282"/>
    <mergeCell ref="F284:G284"/>
    <mergeCell ref="C285:D285"/>
    <mergeCell ref="F285:G285"/>
    <mergeCell ref="C286:D286"/>
    <mergeCell ref="F286:G286"/>
    <mergeCell ref="C265:D265"/>
    <mergeCell ref="F265:G265"/>
    <mergeCell ref="C266:D266"/>
    <mergeCell ref="F266:G266"/>
    <mergeCell ref="A259:B266"/>
    <mergeCell ref="A253:I253"/>
    <mergeCell ref="A254:I254"/>
    <mergeCell ref="A255:I255"/>
    <mergeCell ref="A256:I256"/>
    <mergeCell ref="A257:I257"/>
    <mergeCell ref="A258:I258"/>
    <mergeCell ref="C259:D259"/>
    <mergeCell ref="F259:G259"/>
    <mergeCell ref="C260:D260"/>
    <mergeCell ref="F260:G260"/>
    <mergeCell ref="C261:D261"/>
    <mergeCell ref="F261:G261"/>
    <mergeCell ref="C262:D262"/>
    <mergeCell ref="F262:G262"/>
    <mergeCell ref="C263:D263"/>
    <mergeCell ref="F263:G263"/>
    <mergeCell ref="C264:D264"/>
    <mergeCell ref="F264:G264"/>
    <mergeCell ref="F251:G251"/>
    <mergeCell ref="A246:I246"/>
    <mergeCell ref="A247:B252"/>
    <mergeCell ref="C247:D247"/>
    <mergeCell ref="C248:D248"/>
    <mergeCell ref="F249:G249"/>
    <mergeCell ref="C249:D249"/>
    <mergeCell ref="C250:D250"/>
    <mergeCell ref="F250:G250"/>
    <mergeCell ref="C251:D251"/>
    <mergeCell ref="C252:D252"/>
    <mergeCell ref="F252:G252"/>
    <mergeCell ref="E248:I248"/>
    <mergeCell ref="F247:G247"/>
    <mergeCell ref="A240:B245"/>
    <mergeCell ref="C240:D240"/>
    <mergeCell ref="F240:G240"/>
    <mergeCell ref="C241:D241"/>
    <mergeCell ref="F241:G241"/>
    <mergeCell ref="C242:D242"/>
    <mergeCell ref="F242:G242"/>
    <mergeCell ref="C243:D243"/>
    <mergeCell ref="F243:G243"/>
    <mergeCell ref="C244:D244"/>
    <mergeCell ref="F244:G244"/>
    <mergeCell ref="C245:D245"/>
    <mergeCell ref="F245:G245"/>
    <mergeCell ref="C225:D225"/>
    <mergeCell ref="A232:I232"/>
    <mergeCell ref="A233:I233"/>
    <mergeCell ref="A234:I234"/>
    <mergeCell ref="A235:I235"/>
    <mergeCell ref="A236:I236"/>
    <mergeCell ref="A237:I237"/>
    <mergeCell ref="A238:I238"/>
    <mergeCell ref="A239:I239"/>
    <mergeCell ref="C228:D228"/>
    <mergeCell ref="F228:G228"/>
    <mergeCell ref="C229:D229"/>
    <mergeCell ref="F229:G229"/>
    <mergeCell ref="C230:D230"/>
    <mergeCell ref="F230:G230"/>
    <mergeCell ref="C231:D231"/>
    <mergeCell ref="F231:G231"/>
    <mergeCell ref="A218:B231"/>
    <mergeCell ref="F225:G225"/>
    <mergeCell ref="C226:D226"/>
    <mergeCell ref="F226:G226"/>
    <mergeCell ref="C227:D227"/>
    <mergeCell ref="F227:G227"/>
    <mergeCell ref="F223:G223"/>
    <mergeCell ref="E224:I224"/>
    <mergeCell ref="C214:D214"/>
    <mergeCell ref="F214:G214"/>
    <mergeCell ref="A217:I217"/>
    <mergeCell ref="C218:D218"/>
    <mergeCell ref="F218:G218"/>
    <mergeCell ref="C219:D219"/>
    <mergeCell ref="F219:G219"/>
    <mergeCell ref="C220:D220"/>
    <mergeCell ref="F220:G220"/>
    <mergeCell ref="C221:D221"/>
    <mergeCell ref="F221:G221"/>
    <mergeCell ref="C222:D222"/>
    <mergeCell ref="F222:G222"/>
    <mergeCell ref="C223:D223"/>
    <mergeCell ref="C224:D224"/>
    <mergeCell ref="C215:D215"/>
    <mergeCell ref="F215:G215"/>
    <mergeCell ref="C216:D216"/>
    <mergeCell ref="F216:G216"/>
    <mergeCell ref="A203:B216"/>
    <mergeCell ref="C207:D207"/>
    <mergeCell ref="F207:G207"/>
    <mergeCell ref="C213:D213"/>
    <mergeCell ref="F213:G213"/>
    <mergeCell ref="C209:D209"/>
    <mergeCell ref="F209:G209"/>
    <mergeCell ref="C210:D210"/>
    <mergeCell ref="F210:G210"/>
    <mergeCell ref="C211:D211"/>
    <mergeCell ref="F211:G211"/>
    <mergeCell ref="C212:D212"/>
    <mergeCell ref="F212:G212"/>
    <mergeCell ref="F196:G196"/>
    <mergeCell ref="C197:D197"/>
    <mergeCell ref="F197:G197"/>
    <mergeCell ref="E191:I191"/>
    <mergeCell ref="A198:I198"/>
    <mergeCell ref="A199:I199"/>
    <mergeCell ref="A200:I200"/>
    <mergeCell ref="A201:I201"/>
    <mergeCell ref="C208:D208"/>
    <mergeCell ref="F208:G208"/>
    <mergeCell ref="A202:I202"/>
    <mergeCell ref="C203:D203"/>
    <mergeCell ref="F203:G203"/>
    <mergeCell ref="C204:D204"/>
    <mergeCell ref="F204:G204"/>
    <mergeCell ref="C205:D205"/>
    <mergeCell ref="F205:G205"/>
    <mergeCell ref="C206:D206"/>
    <mergeCell ref="F206:G206"/>
    <mergeCell ref="A161:I161"/>
    <mergeCell ref="F154:G154"/>
    <mergeCell ref="A185:I185"/>
    <mergeCell ref="A186:B197"/>
    <mergeCell ref="C186:D186"/>
    <mergeCell ref="F186:G186"/>
    <mergeCell ref="C187:D187"/>
    <mergeCell ref="F187:G187"/>
    <mergeCell ref="C188:D188"/>
    <mergeCell ref="F188:G188"/>
    <mergeCell ref="C189:D189"/>
    <mergeCell ref="F189:G189"/>
    <mergeCell ref="C190:D190"/>
    <mergeCell ref="F190:G190"/>
    <mergeCell ref="C191:D191"/>
    <mergeCell ref="C192:D192"/>
    <mergeCell ref="F192:G192"/>
    <mergeCell ref="C193:D193"/>
    <mergeCell ref="F193:G193"/>
    <mergeCell ref="C194:D194"/>
    <mergeCell ref="F194:G194"/>
    <mergeCell ref="C195:D195"/>
    <mergeCell ref="F195:G195"/>
    <mergeCell ref="C196:D196"/>
    <mergeCell ref="C177:D177"/>
    <mergeCell ref="F177:G177"/>
    <mergeCell ref="C178:D178"/>
    <mergeCell ref="F178:G178"/>
    <mergeCell ref="C179:D179"/>
    <mergeCell ref="F179:G179"/>
    <mergeCell ref="A173:B184"/>
    <mergeCell ref="C180:D180"/>
    <mergeCell ref="F180:G180"/>
    <mergeCell ref="C181:D181"/>
    <mergeCell ref="F181:G181"/>
    <mergeCell ref="C182:D182"/>
    <mergeCell ref="F182:G182"/>
    <mergeCell ref="C183:D183"/>
    <mergeCell ref="F183:G183"/>
    <mergeCell ref="C184:D184"/>
    <mergeCell ref="F184:G184"/>
    <mergeCell ref="F175:G175"/>
    <mergeCell ref="C173:D173"/>
    <mergeCell ref="F173:G173"/>
    <mergeCell ref="C174:D174"/>
    <mergeCell ref="F174:G174"/>
    <mergeCell ref="C175:D175"/>
    <mergeCell ref="F158:G158"/>
    <mergeCell ref="H138:I138"/>
    <mergeCell ref="A145:I145"/>
    <mergeCell ref="A141:C141"/>
    <mergeCell ref="H141:I141"/>
    <mergeCell ref="A142:C142"/>
    <mergeCell ref="H142:I142"/>
    <mergeCell ref="A143:C143"/>
    <mergeCell ref="H143:I143"/>
    <mergeCell ref="A144:C144"/>
    <mergeCell ref="H144:I144"/>
    <mergeCell ref="A148:F148"/>
    <mergeCell ref="C154:D154"/>
    <mergeCell ref="A155:B155"/>
    <mergeCell ref="C155:D155"/>
    <mergeCell ref="A156:B156"/>
    <mergeCell ref="C156:D156"/>
    <mergeCell ref="A140:C140"/>
    <mergeCell ref="H140:I140"/>
    <mergeCell ref="A160:B160"/>
    <mergeCell ref="C160:D160"/>
    <mergeCell ref="A158:B158"/>
    <mergeCell ref="C158:D158"/>
    <mergeCell ref="C30:E30"/>
    <mergeCell ref="C31:E31"/>
    <mergeCell ref="C32:I32"/>
    <mergeCell ref="C14:E14"/>
    <mergeCell ref="C15:E15"/>
    <mergeCell ref="C16:E16"/>
    <mergeCell ref="C17:E17"/>
    <mergeCell ref="C18:E18"/>
    <mergeCell ref="C19:E19"/>
    <mergeCell ref="C20:E20"/>
    <mergeCell ref="C21:E21"/>
    <mergeCell ref="C24:I24"/>
    <mergeCell ref="C27:E27"/>
    <mergeCell ref="C22:I22"/>
    <mergeCell ref="C23:I23"/>
    <mergeCell ref="A136:C136"/>
    <mergeCell ref="H136:I136"/>
    <mergeCell ref="H36:I36"/>
    <mergeCell ref="A36:C36"/>
    <mergeCell ref="H35:I35"/>
    <mergeCell ref="A295:I295"/>
    <mergeCell ref="C176:D176"/>
    <mergeCell ref="F176:G176"/>
    <mergeCell ref="A172:I172"/>
    <mergeCell ref="A43:B43"/>
    <mergeCell ref="A138:C138"/>
    <mergeCell ref="A134:G134"/>
    <mergeCell ref="H134:I134"/>
    <mergeCell ref="E44:G44"/>
    <mergeCell ref="E43:G43"/>
    <mergeCell ref="E46:G46"/>
    <mergeCell ref="C43:D43"/>
    <mergeCell ref="C44:D44"/>
    <mergeCell ref="C46:D46"/>
    <mergeCell ref="A45:B45"/>
    <mergeCell ref="C45:D45"/>
    <mergeCell ref="E45:G45"/>
    <mergeCell ref="F160:G160"/>
    <mergeCell ref="A154:B154"/>
    <mergeCell ref="A46:B46"/>
    <mergeCell ref="E48:G48"/>
    <mergeCell ref="F162:G163"/>
    <mergeCell ref="E162:E163"/>
    <mergeCell ref="A147:F147"/>
    <mergeCell ref="G2:H2"/>
    <mergeCell ref="G3:H3"/>
    <mergeCell ref="G4:H4"/>
    <mergeCell ref="H46:I46"/>
    <mergeCell ref="H43:I43"/>
    <mergeCell ref="A3:C3"/>
    <mergeCell ref="E3:F3"/>
    <mergeCell ref="A25:I25"/>
    <mergeCell ref="H26:I26"/>
    <mergeCell ref="G40:H40"/>
    <mergeCell ref="H20:I20"/>
    <mergeCell ref="H21:I21"/>
    <mergeCell ref="A9:A11"/>
    <mergeCell ref="E10:I10"/>
    <mergeCell ref="E11:I11"/>
    <mergeCell ref="H6:I6"/>
    <mergeCell ref="A5:I5"/>
    <mergeCell ref="A12:C12"/>
    <mergeCell ref="A33:I33"/>
    <mergeCell ref="H30:I30"/>
    <mergeCell ref="H29:I29"/>
    <mergeCell ref="A13:I13"/>
    <mergeCell ref="C26:E26"/>
    <mergeCell ref="C29:E29"/>
    <mergeCell ref="A1:I1"/>
    <mergeCell ref="A4:C4"/>
    <mergeCell ref="A299:C299"/>
    <mergeCell ref="H27:I27"/>
    <mergeCell ref="H28:I28"/>
    <mergeCell ref="A37:I37"/>
    <mergeCell ref="H50:I50"/>
    <mergeCell ref="H52:I52"/>
    <mergeCell ref="A42:I42"/>
    <mergeCell ref="A49:I49"/>
    <mergeCell ref="A149:I149"/>
    <mergeCell ref="H147:I147"/>
    <mergeCell ref="A2:C2"/>
    <mergeCell ref="E2:F2"/>
    <mergeCell ref="A41:C41"/>
    <mergeCell ref="H41:I41"/>
    <mergeCell ref="E4:F4"/>
    <mergeCell ref="E12:I12"/>
    <mergeCell ref="A6:C6"/>
    <mergeCell ref="A7:C7"/>
    <mergeCell ref="A8:C8"/>
    <mergeCell ref="E8:I8"/>
    <mergeCell ref="H7:I7"/>
    <mergeCell ref="E9:I9"/>
    <mergeCell ref="C28:E28"/>
    <mergeCell ref="A446:C446"/>
    <mergeCell ref="H446:I446"/>
    <mergeCell ref="A298:I298"/>
    <mergeCell ref="E300:I300"/>
    <mergeCell ref="A437:I437"/>
    <mergeCell ref="A443:I443"/>
    <mergeCell ref="A444:I444"/>
    <mergeCell ref="A445:I445"/>
    <mergeCell ref="A438:I438"/>
    <mergeCell ref="A439:I439"/>
    <mergeCell ref="A440:I440"/>
    <mergeCell ref="A441:I441"/>
    <mergeCell ref="A300:C300"/>
    <mergeCell ref="A436:I436"/>
    <mergeCell ref="A442:I442"/>
    <mergeCell ref="A399:I399"/>
    <mergeCell ref="E299:I299"/>
    <mergeCell ref="A301:C301"/>
    <mergeCell ref="E301:I301"/>
    <mergeCell ref="C297:I297"/>
    <mergeCell ref="A296:I296"/>
    <mergeCell ref="A135:I135"/>
    <mergeCell ref="C48:D48"/>
    <mergeCell ref="A34:C34"/>
    <mergeCell ref="H34:I34"/>
    <mergeCell ref="H146:I146"/>
    <mergeCell ref="H14:I14"/>
    <mergeCell ref="G38:H38"/>
    <mergeCell ref="A39:C39"/>
    <mergeCell ref="A35:C35"/>
    <mergeCell ref="A40:C40"/>
    <mergeCell ref="A38:C38"/>
    <mergeCell ref="H16:I16"/>
    <mergeCell ref="H17:I17"/>
    <mergeCell ref="H15:I15"/>
    <mergeCell ref="H18:I18"/>
    <mergeCell ref="H19:I19"/>
    <mergeCell ref="H44:I44"/>
    <mergeCell ref="H31:I31"/>
    <mergeCell ref="G39:H39"/>
    <mergeCell ref="A146:F146"/>
    <mergeCell ref="H53:I53"/>
    <mergeCell ref="A44:B44"/>
    <mergeCell ref="A137:C137"/>
    <mergeCell ref="H48:I48"/>
    <mergeCell ref="H51:I51"/>
    <mergeCell ref="H139:I139"/>
    <mergeCell ref="A164:I164"/>
    <mergeCell ref="A169:I169"/>
    <mergeCell ref="A170:I170"/>
    <mergeCell ref="A171:I171"/>
    <mergeCell ref="A165:I165"/>
    <mergeCell ref="H45:I45"/>
    <mergeCell ref="A166:I166"/>
    <mergeCell ref="A168:I168"/>
    <mergeCell ref="A167:I167"/>
    <mergeCell ref="A150:B150"/>
    <mergeCell ref="C150:D150"/>
    <mergeCell ref="F150:G150"/>
    <mergeCell ref="A151:B151"/>
    <mergeCell ref="C151:D151"/>
    <mergeCell ref="F151:G151"/>
    <mergeCell ref="A152:B152"/>
    <mergeCell ref="C152:D152"/>
    <mergeCell ref="F152:G152"/>
    <mergeCell ref="A157:B157"/>
    <mergeCell ref="C157:D157"/>
    <mergeCell ref="F157:G157"/>
    <mergeCell ref="A48:B48"/>
    <mergeCell ref="C61:D61"/>
    <mergeCell ref="A62:B62"/>
    <mergeCell ref="C162:D163"/>
    <mergeCell ref="A162:B163"/>
    <mergeCell ref="H162:H163"/>
    <mergeCell ref="A47:B47"/>
    <mergeCell ref="C47:D47"/>
    <mergeCell ref="E47:G47"/>
    <mergeCell ref="H47:I47"/>
    <mergeCell ref="A159:B159"/>
    <mergeCell ref="C159:D159"/>
    <mergeCell ref="F159:G159"/>
    <mergeCell ref="C50:E50"/>
    <mergeCell ref="C51:E51"/>
    <mergeCell ref="C52:E52"/>
    <mergeCell ref="C53:E53"/>
    <mergeCell ref="A153:B153"/>
    <mergeCell ref="C153:D153"/>
    <mergeCell ref="F153:G153"/>
    <mergeCell ref="F155:G155"/>
    <mergeCell ref="F156:G156"/>
    <mergeCell ref="H148:I148"/>
    <mergeCell ref="C77:D77"/>
    <mergeCell ref="A78:B78"/>
    <mergeCell ref="H137:I137"/>
    <mergeCell ref="A139:C139"/>
    <mergeCell ref="A54:I54"/>
    <mergeCell ref="A55:C56"/>
    <mergeCell ref="D55:D56"/>
    <mergeCell ref="F55:G55"/>
    <mergeCell ref="F56:G56"/>
    <mergeCell ref="A57:B57"/>
    <mergeCell ref="C57:D57"/>
    <mergeCell ref="F57:G57"/>
    <mergeCell ref="A58:B58"/>
    <mergeCell ref="C58:D58"/>
    <mergeCell ref="F58:G69"/>
    <mergeCell ref="H58:I69"/>
    <mergeCell ref="A59:B59"/>
    <mergeCell ref="C59:D59"/>
    <mergeCell ref="A60:B60"/>
    <mergeCell ref="C60:D60"/>
    <mergeCell ref="A61:B61"/>
    <mergeCell ref="C62:D62"/>
    <mergeCell ref="A63:B63"/>
    <mergeCell ref="C63:D63"/>
    <mergeCell ref="A64:B64"/>
    <mergeCell ref="C64:D64"/>
    <mergeCell ref="A65:B65"/>
    <mergeCell ref="C65:D65"/>
    <mergeCell ref="A66:B66"/>
    <mergeCell ref="C66:D66"/>
    <mergeCell ref="A67:B67"/>
    <mergeCell ref="C67:D67"/>
    <mergeCell ref="A68:B68"/>
    <mergeCell ref="C68:D68"/>
    <mergeCell ref="A69:B69"/>
    <mergeCell ref="C69:D69"/>
    <mergeCell ref="A86:I86"/>
    <mergeCell ref="A87:C88"/>
    <mergeCell ref="D87:D88"/>
    <mergeCell ref="F87:G87"/>
    <mergeCell ref="F88:G88"/>
    <mergeCell ref="C78:D78"/>
    <mergeCell ref="A79:B79"/>
    <mergeCell ref="C79:D79"/>
    <mergeCell ref="A80:B80"/>
    <mergeCell ref="C80:D80"/>
    <mergeCell ref="A81:B81"/>
    <mergeCell ref="C81:D81"/>
    <mergeCell ref="A82:B82"/>
    <mergeCell ref="C82:D82"/>
    <mergeCell ref="A83:B83"/>
    <mergeCell ref="C83:D83"/>
    <mergeCell ref="A84:B84"/>
    <mergeCell ref="C84:D84"/>
    <mergeCell ref="A85:B85"/>
    <mergeCell ref="C85:D85"/>
    <mergeCell ref="C90:D90"/>
    <mergeCell ref="F90:G101"/>
    <mergeCell ref="H90:I101"/>
    <mergeCell ref="A91:B91"/>
    <mergeCell ref="C91:D91"/>
    <mergeCell ref="A92:B92"/>
    <mergeCell ref="C92:D92"/>
    <mergeCell ref="A93:B93"/>
    <mergeCell ref="C93:D93"/>
    <mergeCell ref="A94:B94"/>
    <mergeCell ref="C94:D94"/>
    <mergeCell ref="A95:B95"/>
    <mergeCell ref="C95:D95"/>
    <mergeCell ref="A96:B96"/>
    <mergeCell ref="C96:D96"/>
    <mergeCell ref="A97:B97"/>
    <mergeCell ref="C97:D97"/>
    <mergeCell ref="A98:B98"/>
    <mergeCell ref="C98:D98"/>
    <mergeCell ref="A99:B99"/>
    <mergeCell ref="C99:D99"/>
    <mergeCell ref="A100:B100"/>
    <mergeCell ref="C100:D100"/>
    <mergeCell ref="A101:B101"/>
    <mergeCell ref="C101:D101"/>
    <mergeCell ref="A70:I70"/>
    <mergeCell ref="A71:C72"/>
    <mergeCell ref="D71:D72"/>
    <mergeCell ref="F71:G71"/>
    <mergeCell ref="F72:G72"/>
    <mergeCell ref="A73:B73"/>
    <mergeCell ref="C73:D73"/>
    <mergeCell ref="F73:G73"/>
    <mergeCell ref="A74:B74"/>
    <mergeCell ref="C74:D74"/>
    <mergeCell ref="F74:G85"/>
    <mergeCell ref="H74:I85"/>
    <mergeCell ref="A75:B75"/>
    <mergeCell ref="C75:D75"/>
    <mergeCell ref="A76:B76"/>
    <mergeCell ref="C76:D76"/>
    <mergeCell ref="A77:B77"/>
    <mergeCell ref="A89:B89"/>
    <mergeCell ref="C89:D89"/>
    <mergeCell ref="F89:G89"/>
    <mergeCell ref="A90:B90"/>
    <mergeCell ref="A118:I118"/>
    <mergeCell ref="A119:C120"/>
    <mergeCell ref="D119:D120"/>
    <mergeCell ref="F119:G119"/>
    <mergeCell ref="F120:G120"/>
    <mergeCell ref="A121:B121"/>
    <mergeCell ref="C121:D121"/>
    <mergeCell ref="F121:G121"/>
    <mergeCell ref="A122:B122"/>
    <mergeCell ref="C122:D122"/>
    <mergeCell ref="F122:G133"/>
    <mergeCell ref="H122:I133"/>
    <mergeCell ref="A123:B123"/>
    <mergeCell ref="C123:D123"/>
    <mergeCell ref="A124:B124"/>
    <mergeCell ref="C124:D124"/>
    <mergeCell ref="A125:B125"/>
    <mergeCell ref="C125:D125"/>
    <mergeCell ref="A126:B126"/>
    <mergeCell ref="C126:D126"/>
    <mergeCell ref="A127:B127"/>
    <mergeCell ref="C127:D127"/>
    <mergeCell ref="A128:B128"/>
    <mergeCell ref="C128:D128"/>
    <mergeCell ref="A129:B129"/>
    <mergeCell ref="C129:D129"/>
    <mergeCell ref="A130:B130"/>
    <mergeCell ref="C130:D130"/>
    <mergeCell ref="A131:B131"/>
    <mergeCell ref="C131:D131"/>
    <mergeCell ref="A132:B132"/>
    <mergeCell ref="C132:D132"/>
    <mergeCell ref="A133:B133"/>
    <mergeCell ref="C133:D133"/>
    <mergeCell ref="A102:I102"/>
    <mergeCell ref="A103:C104"/>
    <mergeCell ref="D103:D104"/>
    <mergeCell ref="F103:G103"/>
    <mergeCell ref="F104:G104"/>
    <mergeCell ref="A105:B105"/>
    <mergeCell ref="C105:D105"/>
    <mergeCell ref="F105:G105"/>
    <mergeCell ref="A106:B106"/>
    <mergeCell ref="C106:D106"/>
    <mergeCell ref="F106:G117"/>
    <mergeCell ref="H106:I117"/>
    <mergeCell ref="A107:B107"/>
    <mergeCell ref="C107:D107"/>
    <mergeCell ref="A108:B108"/>
    <mergeCell ref="C108:D108"/>
    <mergeCell ref="A109:B109"/>
    <mergeCell ref="C109:D109"/>
    <mergeCell ref="A110:B110"/>
    <mergeCell ref="C110:D110"/>
    <mergeCell ref="A111:B111"/>
    <mergeCell ref="C111:D111"/>
    <mergeCell ref="A112:B112"/>
    <mergeCell ref="C112:D112"/>
    <mergeCell ref="A113:B113"/>
    <mergeCell ref="C113:D113"/>
    <mergeCell ref="A114:B114"/>
    <mergeCell ref="C114:D114"/>
    <mergeCell ref="A115:B115"/>
    <mergeCell ref="C115:D115"/>
    <mergeCell ref="A116:B116"/>
    <mergeCell ref="C116:D116"/>
    <mergeCell ref="A117:B117"/>
    <mergeCell ref="C117:D117"/>
  </mergeCells>
  <hyperlinks>
    <hyperlink ref="C23" r:id="rId1"/>
  </hyperlinks>
  <printOptions horizontalCentered="1"/>
  <pageMargins left="0.27559055118110237" right="0.27559055118110237" top="0.70866141732283472" bottom="0.47244094488188981" header="0.15748031496062992" footer="0.15748031496062992"/>
  <pageSetup paperSize="9" scale="63" fitToHeight="0" orientation="portrait" r:id="rId2"/>
  <headerFooter>
    <oddHeader>&amp;C&amp;25&amp;G</oddHeader>
    <oddFooter>&amp;L&amp;"Times New Roman,Bold"&amp;16Ref No: &amp;F&amp;R&amp;"Times New Roman,Bold"&amp;16&amp;P</oddFooter>
  </headerFooter>
  <rowBreaks count="7" manualBreakCount="7">
    <brk id="24" max="16383" man="1"/>
    <brk id="53" max="16383" man="1"/>
    <brk id="85" max="16383" man="1"/>
    <brk id="295" max="16383" man="1"/>
    <brk id="297" max="8" man="1"/>
    <brk id="349" max="16383" man="1"/>
    <brk id="398" max="16383" man="1"/>
  </rowBreaks>
  <drawing r:id="rId3"/>
  <legacyDrawingHF r:id="rId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Report</vt:lpstr>
      <vt:lpstr>Report!Print_Area</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LENOVO</dc:creator>
  <cp:lastModifiedBy>VSJC</cp:lastModifiedBy>
  <cp:lastPrinted>2025-07-14T11:38:10Z</cp:lastPrinted>
  <dcterms:created xsi:type="dcterms:W3CDTF">2010-11-23T11:42:48Z</dcterms:created>
  <dcterms:modified xsi:type="dcterms:W3CDTF">2025-07-14T11:39:33Z</dcterms:modified>
</cp:coreProperties>
</file>