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5-07-2025\"/>
    </mc:Choice>
  </mc:AlternateContent>
  <bookViews>
    <workbookView xWindow="0" yWindow="0" windowWidth="19200" windowHeight="6640"/>
  </bookViews>
  <sheets>
    <sheet name="Report (2)" sheetId="1" r:id="rId1"/>
    <sheet name="B1 - C%" sheetId="2" r:id="rId2"/>
    <sheet name="B2 - C%" sheetId="4" r:id="rId3"/>
    <sheet name="Note" sheetId="5" r:id="rId4"/>
    <sheet name="Valuation" sheetId="6" r:id="rId5"/>
    <sheet name="Flat detail" sheetId="3" r:id="rId6"/>
  </sheets>
  <definedNames>
    <definedName name="_xlnm.Print_Area" localSheetId="0">'Report (2)'!$A$1:$J$261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M171" i="1" l="1"/>
  <c r="G12" i="6" l="1"/>
  <c r="I77" i="1"/>
  <c r="I91" i="1"/>
  <c r="D96" i="1" l="1"/>
  <c r="M94" i="1"/>
  <c r="D103" i="1"/>
  <c r="D101" i="1"/>
  <c r="D99" i="1"/>
  <c r="D97" i="1"/>
  <c r="M95" i="1"/>
  <c r="M93" i="1"/>
  <c r="D102" i="1"/>
  <c r="D100" i="1"/>
  <c r="D98" i="1"/>
  <c r="D94" i="1"/>
  <c r="M96" i="1"/>
  <c r="M97" i="1" s="1"/>
  <c r="M80" i="1"/>
  <c r="D89" i="1"/>
  <c r="D87" i="1"/>
  <c r="D85" i="1"/>
  <c r="D83" i="1"/>
  <c r="M81" i="1"/>
  <c r="C80" i="1" s="1"/>
  <c r="D80" i="1" s="1"/>
  <c r="M79" i="1"/>
  <c r="M82" i="1"/>
  <c r="M83" i="1" s="1"/>
  <c r="D88" i="1"/>
  <c r="D86" i="1"/>
  <c r="D84" i="1"/>
  <c r="D82" i="1"/>
  <c r="I134" i="1"/>
  <c r="I150" i="1"/>
  <c r="G15" i="4"/>
  <c r="G16" i="4" s="1"/>
  <c r="C15" i="4" s="1"/>
  <c r="B7" i="4"/>
  <c r="H15" i="4" s="1"/>
  <c r="B16" i="4" s="1"/>
  <c r="D6" i="4"/>
  <c r="C5" i="4"/>
  <c r="B12" i="4" s="1"/>
  <c r="I75" i="1"/>
  <c r="D75" i="1"/>
  <c r="F74" i="1"/>
  <c r="F73" i="1"/>
  <c r="F72" i="1"/>
  <c r="F71" i="1"/>
  <c r="F70" i="1"/>
  <c r="F69" i="1"/>
  <c r="F68" i="1"/>
  <c r="C13" i="1"/>
  <c r="D169" i="1"/>
  <c r="D168" i="1"/>
  <c r="D167" i="1"/>
  <c r="D166" i="1"/>
  <c r="D165" i="1"/>
  <c r="D164" i="1"/>
  <c r="D163" i="1"/>
  <c r="D162" i="1"/>
  <c r="D161" i="1"/>
  <c r="D155" i="1"/>
  <c r="D154" i="1"/>
  <c r="D159" i="1"/>
  <c r="D158" i="1"/>
  <c r="D157" i="1"/>
  <c r="D156" i="1"/>
  <c r="D153" i="1"/>
  <c r="D152" i="1"/>
  <c r="D151" i="1"/>
  <c r="D150" i="1"/>
  <c r="D139" i="1"/>
  <c r="D143" i="1"/>
  <c r="D142" i="1"/>
  <c r="D141" i="1"/>
  <c r="D140" i="1"/>
  <c r="D138" i="1"/>
  <c r="D137" i="1"/>
  <c r="D136" i="1"/>
  <c r="D135" i="1"/>
  <c r="D134" i="1"/>
  <c r="M98" i="1" l="1"/>
  <c r="M99" i="1" s="1"/>
  <c r="M100" i="1" s="1"/>
  <c r="M101" i="1" s="1"/>
  <c r="M102" i="1"/>
  <c r="M103" i="1" s="1"/>
  <c r="D95" i="1" s="1"/>
  <c r="M84" i="1"/>
  <c r="M85" i="1" s="1"/>
  <c r="M86" i="1" s="1"/>
  <c r="M87" i="1" s="1"/>
  <c r="M88" i="1"/>
  <c r="M89" i="1" s="1"/>
  <c r="C81" i="1" s="1"/>
  <c r="D81" i="1" s="1"/>
  <c r="B15" i="4"/>
  <c r="B9" i="4"/>
  <c r="J16" i="4" s="1"/>
  <c r="C18" i="4" s="1"/>
  <c r="B11" i="4"/>
  <c r="L15" i="4" s="1"/>
  <c r="B20" i="4" s="1"/>
  <c r="D12" i="4"/>
  <c r="M16" i="4"/>
  <c r="C21" i="4" s="1"/>
  <c r="M15" i="4"/>
  <c r="B21" i="4" s="1"/>
  <c r="H16" i="4"/>
  <c r="C16" i="4" s="1"/>
  <c r="D7" i="4"/>
  <c r="B8" i="4"/>
  <c r="B10" i="4"/>
  <c r="J15" i="4" l="1"/>
  <c r="B18" i="4" s="1"/>
  <c r="L16" i="4"/>
  <c r="C20" i="4" s="1"/>
  <c r="H94" i="1"/>
  <c r="K90" i="1"/>
  <c r="C92" i="1" s="1"/>
  <c r="F94" i="1" s="1"/>
  <c r="H80" i="1"/>
  <c r="K76" i="1"/>
  <c r="C78" i="1" s="1"/>
  <c r="F80" i="1" s="1"/>
  <c r="D11" i="4"/>
  <c r="D9" i="4"/>
  <c r="K16" i="4"/>
  <c r="C19" i="4" s="1"/>
  <c r="D10" i="4"/>
  <c r="K15" i="4"/>
  <c r="B19" i="4" s="1"/>
  <c r="D8" i="4"/>
  <c r="I16" i="4"/>
  <c r="C17" i="4" s="1"/>
  <c r="I15" i="4"/>
  <c r="B17" i="4" s="1"/>
  <c r="G169" i="1"/>
  <c r="G168" i="1"/>
  <c r="G167" i="1"/>
  <c r="G166" i="1"/>
  <c r="G165" i="1"/>
  <c r="G164" i="1"/>
  <c r="G163" i="1"/>
  <c r="G162" i="1"/>
  <c r="G161" i="1"/>
  <c r="G159" i="1"/>
  <c r="G158" i="1"/>
  <c r="G157" i="1"/>
  <c r="G156" i="1"/>
  <c r="G155" i="1"/>
  <c r="G154" i="1"/>
  <c r="G153" i="1"/>
  <c r="G152" i="1"/>
  <c r="G151" i="1"/>
  <c r="G150" i="1"/>
  <c r="D148" i="1"/>
  <c r="G148" i="1" s="1"/>
  <c r="D147" i="1"/>
  <c r="G147" i="1" s="1"/>
  <c r="D146" i="1"/>
  <c r="G143" i="1"/>
  <c r="L143" i="1" s="1"/>
  <c r="G142" i="1"/>
  <c r="L142" i="1" s="1"/>
  <c r="G141" i="1"/>
  <c r="L141" i="1" s="1"/>
  <c r="G140" i="1"/>
  <c r="L140" i="1" s="1"/>
  <c r="G139" i="1"/>
  <c r="L139" i="1" s="1"/>
  <c r="G138" i="1"/>
  <c r="L138" i="1" s="1"/>
  <c r="G137" i="1"/>
  <c r="L137" i="1" s="1"/>
  <c r="G136" i="1"/>
  <c r="L136" i="1" s="1"/>
  <c r="G134" i="1"/>
  <c r="G135" i="1"/>
  <c r="L135" i="1" s="1"/>
  <c r="D132" i="1"/>
  <c r="G132" i="1" s="1"/>
  <c r="L132" i="1" s="1"/>
  <c r="D131" i="1"/>
  <c r="D130" i="1"/>
  <c r="G130" i="1" s="1"/>
  <c r="L130" i="1" s="1"/>
  <c r="D129" i="1"/>
  <c r="G129" i="1" s="1"/>
  <c r="L129" i="1" s="1"/>
  <c r="D128" i="1"/>
  <c r="G128" i="1" s="1"/>
  <c r="L128" i="1" s="1"/>
  <c r="D127" i="1"/>
  <c r="G127" i="1" s="1"/>
  <c r="L127" i="1" s="1"/>
  <c r="L134" i="1" l="1"/>
  <c r="M134" i="1"/>
  <c r="C22" i="4"/>
  <c r="D119" i="1"/>
  <c r="G146" i="1"/>
  <c r="G120" i="1" s="1"/>
  <c r="D120" i="1"/>
  <c r="B22" i="4"/>
  <c r="G116" i="1"/>
  <c r="C120" i="1"/>
  <c r="C116" i="1"/>
  <c r="D116" i="1"/>
  <c r="G131" i="1"/>
  <c r="C119" i="1"/>
  <c r="B7" i="2"/>
  <c r="G119" i="1" l="1"/>
  <c r="G121" i="1" s="1"/>
  <c r="L131" i="1"/>
  <c r="G15" i="2"/>
  <c r="G16" i="2" s="1"/>
  <c r="C15" i="2" s="1"/>
  <c r="H15" i="2"/>
  <c r="B16" i="2" s="1"/>
  <c r="D6" i="2"/>
  <c r="F58" i="1" s="1"/>
  <c r="C5" i="2"/>
  <c r="B12" i="2" s="1"/>
  <c r="D121" i="1"/>
  <c r="L116" i="1" s="1"/>
  <c r="C121" i="1"/>
  <c r="G113" i="1"/>
  <c r="H46" i="1"/>
  <c r="H47" i="1" s="1"/>
  <c r="D49" i="1" s="1"/>
  <c r="C46" i="1"/>
  <c r="F41" i="1"/>
  <c r="D51" i="1" s="1"/>
  <c r="B15" i="2" l="1"/>
  <c r="B9" i="2"/>
  <c r="J16" i="2" s="1"/>
  <c r="C18" i="2" s="1"/>
  <c r="B11" i="2"/>
  <c r="L15" i="2" s="1"/>
  <c r="B20" i="2" s="1"/>
  <c r="D12" i="2"/>
  <c r="F64" i="1" s="1"/>
  <c r="M16" i="2"/>
  <c r="C21" i="2" s="1"/>
  <c r="M15" i="2"/>
  <c r="B21" i="2" s="1"/>
  <c r="H16" i="2"/>
  <c r="C16" i="2" s="1"/>
  <c r="D7" i="2"/>
  <c r="F59" i="1" s="1"/>
  <c r="B8" i="2"/>
  <c r="B10" i="2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D11" i="2" l="1"/>
  <c r="F63" i="1" s="1"/>
  <c r="D9" i="2"/>
  <c r="F61" i="1" s="1"/>
  <c r="J15" i="2"/>
  <c r="B18" i="2" s="1"/>
  <c r="L16" i="2"/>
  <c r="C20" i="2" s="1"/>
  <c r="K16" i="2"/>
  <c r="C19" i="2" s="1"/>
  <c r="D10" i="2"/>
  <c r="F62" i="1" s="1"/>
  <c r="K15" i="2"/>
  <c r="B19" i="2" s="1"/>
  <c r="D8" i="2"/>
  <c r="F60" i="1" s="1"/>
  <c r="I16" i="2"/>
  <c r="C17" i="2" s="1"/>
  <c r="I15" i="2"/>
  <c r="B17" i="2" s="1"/>
  <c r="L34" i="3"/>
  <c r="K34" i="3" s="1"/>
  <c r="E34" i="3"/>
  <c r="I34" i="3"/>
  <c r="H34" i="3" s="1"/>
  <c r="C22" i="2" l="1"/>
  <c r="I65" i="1" s="1"/>
  <c r="B22" i="2"/>
  <c r="D65" i="1" s="1"/>
  <c r="D34" i="3"/>
  <c r="D36" i="3" s="1"/>
  <c r="E36" i="3"/>
</calcChain>
</file>

<file path=xl/sharedStrings.xml><?xml version="1.0" encoding="utf-8"?>
<sst xmlns="http://schemas.openxmlformats.org/spreadsheetml/2006/main" count="534" uniqueCount="281">
  <si>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</si>
  <si>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</si>
  <si>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</si>
  <si>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</si>
  <si>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</si>
  <si>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</si>
  <si>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</si>
  <si>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</si>
  <si>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</si>
  <si>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</si>
  <si>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Approved Layout, Approved Building Plan, CC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</si>
  <si>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</si>
  <si>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</si>
  <si>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</si>
  <si>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</si>
  <si>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</si>
  <si>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</si>
  <si>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</si>
  <si>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</si>
  <si>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</si>
  <si>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</si>
  <si>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</si>
  <si>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</si>
  <si>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</si>
  <si>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</si>
  <si>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</si>
  <si>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</si>
  <si>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</si>
  <si>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</si>
  <si>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</si>
  <si>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</si>
  <si>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</si>
  <si>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</si>
  <si>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</si>
  <si>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</si>
  <si>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</si>
  <si>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</si>
  <si>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</si>
  <si>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</si>
  <si>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Type of Structure : RCC Frame Structure</t>
  </si>
  <si>
    <t xml:space="preserve">Latitude &amp; Longitude </t>
  </si>
  <si>
    <t>Latitude</t>
  </si>
  <si>
    <t>Longitude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</si>
  <si>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</si>
  <si>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</si>
  <si>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</si>
  <si>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</si>
  <si>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</si>
  <si>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</si>
  <si>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</si>
  <si>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</si>
  <si>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</si>
  <si>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</si>
  <si>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</si>
  <si>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</si>
  <si>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</si>
  <si>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</si>
  <si>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</si>
  <si>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</si>
  <si>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</si>
  <si>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</si>
  <si>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</si>
  <si>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</si>
  <si>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</si>
  <si>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</si>
  <si>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</si>
  <si>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Approved no of Floors</t>
  </si>
  <si>
    <t>No of floors at site : See Construction details</t>
  </si>
  <si>
    <t>Quality of construction: Good</t>
  </si>
  <si>
    <t>Projected life of the structure: 60 Years After Completion</t>
  </si>
  <si>
    <t xml:space="preserve">Construction details:                                                                  </t>
  </si>
  <si>
    <t>Type of Work</t>
  </si>
  <si>
    <t>% Complition</t>
  </si>
  <si>
    <t>Plinth</t>
  </si>
  <si>
    <t>RCC</t>
  </si>
  <si>
    <t>Brick</t>
  </si>
  <si>
    <t>Plaster</t>
  </si>
  <si>
    <t>Flooring</t>
  </si>
  <si>
    <t>Painting &amp; Wooden Work</t>
  </si>
  <si>
    <t>Finishing</t>
  </si>
  <si>
    <t>% Progress</t>
  </si>
  <si>
    <t xml:space="preserve">% Disbursement 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</si>
  <si>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</si>
  <si>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</si>
  <si>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</si>
  <si>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</si>
  <si>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</si>
  <si>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</si>
  <si>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</si>
  <si>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</si>
  <si>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</si>
  <si>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</si>
  <si>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</si>
  <si>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</si>
  <si>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</si>
  <si>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</si>
  <si>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</si>
  <si>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PLC Y/N</t>
  </si>
  <si>
    <t>Floor</t>
  </si>
  <si>
    <t>N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</si>
  <si>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</si>
  <si>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</si>
  <si>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</si>
  <si>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</si>
  <si>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</si>
  <si>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</si>
  <si>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</si>
  <si>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</si>
  <si>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</si>
  <si>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</si>
  <si>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>Particulars</t>
  </si>
  <si>
    <t>plinth</t>
  </si>
  <si>
    <t>slab</t>
  </si>
  <si>
    <t>rcc</t>
  </si>
  <si>
    <t>Bricks</t>
  </si>
  <si>
    <t>Wood &amp; painting</t>
  </si>
  <si>
    <t>Progress</t>
  </si>
  <si>
    <t xml:space="preserve">Bricks </t>
  </si>
  <si>
    <t xml:space="preserve">Recommended </t>
  </si>
  <si>
    <t>plaster</t>
  </si>
  <si>
    <t>Recommended</t>
  </si>
  <si>
    <t>total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</si>
  <si>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</si>
  <si>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</si>
  <si>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</si>
  <si>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</si>
  <si>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</si>
  <si>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</si>
  <si>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</si>
  <si>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</si>
  <si>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</si>
  <si>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</si>
  <si>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</si>
  <si>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</si>
  <si>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</si>
  <si>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</si>
  <si>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</si>
  <si>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</si>
  <si>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</si>
  <si>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</si>
  <si>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</si>
  <si>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</si>
  <si>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</si>
  <si>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</si>
  <si>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</si>
  <si>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</si>
  <si>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</si>
  <si>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</si>
  <si>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Upper Floor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</si>
  <si>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</si>
  <si>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</si>
  <si>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</si>
  <si>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</si>
  <si>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</si>
  <si>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</si>
  <si>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</si>
  <si>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</si>
  <si>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</si>
  <si>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</si>
  <si>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NA
Approved upto :</t>
  </si>
  <si>
    <t>Recommended rate of the flat Per Sq. Ft. ( on Saleable area)</t>
  </si>
  <si>
    <t>Recommended rate of the Shop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</si>
  <si>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</si>
  <si>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</si>
  <si>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</si>
  <si>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 xml:space="preserve">total floor </t>
  </si>
  <si>
    <t>Parking</t>
  </si>
  <si>
    <t>Rate</t>
  </si>
  <si>
    <t>Palghar</t>
  </si>
  <si>
    <t>100000/-</t>
  </si>
  <si>
    <t>Ulwe, karanjade</t>
  </si>
  <si>
    <t>200000/-</t>
  </si>
  <si>
    <t>Panvel</t>
  </si>
  <si>
    <t>300000/-</t>
  </si>
  <si>
    <t>Mumbai - G + 15</t>
  </si>
  <si>
    <t>500000/-</t>
  </si>
  <si>
    <t>Mumbai - G + 25</t>
  </si>
  <si>
    <t>800000/-</t>
  </si>
  <si>
    <t>Mumbai - G + 35</t>
  </si>
  <si>
    <t>1000000/-</t>
  </si>
  <si>
    <t>Thane - G + 7</t>
  </si>
  <si>
    <t>Thane - G + 15</t>
  </si>
  <si>
    <t>400000/-</t>
  </si>
  <si>
    <t>Thane - G + 25</t>
  </si>
  <si>
    <t>600000/-</t>
  </si>
  <si>
    <t>Inspected By :</t>
  </si>
  <si>
    <t>Report Prepared By :</t>
  </si>
  <si>
    <t>No. of Units</t>
  </si>
  <si>
    <t>Authorized Signatory
Name &amp; Seal of the agency</t>
  </si>
  <si>
    <t>Axis Goregaon</t>
  </si>
  <si>
    <t xml:space="preserve">Sai Krishna Aanandi
</t>
  </si>
  <si>
    <t>9819048949/7977811324</t>
  </si>
  <si>
    <t>P99000021204</t>
  </si>
  <si>
    <t>68/2</t>
  </si>
  <si>
    <t>Gut No</t>
  </si>
  <si>
    <t>Navali</t>
  </si>
  <si>
    <t xml:space="preserve"> Shop</t>
  </si>
  <si>
    <t>1RK</t>
  </si>
  <si>
    <t>1BHK</t>
  </si>
  <si>
    <t>2BHK</t>
  </si>
  <si>
    <t>Ground Floor for Residential &amp; Parking</t>
  </si>
  <si>
    <t>Residential + Commercial</t>
  </si>
  <si>
    <t>KBV/199</t>
  </si>
  <si>
    <t>01/01/2019.</t>
  </si>
  <si>
    <t>M/s.Sai Krishna Signature Homes LLP</t>
  </si>
  <si>
    <t>Sai Krishna Aanandi</t>
  </si>
  <si>
    <t>Building No.1
Building No.2</t>
  </si>
  <si>
    <t>Building No.1</t>
  </si>
  <si>
    <t>Ground Floor for Parking , Commercial &amp; Residential</t>
  </si>
  <si>
    <t xml:space="preserve">Ground Floor </t>
  </si>
  <si>
    <t xml:space="preserve">1st To 4th Floor </t>
  </si>
  <si>
    <t>Building No.2</t>
  </si>
  <si>
    <t xml:space="preserve">1st To 3rd Floor </t>
  </si>
  <si>
    <t xml:space="preserve"> 4th Floor (Part Terrace Area)</t>
  </si>
  <si>
    <t xml:space="preserve"> 4th Floor</t>
  </si>
  <si>
    <t>About 1.2Km from Palghar Railway Station</t>
  </si>
  <si>
    <t>mahaveer krupa</t>
  </si>
  <si>
    <t>Staion Road</t>
  </si>
  <si>
    <t>Open Plot</t>
  </si>
  <si>
    <t>Building</t>
  </si>
  <si>
    <t xml:space="preserve">Material laying at Site: Bricks, Cement &amp; Steel etc. </t>
  </si>
  <si>
    <t xml:space="preserve">Wheather the construction is as per approved Building plan : Under Construction </t>
  </si>
  <si>
    <t>Ground Floor</t>
  </si>
  <si>
    <t>50000/-</t>
  </si>
  <si>
    <t>Blg No.1</t>
  </si>
  <si>
    <t>Blg No.2</t>
  </si>
  <si>
    <t>Pratiksha</t>
  </si>
  <si>
    <t>Market Research Data</t>
  </si>
  <si>
    <t>Source</t>
  </si>
  <si>
    <t>Distance from proposed property</t>
  </si>
  <si>
    <t>Net Carpet</t>
  </si>
  <si>
    <t>Saleable Area</t>
  </si>
  <si>
    <t>Rate on Saleable</t>
  </si>
  <si>
    <t>Market Value</t>
  </si>
  <si>
    <t>Magic Brick</t>
  </si>
  <si>
    <t>99 Acres</t>
  </si>
  <si>
    <t>Average</t>
  </si>
  <si>
    <t xml:space="preserve">Valuation Adopted </t>
  </si>
  <si>
    <t>Stage of construction - Bldg No.1: Plinth &amp; RCC upto 4th slab work completed. Other work in process……..</t>
  </si>
  <si>
    <t>Stage of construction - Bldg No.2 : Work not yet started.</t>
  </si>
  <si>
    <t>Construction details:</t>
  </si>
  <si>
    <t>Floors</t>
  </si>
  <si>
    <t>All work Completed. Provide OC.</t>
  </si>
  <si>
    <t xml:space="preserve">Stage of construction: </t>
  </si>
  <si>
    <t>All work Completed. OC Received.</t>
  </si>
  <si>
    <t>Slab/Floor</t>
  </si>
  <si>
    <t>Complition %</t>
  </si>
  <si>
    <t>Progress %</t>
  </si>
  <si>
    <t>Disbursement %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</si>
  <si>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</si>
  <si>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</si>
  <si>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</si>
  <si>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</si>
  <si>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</si>
  <si>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</si>
  <si>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</si>
  <si>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</si>
  <si>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</si>
  <si>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</si>
  <si>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</si>
  <si>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</si>
  <si>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</si>
  <si>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</si>
  <si>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</si>
  <si>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</si>
  <si>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Blg No.1 &amp; 2 = G + 1st to 4th Floor</t>
  </si>
  <si>
    <t>PNP/BD/KY-199/2018-1019
Valid Up to: 
Building No.1 &amp; 2 = G + 1st to 4th Floor</t>
  </si>
  <si>
    <t>Building No.1 = G + 1st to 4th Floor</t>
  </si>
  <si>
    <t>Building No. 2 = G + 1st to 4th Floor</t>
  </si>
  <si>
    <t>Society Charges, Electric Meter Connection</t>
  </si>
  <si>
    <t>65,000/-</t>
  </si>
  <si>
    <t>Development Charges</t>
  </si>
  <si>
    <t>75,000/-</t>
  </si>
  <si>
    <t>2 Building</t>
  </si>
  <si>
    <t>Location Link</t>
  </si>
  <si>
    <t>https://goo.gl/maps/RJkXbHMCvMgK77pR7?coh=178572&amp;entry=tt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</si>
  <si>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</si>
  <si>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Flats =84 &amp; shop = 4</t>
  </si>
  <si>
    <t>Pooja</t>
  </si>
  <si>
    <t xml:space="preserve">1. Building No.1 = Lift work is pending.
    Building No.2  = Work not yet started.
2. We considered Saleable area as per our calculation.
3. We considered Carpet area as per Approved Plan.
4. We considered Gross carpet area = Net carpet + Enclose balcony + C.B Area + W.S Area.
5. We have considered rate by verifying it from market inquire.
6. Car parking is subjected to authentic documentation. 
7. Since Building No.2 have received CC on 01/01/2019, but as of construction work is not started.
8. On site we met Watchmen : 8180005236.
As per RERA, completion period of project Sai Krishna Aanandi is expired on 30/10/2023 but still project is incompleted.
7. On site, we meet Mr.Binay (Site Supervisor) - 9022273487.
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</si>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</sst>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"/>
    <numFmt numFmtId="166" formatCode="_(* #,##0_);_(* \(#,##0\);_(* &quot;-&quot;??_);_(@_)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rgb="FF000000"/>
      <name val="Calibri"/>
      <family val="2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rgb="FFFF0000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4" fillId="0" borderId="0"/>
    <xf numFmtId="0" fontId="7" fillId="0" borderId="0"/>
    <xf numFmtId="0" fontId="3" fillId="0" borderId="0"/>
    <xf numFmtId="9" fontId="13" fillId="0" borderId="0" applyFont="0" applyFill="0" applyBorder="0" applyAlignment="0" applyProtection="0"/>
    <xf numFmtId="0" fontId="7" fillId="0" borderId="0"/>
    <xf numFmtId="0" fontId="2" fillId="0" borderId="0"/>
    <xf numFmtId="164" fontId="7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247">
    <xf numFmtId="0" fontId="0" fillId="0" borderId="0" xfId="0"/>
    <xf numFmtId="1" fontId="10" fillId="0" borderId="4" xfId="1" applyNumberFormat="1" applyFont="1" applyBorder="1" applyAlignment="1">
      <alignment horizontal="center" vertical="top" wrapText="1"/>
    </xf>
    <xf numFmtId="1" fontId="8" fillId="0" borderId="4" xfId="1" applyNumberFormat="1" applyFont="1" applyBorder="1" applyAlignment="1">
      <alignment horizontal="center" vertical="center" wrapText="1"/>
    </xf>
    <xf numFmtId="0" fontId="0" fillId="2" borderId="4" xfId="0" applyFill="1" applyBorder="1"/>
    <xf numFmtId="0" fontId="0" fillId="0" borderId="9" xfId="0" applyBorder="1"/>
    <xf numFmtId="0" fontId="11" fillId="0" borderId="4" xfId="0" applyFont="1" applyBorder="1"/>
    <xf numFmtId="0" fontId="11" fillId="0" borderId="4" xfId="0" applyFont="1" applyBorder="1" applyAlignment="1">
      <alignment horizontal="center"/>
    </xf>
    <xf numFmtId="0" fontId="0" fillId="0" borderId="4" xfId="0" applyBorder="1"/>
    <xf numFmtId="1" fontId="5" fillId="0" borderId="4" xfId="1" applyNumberFormat="1" applyFont="1" applyBorder="1" applyAlignment="1">
      <alignment horizontal="center" vertical="top" wrapText="1"/>
    </xf>
    <xf numFmtId="0" fontId="18" fillId="0" borderId="0" xfId="0" applyFont="1"/>
    <xf numFmtId="0" fontId="18" fillId="0" borderId="4" xfId="0" applyFont="1" applyBorder="1"/>
    <xf numFmtId="0" fontId="19" fillId="0" borderId="4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8" fillId="2" borderId="4" xfId="0" applyFont="1" applyFill="1" applyBorder="1"/>
    <xf numFmtId="0" fontId="18" fillId="0" borderId="4" xfId="0" applyFont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9" fontId="18" fillId="0" borderId="0" xfId="4" applyFont="1" applyBorder="1"/>
    <xf numFmtId="0" fontId="17" fillId="0" borderId="4" xfId="0" applyFont="1" applyBorder="1" applyAlignment="1">
      <alignment horizontal="center"/>
    </xf>
    <xf numFmtId="0" fontId="18" fillId="0" borderId="0" xfId="0" applyFont="1" applyAlignment="1">
      <alignment wrapText="1"/>
    </xf>
    <xf numFmtId="0" fontId="18" fillId="0" borderId="13" xfId="0" applyFont="1" applyBorder="1"/>
    <xf numFmtId="0" fontId="18" fillId="0" borderId="4" xfId="0" applyFont="1" applyBorder="1" applyAlignment="1">
      <alignment wrapText="1"/>
    </xf>
    <xf numFmtId="9" fontId="18" fillId="0" borderId="4" xfId="4" applyFont="1" applyBorder="1"/>
    <xf numFmtId="9" fontId="18" fillId="0" borderId="0" xfId="0" applyNumberFormat="1" applyFont="1"/>
    <xf numFmtId="0" fontId="18" fillId="0" borderId="0" xfId="0" applyFont="1" applyAlignment="1">
      <alignment horizontal="right"/>
    </xf>
    <xf numFmtId="1" fontId="8" fillId="0" borderId="1" xfId="1" applyNumberFormat="1" applyFont="1" applyBorder="1" applyAlignment="1">
      <alignment vertical="center" wrapText="1"/>
    </xf>
    <xf numFmtId="1" fontId="8" fillId="0" borderId="0" xfId="1" applyNumberFormat="1" applyFont="1" applyAlignment="1">
      <alignment vertical="center" wrapText="1"/>
    </xf>
    <xf numFmtId="14" fontId="0" fillId="0" borderId="0" xfId="0" applyNumberFormat="1"/>
    <xf numFmtId="14" fontId="7" fillId="0" borderId="0" xfId="5" applyNumberFormat="1"/>
    <xf numFmtId="0" fontId="7" fillId="0" borderId="0" xfId="5"/>
    <xf numFmtId="0" fontId="2" fillId="0" borderId="0" xfId="6"/>
    <xf numFmtId="0" fontId="11" fillId="0" borderId="4" xfId="6" applyFont="1" applyBorder="1" applyAlignment="1">
      <alignment horizontal="center" vertical="top" wrapText="1"/>
    </xf>
    <xf numFmtId="0" fontId="2" fillId="0" borderId="4" xfId="6" applyBorder="1" applyAlignment="1">
      <alignment horizontal="center" vertical="center"/>
    </xf>
    <xf numFmtId="0" fontId="2" fillId="0" borderId="4" xfId="6" applyBorder="1" applyAlignment="1">
      <alignment horizontal="left" vertical="center"/>
    </xf>
    <xf numFmtId="1" fontId="2" fillId="0" borderId="4" xfId="6" applyNumberFormat="1" applyBorder="1" applyAlignment="1">
      <alignment horizontal="center" vertical="center"/>
    </xf>
    <xf numFmtId="166" fontId="2" fillId="0" borderId="4" xfId="7" applyNumberFormat="1" applyFont="1" applyBorder="1" applyAlignment="1">
      <alignment horizontal="right" vertical="center"/>
    </xf>
    <xf numFmtId="0" fontId="2" fillId="0" borderId="4" xfId="6" applyBorder="1" applyAlignment="1">
      <alignment horizontal="left" vertical="center" wrapText="1"/>
    </xf>
    <xf numFmtId="0" fontId="11" fillId="0" borderId="4" xfId="6" applyFont="1" applyBorder="1" applyAlignment="1">
      <alignment horizontal="center" vertical="center"/>
    </xf>
    <xf numFmtId="1" fontId="21" fillId="0" borderId="4" xfId="6" applyNumberFormat="1" applyFont="1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22" fillId="0" borderId="0" xfId="5" applyFont="1"/>
    <xf numFmtId="0" fontId="1" fillId="0" borderId="4" xfId="6" applyFont="1" applyBorder="1" applyAlignment="1">
      <alignment horizontal="left" vertical="center"/>
    </xf>
    <xf numFmtId="0" fontId="9" fillId="0" borderId="17" xfId="1" applyFont="1" applyBorder="1" applyProtection="1">
      <protection hidden="1"/>
    </xf>
    <xf numFmtId="0" fontId="9" fillId="0" borderId="0" xfId="1" applyFont="1" applyProtection="1">
      <protection hidden="1"/>
    </xf>
    <xf numFmtId="0" fontId="18" fillId="0" borderId="0" xfId="0" applyFont="1" applyProtection="1">
      <protection hidden="1"/>
    </xf>
    <xf numFmtId="0" fontId="18" fillId="0" borderId="25" xfId="0" applyFont="1" applyBorder="1" applyProtection="1">
      <protection hidden="1"/>
    </xf>
    <xf numFmtId="0" fontId="15" fillId="0" borderId="19" xfId="1" applyFont="1" applyBorder="1" applyAlignment="1" applyProtection="1">
      <alignment horizontal="center" vertical="top"/>
      <protection locked="0"/>
    </xf>
    <xf numFmtId="0" fontId="15" fillId="0" borderId="4" xfId="1" applyFont="1" applyBorder="1" applyAlignment="1" applyProtection="1">
      <alignment horizontal="center" vertical="top"/>
      <protection locked="0"/>
    </xf>
    <xf numFmtId="0" fontId="15" fillId="0" borderId="4" xfId="1" applyFont="1" applyBorder="1" applyAlignment="1" applyProtection="1">
      <alignment horizontal="center" vertical="top" wrapText="1"/>
      <protection locked="0"/>
    </xf>
    <xf numFmtId="1" fontId="8" fillId="0" borderId="0" xfId="1" applyNumberFormat="1" applyFont="1" applyAlignment="1">
      <alignment horizontal="center" vertical="center" wrapText="1"/>
    </xf>
    <xf numFmtId="0" fontId="8" fillId="0" borderId="4" xfId="1" applyFont="1" applyBorder="1" applyAlignment="1">
      <alignment horizontal="left" vertical="top"/>
    </xf>
    <xf numFmtId="0" fontId="9" fillId="0" borderId="0" xfId="1" applyFont="1"/>
    <xf numFmtId="0" fontId="8" fillId="0" borderId="4" xfId="1" applyFont="1" applyBorder="1" applyAlignment="1">
      <alignment vertical="top"/>
    </xf>
    <xf numFmtId="0" fontId="9" fillId="0" borderId="18" xfId="1" applyFont="1" applyBorder="1" applyProtection="1">
      <protection hidden="1"/>
    </xf>
    <xf numFmtId="0" fontId="9" fillId="0" borderId="21" xfId="1" applyFont="1" applyBorder="1" applyProtection="1">
      <protection hidden="1"/>
    </xf>
    <xf numFmtId="0" fontId="9" fillId="0" borderId="21" xfId="1" applyFont="1" applyBorder="1"/>
    <xf numFmtId="0" fontId="15" fillId="0" borderId="4" xfId="1" applyFont="1" applyBorder="1" applyAlignment="1" applyProtection="1">
      <alignment horizontal="center" wrapText="1"/>
      <protection locked="0"/>
    </xf>
    <xf numFmtId="9" fontId="18" fillId="0" borderId="0" xfId="0" applyNumberFormat="1" applyFont="1" applyProtection="1">
      <protection hidden="1"/>
    </xf>
    <xf numFmtId="0" fontId="18" fillId="0" borderId="21" xfId="0" applyFont="1" applyBorder="1" applyProtection="1">
      <protection hidden="1"/>
    </xf>
    <xf numFmtId="1" fontId="15" fillId="0" borderId="4" xfId="1" applyNumberFormat="1" applyFont="1" applyBorder="1" applyAlignment="1" applyProtection="1">
      <alignment horizontal="center" wrapText="1"/>
      <protection locked="0"/>
    </xf>
    <xf numFmtId="1" fontId="0" fillId="0" borderId="21" xfId="0" applyNumberFormat="1" applyBorder="1"/>
    <xf numFmtId="1" fontId="0" fillId="0" borderId="0" xfId="0" applyNumberFormat="1"/>
    <xf numFmtId="165" fontId="0" fillId="0" borderId="0" xfId="0" applyNumberFormat="1"/>
    <xf numFmtId="1" fontId="0" fillId="0" borderId="21" xfId="0" applyNumberFormat="1" applyBorder="1" applyAlignment="1">
      <alignment horizontal="right"/>
    </xf>
    <xf numFmtId="0" fontId="0" fillId="0" borderId="21" xfId="0" applyBorder="1"/>
    <xf numFmtId="0" fontId="15" fillId="0" borderId="23" xfId="1" applyFont="1" applyBorder="1" applyAlignment="1" applyProtection="1">
      <alignment horizontal="center" wrapText="1"/>
      <protection locked="0"/>
    </xf>
    <xf numFmtId="9" fontId="18" fillId="0" borderId="25" xfId="0" applyNumberFormat="1" applyFont="1" applyBorder="1" applyProtection="1">
      <protection hidden="1"/>
    </xf>
    <xf numFmtId="1" fontId="0" fillId="0" borderId="26" xfId="0" applyNumberFormat="1" applyBorder="1"/>
    <xf numFmtId="0" fontId="23" fillId="0" borderId="0" xfId="1" applyFont="1"/>
    <xf numFmtId="0" fontId="8" fillId="0" borderId="0" xfId="2" applyFont="1"/>
    <xf numFmtId="0" fontId="9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0" applyFont="1"/>
    <xf numFmtId="0" fontId="10" fillId="0" borderId="0" xfId="1" applyFont="1" applyAlignment="1">
      <alignment vertical="top"/>
    </xf>
    <xf numFmtId="0" fontId="10" fillId="0" borderId="0" xfId="1" applyFont="1" applyAlignment="1">
      <alignment horizontal="center" vertical="top" wrapText="1"/>
    </xf>
    <xf numFmtId="0" fontId="12" fillId="0" borderId="0" xfId="1" applyFont="1"/>
    <xf numFmtId="0" fontId="10" fillId="0" borderId="0" xfId="1" applyFont="1" applyAlignment="1">
      <alignment vertical="top" wrapText="1"/>
    </xf>
    <xf numFmtId="1" fontId="9" fillId="0" borderId="0" xfId="0" applyNumberFormat="1" applyFont="1" applyAlignment="1">
      <alignment horizontal="center" vertical="center"/>
    </xf>
    <xf numFmtId="0" fontId="8" fillId="0" borderId="4" xfId="1" applyFont="1" applyBorder="1" applyAlignment="1">
      <alignment horizontal="left" vertical="top"/>
    </xf>
    <xf numFmtId="0" fontId="15" fillId="0" borderId="4" xfId="1" applyFont="1" applyBorder="1" applyAlignment="1" applyProtection="1">
      <alignment horizontal="center" vertical="top" wrapText="1"/>
      <protection locked="0"/>
    </xf>
    <xf numFmtId="0" fontId="15" fillId="0" borderId="4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>
      <alignment horizontal="left" vertical="top"/>
    </xf>
    <xf numFmtId="0" fontId="8" fillId="0" borderId="3" xfId="1" applyFont="1" applyBorder="1" applyAlignment="1">
      <alignment horizontal="left" vertical="top"/>
    </xf>
    <xf numFmtId="0" fontId="24" fillId="0" borderId="1" xfId="8" applyFill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8" fillId="0" borderId="3" xfId="1" applyFont="1" applyBorder="1" applyAlignment="1">
      <alignment horizontal="center" vertical="top"/>
    </xf>
    <xf numFmtId="0" fontId="8" fillId="0" borderId="1" xfId="1" applyFont="1" applyBorder="1" applyAlignment="1">
      <alignment horizontal="left" vertical="top" wrapText="1"/>
    </xf>
    <xf numFmtId="0" fontId="8" fillId="0" borderId="2" xfId="1" applyFont="1" applyBorder="1" applyAlignment="1">
      <alignment horizontal="left" vertical="top" wrapText="1"/>
    </xf>
    <xf numFmtId="0" fontId="8" fillId="0" borderId="3" xfId="1" applyFont="1" applyBorder="1" applyAlignment="1">
      <alignment horizontal="left" vertical="top" wrapText="1"/>
    </xf>
    <xf numFmtId="0" fontId="15" fillId="0" borderId="1" xfId="1" applyFont="1" applyBorder="1" applyAlignment="1">
      <alignment horizontal="left" vertical="top"/>
    </xf>
    <xf numFmtId="0" fontId="15" fillId="0" borderId="2" xfId="1" applyFont="1" applyBorder="1" applyAlignment="1">
      <alignment horizontal="left" vertical="top"/>
    </xf>
    <xf numFmtId="0" fontId="15" fillId="0" borderId="3" xfId="1" applyFont="1" applyBorder="1" applyAlignment="1">
      <alignment horizontal="left" vertical="top"/>
    </xf>
    <xf numFmtId="0" fontId="15" fillId="0" borderId="22" xfId="1" applyFont="1" applyBorder="1" applyAlignment="1" applyProtection="1">
      <alignment horizontal="center" vertical="top"/>
      <protection locked="0"/>
    </xf>
    <xf numFmtId="0" fontId="15" fillId="0" borderId="23" xfId="1" applyFont="1" applyBorder="1" applyAlignment="1" applyProtection="1">
      <alignment horizontal="center" vertical="top"/>
      <protection locked="0"/>
    </xf>
    <xf numFmtId="9" fontId="15" fillId="0" borderId="23" xfId="1" applyNumberFormat="1" applyFont="1" applyBorder="1" applyAlignment="1" applyProtection="1">
      <alignment horizontal="center" vertical="center" wrapText="1"/>
      <protection hidden="1"/>
    </xf>
    <xf numFmtId="0" fontId="15" fillId="0" borderId="4" xfId="1" applyFont="1" applyBorder="1" applyAlignment="1" applyProtection="1">
      <alignment horizontal="center" vertical="top"/>
      <protection locked="0"/>
    </xf>
    <xf numFmtId="0" fontId="15" fillId="0" borderId="4" xfId="1" applyFont="1" applyBorder="1" applyAlignment="1" applyProtection="1">
      <alignment horizontal="center" vertical="top" wrapText="1"/>
      <protection locked="0"/>
    </xf>
    <xf numFmtId="0" fontId="15" fillId="0" borderId="19" xfId="1" applyFont="1" applyBorder="1" applyAlignment="1" applyProtection="1">
      <alignment horizontal="center" vertical="top"/>
      <protection locked="0"/>
    </xf>
    <xf numFmtId="9" fontId="15" fillId="0" borderId="4" xfId="1" applyNumberFormat="1" applyFont="1" applyBorder="1" applyAlignment="1" applyProtection="1">
      <alignment horizontal="center" vertical="center" wrapText="1"/>
      <protection hidden="1"/>
    </xf>
    <xf numFmtId="9" fontId="15" fillId="0" borderId="20" xfId="1" applyNumberFormat="1" applyFont="1" applyBorder="1" applyAlignment="1" applyProtection="1">
      <alignment horizontal="center" vertical="center" wrapText="1"/>
      <protection hidden="1"/>
    </xf>
    <xf numFmtId="9" fontId="15" fillId="0" borderId="24" xfId="1" applyNumberFormat="1" applyFont="1" applyBorder="1" applyAlignment="1" applyProtection="1">
      <alignment horizontal="center" vertical="center" wrapText="1"/>
      <protection hidden="1"/>
    </xf>
    <xf numFmtId="0" fontId="15" fillId="0" borderId="19" xfId="1" applyFont="1" applyBorder="1" applyAlignment="1" applyProtection="1">
      <alignment horizontal="center" vertical="top" wrapText="1"/>
      <protection locked="0"/>
    </xf>
    <xf numFmtId="0" fontId="16" fillId="0" borderId="4" xfId="1" applyFont="1" applyBorder="1" applyAlignment="1" applyProtection="1">
      <alignment horizontal="center" vertical="top" wrapText="1"/>
      <protection locked="0"/>
    </xf>
    <xf numFmtId="0" fontId="16" fillId="0" borderId="4" xfId="1" applyFont="1" applyBorder="1" applyAlignment="1" applyProtection="1">
      <alignment horizontal="left" vertical="top" wrapText="1"/>
      <protection locked="0"/>
    </xf>
    <xf numFmtId="0" fontId="16" fillId="0" borderId="4" xfId="1" applyFont="1" applyBorder="1" applyAlignment="1" applyProtection="1">
      <alignment horizontal="left" vertical="top"/>
      <protection locked="0"/>
    </xf>
    <xf numFmtId="1" fontId="10" fillId="0" borderId="1" xfId="1" applyNumberFormat="1" applyFont="1" applyBorder="1" applyAlignment="1">
      <alignment horizontal="center" vertical="center" wrapText="1"/>
    </xf>
    <xf numFmtId="1" fontId="10" fillId="0" borderId="2" xfId="1" applyNumberFormat="1" applyFont="1" applyBorder="1" applyAlignment="1">
      <alignment horizontal="center" vertical="center" wrapText="1"/>
    </xf>
    <xf numFmtId="1" fontId="10" fillId="0" borderId="3" xfId="1" applyNumberFormat="1" applyFont="1" applyBorder="1" applyAlignment="1">
      <alignment horizontal="center" vertical="center" wrapText="1"/>
    </xf>
    <xf numFmtId="1" fontId="8" fillId="0" borderId="4" xfId="1" applyNumberFormat="1" applyFont="1" applyBorder="1" applyAlignment="1">
      <alignment horizontal="center" vertical="center" wrapText="1"/>
    </xf>
    <xf numFmtId="1" fontId="8" fillId="0" borderId="1" xfId="1" applyNumberFormat="1" applyFont="1" applyBorder="1" applyAlignment="1">
      <alignment horizontal="center" vertical="center" wrapText="1"/>
    </xf>
    <xf numFmtId="1" fontId="8" fillId="0" borderId="3" xfId="1" applyNumberFormat="1" applyFont="1" applyBorder="1" applyAlignment="1">
      <alignment horizontal="center" vertical="center" wrapText="1"/>
    </xf>
    <xf numFmtId="1" fontId="8" fillId="0" borderId="5" xfId="1" applyNumberFormat="1" applyFont="1" applyBorder="1" applyAlignment="1">
      <alignment horizontal="center" vertical="center" wrapText="1"/>
    </xf>
    <xf numFmtId="1" fontId="8" fillId="0" borderId="7" xfId="1" applyNumberFormat="1" applyFont="1" applyBorder="1" applyAlignment="1">
      <alignment horizontal="center" vertical="center" wrapText="1"/>
    </xf>
    <xf numFmtId="1" fontId="8" fillId="0" borderId="11" xfId="1" applyNumberFormat="1" applyFont="1" applyBorder="1" applyAlignment="1">
      <alignment horizontal="center" vertical="center" wrapText="1"/>
    </xf>
    <xf numFmtId="1" fontId="8" fillId="0" borderId="12" xfId="1" applyNumberFormat="1" applyFont="1" applyBorder="1" applyAlignment="1">
      <alignment horizontal="center" vertical="center" wrapText="1"/>
    </xf>
    <xf numFmtId="1" fontId="8" fillId="0" borderId="8" xfId="1" applyNumberFormat="1" applyFont="1" applyBorder="1" applyAlignment="1">
      <alignment horizontal="center" vertical="center" wrapText="1"/>
    </xf>
    <xf numFmtId="1" fontId="8" fillId="0" borderId="10" xfId="1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left" vertical="top" wrapText="1"/>
    </xf>
    <xf numFmtId="0" fontId="16" fillId="0" borderId="4" xfId="2" applyFont="1" applyBorder="1" applyAlignment="1">
      <alignment horizontal="left" vertical="top" wrapText="1"/>
    </xf>
    <xf numFmtId="0" fontId="8" fillId="0" borderId="1" xfId="1" applyFont="1" applyBorder="1" applyAlignment="1">
      <alignment vertical="top"/>
    </xf>
    <xf numFmtId="0" fontId="8" fillId="0" borderId="2" xfId="1" applyFont="1" applyBorder="1" applyAlignment="1">
      <alignment vertical="top"/>
    </xf>
    <xf numFmtId="0" fontId="8" fillId="0" borderId="3" xfId="1" applyFont="1" applyBorder="1" applyAlignment="1">
      <alignment vertical="top"/>
    </xf>
    <xf numFmtId="0" fontId="8" fillId="0" borderId="2" xfId="1" applyFont="1" applyBorder="1" applyAlignment="1">
      <alignment horizontal="left" vertical="top"/>
    </xf>
    <xf numFmtId="1" fontId="8" fillId="0" borderId="0" xfId="1" applyNumberFormat="1" applyFont="1" applyAlignment="1">
      <alignment horizontal="center" vertical="center" wrapText="1"/>
    </xf>
    <xf numFmtId="2" fontId="8" fillId="0" borderId="4" xfId="1" applyNumberFormat="1" applyFont="1" applyBorder="1" applyAlignment="1">
      <alignment horizontal="left" vertical="top"/>
    </xf>
    <xf numFmtId="0" fontId="8" fillId="0" borderId="4" xfId="1" applyFont="1" applyBorder="1" applyAlignment="1">
      <alignment horizontal="left" vertical="top"/>
    </xf>
    <xf numFmtId="0" fontId="15" fillId="0" borderId="4" xfId="1" applyFont="1" applyBorder="1" applyAlignment="1">
      <alignment horizontal="left" vertical="top"/>
    </xf>
    <xf numFmtId="0" fontId="10" fillId="0" borderId="4" xfId="1" applyFont="1" applyBorder="1" applyAlignment="1">
      <alignment horizontal="left" vertical="top"/>
    </xf>
    <xf numFmtId="1" fontId="10" fillId="0" borderId="4" xfId="1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" fontId="10" fillId="0" borderId="2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top" wrapText="1"/>
    </xf>
    <xf numFmtId="1" fontId="16" fillId="0" borderId="2" xfId="0" applyNumberFormat="1" applyFont="1" applyBorder="1" applyAlignment="1">
      <alignment horizontal="center" vertical="top" wrapText="1"/>
    </xf>
    <xf numFmtId="1" fontId="16" fillId="0" borderId="3" xfId="0" applyNumberFormat="1" applyFont="1" applyBorder="1" applyAlignment="1">
      <alignment horizontal="center" vertical="top" wrapText="1"/>
    </xf>
    <xf numFmtId="1" fontId="10" fillId="0" borderId="1" xfId="0" applyNumberFormat="1" applyFont="1" applyBorder="1" applyAlignment="1">
      <alignment horizontal="center" vertical="top" wrapText="1"/>
    </xf>
    <xf numFmtId="1" fontId="10" fillId="0" borderId="2" xfId="0" applyNumberFormat="1" applyFont="1" applyBorder="1" applyAlignment="1">
      <alignment horizontal="center" vertical="top" wrapText="1"/>
    </xf>
    <xf numFmtId="1" fontId="10" fillId="0" borderId="3" xfId="0" applyNumberFormat="1" applyFont="1" applyBorder="1" applyAlignment="1">
      <alignment horizontal="center" vertical="top" wrapText="1"/>
    </xf>
    <xf numFmtId="0" fontId="10" fillId="0" borderId="1" xfId="1" applyFont="1" applyBorder="1" applyAlignment="1">
      <alignment horizontal="center" vertical="top"/>
    </xf>
    <xf numFmtId="0" fontId="10" fillId="0" borderId="2" xfId="1" applyFont="1" applyBorder="1" applyAlignment="1">
      <alignment horizontal="center" vertical="top"/>
    </xf>
    <xf numFmtId="0" fontId="10" fillId="0" borderId="3" xfId="1" applyFont="1" applyBorder="1" applyAlignment="1">
      <alignment horizontal="center" vertical="top"/>
    </xf>
    <xf numFmtId="1" fontId="10" fillId="0" borderId="1" xfId="1" applyNumberFormat="1" applyFont="1" applyBorder="1" applyAlignment="1">
      <alignment horizontal="center" vertical="top" wrapText="1"/>
    </xf>
    <xf numFmtId="1" fontId="10" fillId="0" borderId="3" xfId="1" applyNumberFormat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top" wrapText="1"/>
    </xf>
    <xf numFmtId="1" fontId="9" fillId="0" borderId="2" xfId="0" applyNumberFormat="1" applyFont="1" applyBorder="1" applyAlignment="1">
      <alignment horizontal="center" vertical="top" wrapText="1"/>
    </xf>
    <xf numFmtId="1" fontId="9" fillId="0" borderId="3" xfId="0" applyNumberFormat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1" fontId="8" fillId="0" borderId="2" xfId="0" applyNumberFormat="1" applyFont="1" applyBorder="1" applyAlignment="1">
      <alignment horizontal="center" vertical="top" wrapText="1"/>
    </xf>
    <xf numFmtId="1" fontId="8" fillId="0" borderId="3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1" fontId="10" fillId="0" borderId="3" xfId="0" applyNumberFormat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left" vertical="top"/>
    </xf>
    <xf numFmtId="0" fontId="10" fillId="0" borderId="2" xfId="1" applyFont="1" applyBorder="1" applyAlignment="1">
      <alignment horizontal="left" vertical="top"/>
    </xf>
    <xf numFmtId="0" fontId="10" fillId="0" borderId="3" xfId="1" applyFont="1" applyBorder="1" applyAlignment="1">
      <alignment horizontal="left" vertical="top"/>
    </xf>
    <xf numFmtId="0" fontId="15" fillId="0" borderId="1" xfId="1" applyFont="1" applyBorder="1" applyAlignment="1">
      <alignment horizontal="center" vertical="top" wrapText="1"/>
    </xf>
    <xf numFmtId="0" fontId="15" fillId="0" borderId="2" xfId="1" applyFont="1" applyBorder="1" applyAlignment="1">
      <alignment horizontal="center" vertical="top" wrapText="1"/>
    </xf>
    <xf numFmtId="0" fontId="15" fillId="0" borderId="3" xfId="1" applyFont="1" applyBorder="1" applyAlignment="1">
      <alignment horizontal="center" vertical="top" wrapText="1"/>
    </xf>
    <xf numFmtId="9" fontId="15" fillId="0" borderId="1" xfId="1" applyNumberFormat="1" applyFont="1" applyBorder="1" applyAlignment="1">
      <alignment horizontal="center" vertical="top" wrapText="1"/>
    </xf>
    <xf numFmtId="9" fontId="15" fillId="0" borderId="3" xfId="1" applyNumberFormat="1" applyFont="1" applyBorder="1" applyAlignment="1">
      <alignment horizontal="center" vertical="top" wrapText="1"/>
    </xf>
    <xf numFmtId="0" fontId="15" fillId="0" borderId="1" xfId="1" applyFont="1" applyBorder="1" applyAlignment="1">
      <alignment horizontal="center"/>
    </xf>
    <xf numFmtId="0" fontId="15" fillId="0" borderId="2" xfId="1" applyFont="1" applyBorder="1" applyAlignment="1">
      <alignment horizontal="center"/>
    </xf>
    <xf numFmtId="0" fontId="15" fillId="0" borderId="3" xfId="1" applyFont="1" applyBorder="1" applyAlignment="1">
      <alignment horizontal="center"/>
    </xf>
    <xf numFmtId="9" fontId="15" fillId="0" borderId="1" xfId="1" applyNumberFormat="1" applyFont="1" applyBorder="1" applyAlignment="1">
      <alignment horizontal="center"/>
    </xf>
    <xf numFmtId="9" fontId="15" fillId="0" borderId="3" xfId="1" applyNumberFormat="1" applyFont="1" applyBorder="1" applyAlignment="1">
      <alignment horizontal="center"/>
    </xf>
    <xf numFmtId="0" fontId="16" fillId="0" borderId="1" xfId="1" applyFont="1" applyBorder="1" applyAlignment="1">
      <alignment horizontal="left" vertical="top" wrapText="1"/>
    </xf>
    <xf numFmtId="0" fontId="16" fillId="0" borderId="2" xfId="1" applyFont="1" applyBorder="1" applyAlignment="1">
      <alignment horizontal="left" vertical="top" wrapText="1"/>
    </xf>
    <xf numFmtId="0" fontId="16" fillId="0" borderId="3" xfId="1" applyFont="1" applyBorder="1" applyAlignment="1">
      <alignment horizontal="left" vertical="top" wrapText="1"/>
    </xf>
    <xf numFmtId="0" fontId="15" fillId="0" borderId="5" xfId="1" applyFont="1" applyBorder="1" applyAlignment="1">
      <alignment horizontal="center" vertical="top" wrapText="1"/>
    </xf>
    <xf numFmtId="0" fontId="15" fillId="0" borderId="7" xfId="1" applyFont="1" applyBorder="1" applyAlignment="1">
      <alignment horizontal="center" vertical="top" wrapText="1"/>
    </xf>
    <xf numFmtId="0" fontId="15" fillId="0" borderId="11" xfId="1" applyFont="1" applyBorder="1" applyAlignment="1">
      <alignment horizontal="center" vertical="top" wrapText="1"/>
    </xf>
    <xf numFmtId="0" fontId="15" fillId="0" borderId="12" xfId="1" applyFont="1" applyBorder="1" applyAlignment="1">
      <alignment horizontal="center" vertical="top" wrapText="1"/>
    </xf>
    <xf numFmtId="0" fontId="15" fillId="0" borderId="8" xfId="1" applyFont="1" applyBorder="1" applyAlignment="1">
      <alignment horizontal="center" vertical="top" wrapText="1"/>
    </xf>
    <xf numFmtId="0" fontId="15" fillId="0" borderId="10" xfId="1" applyFont="1" applyBorder="1" applyAlignment="1">
      <alignment horizontal="center" vertical="top" wrapText="1"/>
    </xf>
    <xf numFmtId="0" fontId="16" fillId="0" borderId="14" xfId="1" applyFont="1" applyBorder="1" applyAlignment="1" applyProtection="1">
      <alignment horizontal="center" vertical="top" wrapText="1"/>
      <protection locked="0"/>
    </xf>
    <xf numFmtId="0" fontId="16" fillId="0" borderId="15" xfId="1" applyFont="1" applyBorder="1" applyAlignment="1" applyProtection="1">
      <alignment horizontal="center" vertical="top" wrapText="1"/>
      <protection locked="0"/>
    </xf>
    <xf numFmtId="0" fontId="16" fillId="0" borderId="15" xfId="1" applyFont="1" applyBorder="1" applyAlignment="1" applyProtection="1">
      <alignment horizontal="left" vertical="top" wrapText="1"/>
      <protection locked="0"/>
    </xf>
    <xf numFmtId="0" fontId="16" fillId="0" borderId="16" xfId="1" applyFont="1" applyBorder="1" applyAlignment="1" applyProtection="1">
      <alignment horizontal="left" vertical="top" wrapText="1"/>
      <protection locked="0"/>
    </xf>
    <xf numFmtId="0" fontId="15" fillId="0" borderId="20" xfId="1" applyFont="1" applyBorder="1" applyAlignment="1" applyProtection="1">
      <alignment horizontal="center" vertical="top"/>
      <protection locked="0"/>
    </xf>
    <xf numFmtId="0" fontId="16" fillId="0" borderId="19" xfId="1" applyFont="1" applyBorder="1" applyAlignment="1" applyProtection="1">
      <alignment horizontal="left" vertical="top"/>
      <protection locked="0"/>
    </xf>
    <xf numFmtId="0" fontId="16" fillId="0" borderId="20" xfId="1" applyFont="1" applyBorder="1" applyAlignment="1" applyProtection="1">
      <alignment horizontal="left" vertical="top" wrapText="1"/>
      <protection locked="0"/>
    </xf>
    <xf numFmtId="0" fontId="15" fillId="0" borderId="20" xfId="1" applyFont="1" applyBorder="1" applyAlignment="1" applyProtection="1">
      <alignment horizontal="center" vertical="top" wrapText="1"/>
      <protection locked="0"/>
    </xf>
    <xf numFmtId="0" fontId="8" fillId="0" borderId="4" xfId="1" applyFont="1" applyBorder="1" applyAlignment="1">
      <alignment horizontal="left" vertical="top" wrapText="1"/>
    </xf>
    <xf numFmtId="165" fontId="8" fillId="0" borderId="4" xfId="1" applyNumberFormat="1" applyFont="1" applyBorder="1" applyAlignment="1">
      <alignment horizontal="left" vertical="top"/>
    </xf>
    <xf numFmtId="0" fontId="10" fillId="0" borderId="1" xfId="1" applyFont="1" applyBorder="1" applyAlignment="1">
      <alignment vertical="top"/>
    </xf>
    <xf numFmtId="0" fontId="10" fillId="0" borderId="2" xfId="1" applyFont="1" applyBorder="1" applyAlignment="1">
      <alignment vertical="top"/>
    </xf>
    <xf numFmtId="0" fontId="10" fillId="0" borderId="3" xfId="1" applyFont="1" applyBorder="1" applyAlignment="1">
      <alignment vertical="top"/>
    </xf>
    <xf numFmtId="0" fontId="8" fillId="0" borderId="1" xfId="1" applyFont="1" applyBorder="1" applyAlignment="1">
      <alignment horizontal="center" vertical="top"/>
    </xf>
    <xf numFmtId="0" fontId="15" fillId="0" borderId="6" xfId="1" applyFont="1" applyBorder="1" applyAlignment="1">
      <alignment horizontal="center" vertical="top" wrapText="1"/>
    </xf>
    <xf numFmtId="0" fontId="15" fillId="0" borderId="0" xfId="1" applyFont="1" applyAlignment="1">
      <alignment horizontal="center" vertical="top" wrapText="1"/>
    </xf>
    <xf numFmtId="0" fontId="15" fillId="0" borderId="9" xfId="1" applyFont="1" applyBorder="1" applyAlignment="1">
      <alignment horizontal="center" vertical="top" wrapText="1"/>
    </xf>
    <xf numFmtId="0" fontId="15" fillId="0" borderId="1" xfId="1" applyFont="1" applyBorder="1" applyAlignment="1">
      <alignment horizontal="left" vertical="top" wrapText="1"/>
    </xf>
    <xf numFmtId="0" fontId="15" fillId="0" borderId="2" xfId="1" applyFont="1" applyBorder="1" applyAlignment="1">
      <alignment horizontal="left" vertical="top" wrapText="1"/>
    </xf>
    <xf numFmtId="0" fontId="15" fillId="0" borderId="3" xfId="1" applyFont="1" applyBorder="1" applyAlignment="1">
      <alignment horizontal="left" vertical="top" wrapText="1"/>
    </xf>
    <xf numFmtId="0" fontId="8" fillId="0" borderId="5" xfId="1" applyFont="1" applyBorder="1" applyAlignment="1">
      <alignment horizontal="left" vertical="top" wrapText="1"/>
    </xf>
    <xf numFmtId="0" fontId="8" fillId="0" borderId="7" xfId="1" applyFont="1" applyBorder="1" applyAlignment="1">
      <alignment horizontal="left" vertical="top" wrapText="1"/>
    </xf>
    <xf numFmtId="0" fontId="15" fillId="0" borderId="4" xfId="1" applyFont="1" applyBorder="1" applyAlignment="1">
      <alignment horizontal="left"/>
    </xf>
    <xf numFmtId="0" fontId="9" fillId="0" borderId="1" xfId="1" applyFont="1" applyBorder="1" applyAlignment="1" applyProtection="1">
      <alignment horizontal="left" vertical="center" wrapText="1"/>
      <protection locked="0"/>
    </xf>
    <xf numFmtId="0" fontId="9" fillId="0" borderId="2" xfId="1" applyFont="1" applyBorder="1" applyAlignment="1" applyProtection="1">
      <alignment horizontal="left" vertical="center" wrapText="1"/>
      <protection locked="0"/>
    </xf>
    <xf numFmtId="0" fontId="9" fillId="0" borderId="3" xfId="1" applyFont="1" applyBorder="1" applyAlignment="1" applyProtection="1">
      <alignment horizontal="left" vertical="center" wrapText="1"/>
      <protection locked="0"/>
    </xf>
    <xf numFmtId="0" fontId="8" fillId="0" borderId="6" xfId="1" applyFont="1" applyBorder="1" applyAlignment="1">
      <alignment horizontal="left" vertical="top" wrapText="1"/>
    </xf>
    <xf numFmtId="0" fontId="8" fillId="0" borderId="8" xfId="1" applyFont="1" applyBorder="1" applyAlignment="1">
      <alignment horizontal="left" vertical="top" wrapText="1"/>
    </xf>
    <xf numFmtId="0" fontId="8" fillId="0" borderId="9" xfId="1" applyFont="1" applyBorder="1" applyAlignment="1">
      <alignment horizontal="left" vertical="top" wrapText="1"/>
    </xf>
    <xf numFmtId="0" fontId="8" fillId="0" borderId="10" xfId="1" applyFont="1" applyBorder="1" applyAlignment="1">
      <alignment horizontal="left" vertical="top" wrapText="1"/>
    </xf>
    <xf numFmtId="0" fontId="8" fillId="0" borderId="5" xfId="1" applyFont="1" applyBorder="1" applyAlignment="1">
      <alignment horizontal="left" vertical="top"/>
    </xf>
    <xf numFmtId="0" fontId="8" fillId="0" borderId="6" xfId="1" applyFont="1" applyBorder="1" applyAlignment="1">
      <alignment horizontal="left" vertical="top"/>
    </xf>
    <xf numFmtId="0" fontId="8" fillId="0" borderId="7" xfId="1" applyFont="1" applyBorder="1" applyAlignment="1">
      <alignment horizontal="left" vertical="top"/>
    </xf>
    <xf numFmtId="0" fontId="8" fillId="0" borderId="8" xfId="1" applyFont="1" applyBorder="1" applyAlignment="1">
      <alignment horizontal="left" vertical="top"/>
    </xf>
    <xf numFmtId="0" fontId="8" fillId="0" borderId="9" xfId="1" applyFont="1" applyBorder="1" applyAlignment="1">
      <alignment horizontal="left" vertical="top"/>
    </xf>
    <xf numFmtId="0" fontId="8" fillId="0" borderId="10" xfId="1" applyFont="1" applyBorder="1" applyAlignment="1">
      <alignment horizontal="left" vertical="top"/>
    </xf>
    <xf numFmtId="0" fontId="14" fillId="0" borderId="1" xfId="1" applyFont="1" applyBorder="1" applyAlignment="1">
      <alignment horizontal="center" vertical="top" wrapText="1"/>
    </xf>
    <xf numFmtId="0" fontId="14" fillId="0" borderId="2" xfId="1" applyFont="1" applyBorder="1" applyAlignment="1">
      <alignment horizontal="center" vertical="top" wrapText="1"/>
    </xf>
    <xf numFmtId="0" fontId="14" fillId="0" borderId="3" xfId="1" applyFont="1" applyBorder="1" applyAlignment="1">
      <alignment horizontal="center" vertical="top" wrapText="1"/>
    </xf>
    <xf numFmtId="14" fontId="8" fillId="0" borderId="1" xfId="1" applyNumberFormat="1" applyFont="1" applyBorder="1" applyAlignment="1">
      <alignment horizontal="left" vertical="top"/>
    </xf>
    <xf numFmtId="14" fontId="8" fillId="0" borderId="2" xfId="1" applyNumberFormat="1" applyFont="1" applyBorder="1" applyAlignment="1">
      <alignment horizontal="left" vertical="top"/>
    </xf>
    <xf numFmtId="14" fontId="8" fillId="0" borderId="3" xfId="1" applyNumberFormat="1" applyFont="1" applyBorder="1" applyAlignment="1">
      <alignment horizontal="left" vertical="top"/>
    </xf>
    <xf numFmtId="0" fontId="10" fillId="0" borderId="1" xfId="1" applyFont="1" applyBorder="1" applyAlignment="1">
      <alignment horizontal="left" vertical="top" wrapText="1"/>
    </xf>
    <xf numFmtId="0" fontId="15" fillId="0" borderId="4" xfId="1" applyFont="1" applyBorder="1" applyAlignment="1" applyProtection="1">
      <alignment horizontal="left" vertical="center" wrapText="1"/>
      <protection locked="0"/>
    </xf>
    <xf numFmtId="0" fontId="9" fillId="0" borderId="1" xfId="1" applyFont="1" applyBorder="1" applyAlignment="1">
      <alignment horizontal="center" vertical="top"/>
    </xf>
    <xf numFmtId="0" fontId="9" fillId="0" borderId="3" xfId="1" applyFont="1" applyBorder="1" applyAlignment="1">
      <alignment horizontal="center" vertical="top"/>
    </xf>
    <xf numFmtId="0" fontId="10" fillId="0" borderId="0" xfId="1" applyFont="1" applyAlignment="1">
      <alignment horizontal="left" vertical="top" wrapText="1"/>
    </xf>
    <xf numFmtId="0" fontId="10" fillId="0" borderId="4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20" fillId="0" borderId="4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/>
    </xf>
    <xf numFmtId="0" fontId="9" fillId="0" borderId="3" xfId="1" applyFont="1" applyBorder="1" applyAlignment="1">
      <alignment horizontal="left"/>
    </xf>
    <xf numFmtId="14" fontId="15" fillId="0" borderId="1" xfId="1" applyNumberFormat="1" applyFont="1" applyBorder="1" applyAlignment="1">
      <alignment horizontal="left" vertical="top"/>
    </xf>
    <xf numFmtId="165" fontId="8" fillId="0" borderId="4" xfId="1" applyNumberFormat="1" applyFont="1" applyBorder="1" applyAlignment="1">
      <alignment horizontal="left" vertical="top" wrapText="1"/>
    </xf>
    <xf numFmtId="0" fontId="9" fillId="0" borderId="1" xfId="1" applyFont="1" applyBorder="1" applyAlignment="1">
      <alignment horizontal="center"/>
    </xf>
    <xf numFmtId="0" fontId="9" fillId="0" borderId="2" xfId="1" applyFont="1" applyBorder="1" applyAlignment="1">
      <alignment horizontal="center"/>
    </xf>
    <xf numFmtId="0" fontId="9" fillId="0" borderId="3" xfId="1" applyFont="1" applyBorder="1" applyAlignment="1">
      <alignment horizontal="center"/>
    </xf>
    <xf numFmtId="9" fontId="9" fillId="0" borderId="1" xfId="1" applyNumberFormat="1" applyFont="1" applyBorder="1" applyAlignment="1">
      <alignment horizontal="center"/>
    </xf>
    <xf numFmtId="9" fontId="9" fillId="0" borderId="3" xfId="1" applyNumberFormat="1" applyFont="1" applyBorder="1" applyAlignment="1">
      <alignment horizontal="center"/>
    </xf>
    <xf numFmtId="0" fontId="16" fillId="0" borderId="1" xfId="1" applyFont="1" applyBorder="1" applyAlignment="1">
      <alignment horizontal="left" vertical="top"/>
    </xf>
    <xf numFmtId="0" fontId="16" fillId="0" borderId="3" xfId="1" applyFont="1" applyBorder="1" applyAlignment="1">
      <alignment horizontal="left" vertical="top"/>
    </xf>
    <xf numFmtId="0" fontId="12" fillId="0" borderId="0" xfId="1" applyFont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11" fillId="0" borderId="4" xfId="6" applyFont="1" applyBorder="1" applyAlignment="1">
      <alignment horizontal="left"/>
    </xf>
    <xf numFmtId="0" fontId="0" fillId="2" borderId="4" xfId="0" applyFill="1" applyBorder="1" applyAlignment="1">
      <alignment horizontal="center" wrapText="1"/>
    </xf>
    <xf numFmtId="0" fontId="11" fillId="0" borderId="4" xfId="0" applyFont="1" applyBorder="1" applyAlignment="1">
      <alignment horizontal="center"/>
    </xf>
  </cellXfs>
  <cellStyles count="9">
    <cellStyle name="Comma 2" xfId="7"/>
    <cellStyle name="Excel Built-in Normal" xfId="2"/>
    <cellStyle name="Excel Built-in Normal 2" xfId="5"/>
    <cellStyle name="Hyperlink" xfId="8" builtinId="8"/>
    <cellStyle name="Normal" xfId="0" builtinId="0"/>
    <cellStyle name="Normal 2" xfId="3"/>
    <cellStyle name="Normal 3" xfId="1"/>
    <cellStyle name="Normal 4" xfId="6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g"/><Relationship Id="rId1" Type="http://schemas.openxmlformats.org/officeDocument/2006/relationships/image" Target="../media/image30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493062</xdr:colOff>
      <xdr:row>242</xdr:row>
      <xdr:rowOff>4924</xdr:rowOff>
    </xdr:from>
    <xdr:to>
      <xdr:col>8</xdr:col>
      <xdr:colOff>652690</xdr:colOff>
      <xdr:row>260</xdr:row>
      <xdr:rowOff>4474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3062" y="49680600"/>
          <a:ext cx="5818599" cy="36302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493062</xdr:colOff>
      <xdr:row>223</xdr:row>
      <xdr:rowOff>22413</xdr:rowOff>
    </xdr:from>
    <xdr:to>
      <xdr:col>8</xdr:col>
      <xdr:colOff>652690</xdr:colOff>
      <xdr:row>241</xdr:row>
      <xdr:rowOff>23868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3062" y="45865678"/>
          <a:ext cx="5818599" cy="363216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0</xdr:colOff>
      <xdr:row>549</xdr:row>
      <xdr:rowOff>132522</xdr:rowOff>
    </xdr:from>
    <xdr:to>
      <xdr:col>10</xdr:col>
      <xdr:colOff>123825</xdr:colOff>
      <xdr:row>561</xdr:row>
      <xdr:rowOff>72222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0" y="108082522"/>
          <a:ext cx="6645275" cy="2301900"/>
          <a:chOff x="0" y="73113071"/>
          <a:chExt cx="6353175" cy="5200650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73113071"/>
            <a:ext cx="6353175" cy="520065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 rot="18931317">
            <a:off x="2878136" y="74678346"/>
            <a:ext cx="596900" cy="60325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 rot="18902277">
            <a:off x="2413161" y="75546149"/>
            <a:ext cx="647700" cy="5969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31" name="TextBox 4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/>
        </xdr:nvSpPr>
        <xdr:spPr>
          <a:xfrm rot="2733729">
            <a:off x="3150235" y="74429575"/>
            <a:ext cx="1021161" cy="374141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C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32" name="TextBox 5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 rot="19042973">
            <a:off x="1889953" y="75232616"/>
            <a:ext cx="865943" cy="369332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0</xdr:col>
      <xdr:colOff>618188</xdr:colOff>
      <xdr:row>593</xdr:row>
      <xdr:rowOff>103947</xdr:rowOff>
    </xdr:from>
    <xdr:to>
      <xdr:col>5</xdr:col>
      <xdr:colOff>366504</xdr:colOff>
      <xdr:row>605</xdr:row>
      <xdr:rowOff>43647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4330"/>
        <a:stretch/>
      </xdr:blipFill>
      <xdr:spPr>
        <a:xfrm>
          <a:off x="618188" y="118794972"/>
          <a:ext cx="314874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561975</xdr:colOff>
      <xdr:row>613</xdr:row>
      <xdr:rowOff>46796</xdr:rowOff>
    </xdr:from>
    <xdr:to>
      <xdr:col>8</xdr:col>
      <xdr:colOff>524055</xdr:colOff>
      <xdr:row>624</xdr:row>
      <xdr:rowOff>186521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561975" y="120595196"/>
          <a:ext cx="5454830" cy="2305075"/>
          <a:chOff x="561975" y="85828945"/>
          <a:chExt cx="5210355" cy="3219451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4085" b="15133"/>
          <a:stretch/>
        </xdr:blipFill>
        <xdr:spPr>
          <a:xfrm>
            <a:off x="561975" y="85828945"/>
            <a:ext cx="5210355" cy="321945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1444124">
            <a:off x="2741262" y="87142216"/>
            <a:ext cx="1041400" cy="888670"/>
          </a:xfrm>
          <a:prstGeom prst="rect">
            <a:avLst/>
          </a:prstGeom>
          <a:noFill/>
          <a:ln w="571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</xdr:grpSp>
    <xdr:clientData/>
  </xdr:twoCellAnchor>
  <xdr:twoCellAnchor editAs="oneCell">
    <xdr:from>
      <xdr:col>11</xdr:col>
      <xdr:colOff>572965</xdr:colOff>
      <xdr:row>409</xdr:row>
      <xdr:rowOff>180671</xdr:rowOff>
    </xdr:from>
    <xdr:to>
      <xdr:col>17</xdr:col>
      <xdr:colOff>32476</xdr:colOff>
      <xdr:row>421</xdr:row>
      <xdr:rowOff>120371</xdr:rowOff>
    </xdr:to>
    <xdr:pic>
      <xdr:nvPicPr>
        <xdr:cNvPr id="19" name="Picture 18" descr="https://vsjcllp.vsjadon.com/upload/insp-186138-1525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440" y="82067096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593277</xdr:colOff>
      <xdr:row>385</xdr:row>
      <xdr:rowOff>72623</xdr:rowOff>
    </xdr:from>
    <xdr:to>
      <xdr:col>18</xdr:col>
      <xdr:colOff>52788</xdr:colOff>
      <xdr:row>397</xdr:row>
      <xdr:rowOff>12322</xdr:rowOff>
    </xdr:to>
    <xdr:pic>
      <xdr:nvPicPr>
        <xdr:cNvPr id="20" name="Picture 19" descr="https://vsjcllp.vsjadon.com/upload/insp-186138-84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0352" y="77158448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302776</xdr:colOff>
      <xdr:row>385</xdr:row>
      <xdr:rowOff>72623</xdr:rowOff>
    </xdr:from>
    <xdr:to>
      <xdr:col>12</xdr:col>
      <xdr:colOff>400462</xdr:colOff>
      <xdr:row>397</xdr:row>
      <xdr:rowOff>12322</xdr:rowOff>
    </xdr:to>
    <xdr:pic>
      <xdr:nvPicPr>
        <xdr:cNvPr id="21" name="Picture 20" descr="https://vsjcllp.vsjadon.com/upload/insp-186138-845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426" y="77158448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593276</xdr:colOff>
      <xdr:row>397</xdr:row>
      <xdr:rowOff>126647</xdr:rowOff>
    </xdr:from>
    <xdr:to>
      <xdr:col>18</xdr:col>
      <xdr:colOff>52787</xdr:colOff>
      <xdr:row>409</xdr:row>
      <xdr:rowOff>66348</xdr:rowOff>
    </xdr:to>
    <xdr:pic>
      <xdr:nvPicPr>
        <xdr:cNvPr id="23" name="Picture 22" descr="https://vsjcllp.vsjadon.com/upload/insp-186138-851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0351" y="79612772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302776</xdr:colOff>
      <xdr:row>397</xdr:row>
      <xdr:rowOff>126647</xdr:rowOff>
    </xdr:from>
    <xdr:to>
      <xdr:col>12</xdr:col>
      <xdr:colOff>400462</xdr:colOff>
      <xdr:row>409</xdr:row>
      <xdr:rowOff>66348</xdr:rowOff>
    </xdr:to>
    <xdr:pic>
      <xdr:nvPicPr>
        <xdr:cNvPr id="24" name="Picture 23" descr="https://vsjcllp.vsjadon.com/upload/insp-186138-862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426" y="79612772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432081</xdr:colOff>
      <xdr:row>409</xdr:row>
      <xdr:rowOff>180671</xdr:rowOff>
    </xdr:from>
    <xdr:to>
      <xdr:col>11</xdr:col>
      <xdr:colOff>375503</xdr:colOff>
      <xdr:row>421</xdr:row>
      <xdr:rowOff>120371</xdr:rowOff>
    </xdr:to>
    <xdr:pic>
      <xdr:nvPicPr>
        <xdr:cNvPr id="25" name="Picture 24" descr="https://vsjcllp.vsjadon.com/upload/insp-186138-860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9806" y="82067096"/>
          <a:ext cx="1753172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550</xdr:row>
      <xdr:rowOff>84897</xdr:rowOff>
    </xdr:from>
    <xdr:to>
      <xdr:col>11</xdr:col>
      <xdr:colOff>38100</xdr:colOff>
      <xdr:row>562</xdr:row>
      <xdr:rowOff>24597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/>
      </xdr:nvGrpSpPr>
      <xdr:grpSpPr>
        <a:xfrm>
          <a:off x="152400" y="108231747"/>
          <a:ext cx="6654800" cy="2301900"/>
          <a:chOff x="0" y="73113071"/>
          <a:chExt cx="6353175" cy="5200650"/>
        </a:xfrm>
      </xdr:grpSpPr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73113071"/>
            <a:ext cx="6353175" cy="520065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 rot="18931317">
            <a:off x="2878136" y="74678346"/>
            <a:ext cx="596900" cy="60325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>
          <a:xfrm rot="18902277">
            <a:off x="2413161" y="75546149"/>
            <a:ext cx="647700" cy="5969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51" name="TextBox 4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 txBox="1"/>
        </xdr:nvSpPr>
        <xdr:spPr>
          <a:xfrm rot="2733729">
            <a:off x="3150235" y="74429575"/>
            <a:ext cx="1021161" cy="374141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C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TextBox 5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 txBox="1"/>
        </xdr:nvSpPr>
        <xdr:spPr>
          <a:xfrm rot="19042973">
            <a:off x="1889953" y="75232616"/>
            <a:ext cx="865943" cy="369332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1</xdr:col>
      <xdr:colOff>8588</xdr:colOff>
      <xdr:row>594</xdr:row>
      <xdr:rowOff>56322</xdr:rowOff>
    </xdr:from>
    <xdr:to>
      <xdr:col>5</xdr:col>
      <xdr:colOff>518904</xdr:colOff>
      <xdr:row>606</xdr:row>
      <xdr:rowOff>1812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4330"/>
        <a:stretch/>
      </xdr:blipFill>
      <xdr:spPr>
        <a:xfrm>
          <a:off x="770588" y="118947372"/>
          <a:ext cx="314874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714375</xdr:colOff>
      <xdr:row>613</xdr:row>
      <xdr:rowOff>199196</xdr:rowOff>
    </xdr:from>
    <xdr:to>
      <xdr:col>8</xdr:col>
      <xdr:colOff>676455</xdr:colOff>
      <xdr:row>625</xdr:row>
      <xdr:rowOff>138896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pSpPr/>
      </xdr:nvGrpSpPr>
      <xdr:grpSpPr>
        <a:xfrm>
          <a:off x="714375" y="120747596"/>
          <a:ext cx="5454830" cy="2301900"/>
          <a:chOff x="561975" y="85828945"/>
          <a:chExt cx="5210355" cy="3219451"/>
        </a:xfrm>
      </xdr:grpSpPr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4085" b="15133"/>
          <a:stretch/>
        </xdr:blipFill>
        <xdr:spPr>
          <a:xfrm>
            <a:off x="561975" y="85828945"/>
            <a:ext cx="5210355" cy="321945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/>
        </xdr:nvSpPr>
        <xdr:spPr>
          <a:xfrm rot="1444124">
            <a:off x="2741262" y="87142216"/>
            <a:ext cx="1041400" cy="888670"/>
          </a:xfrm>
          <a:prstGeom prst="rect">
            <a:avLst/>
          </a:prstGeom>
          <a:noFill/>
          <a:ln w="571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</xdr:grpSp>
    <xdr:clientData/>
  </xdr:twoCellAnchor>
  <xdr:twoCellAnchor editAs="oneCell">
    <xdr:from>
      <xdr:col>12</xdr:col>
      <xdr:colOff>115765</xdr:colOff>
      <xdr:row>410</xdr:row>
      <xdr:rowOff>133046</xdr:rowOff>
    </xdr:from>
    <xdr:to>
      <xdr:col>17</xdr:col>
      <xdr:colOff>184876</xdr:colOff>
      <xdr:row>422</xdr:row>
      <xdr:rowOff>72746</xdr:rowOff>
    </xdr:to>
    <xdr:pic>
      <xdr:nvPicPr>
        <xdr:cNvPr id="40" name="Picture 39" descr="https://vsjcllp.vsjadon.com/upload/insp-186138-1525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2840" y="82219496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136077</xdr:colOff>
      <xdr:row>386</xdr:row>
      <xdr:rowOff>24998</xdr:rowOff>
    </xdr:from>
    <xdr:to>
      <xdr:col>18</xdr:col>
      <xdr:colOff>205188</xdr:colOff>
      <xdr:row>397</xdr:row>
      <xdr:rowOff>164722</xdr:rowOff>
    </xdr:to>
    <xdr:pic>
      <xdr:nvPicPr>
        <xdr:cNvPr id="41" name="Picture 40" descr="https://vsjcllp.vsjadon.com/upload/insp-186138-843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2752" y="77310848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455176</xdr:colOff>
      <xdr:row>386</xdr:row>
      <xdr:rowOff>24998</xdr:rowOff>
    </xdr:from>
    <xdr:to>
      <xdr:col>12</xdr:col>
      <xdr:colOff>552862</xdr:colOff>
      <xdr:row>397</xdr:row>
      <xdr:rowOff>164722</xdr:rowOff>
    </xdr:to>
    <xdr:pic>
      <xdr:nvPicPr>
        <xdr:cNvPr id="42" name="Picture 41" descr="https://vsjcllp.vsjadon.com/upload/insp-186138-845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826" y="77310848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136076</xdr:colOff>
      <xdr:row>398</xdr:row>
      <xdr:rowOff>79022</xdr:rowOff>
    </xdr:from>
    <xdr:to>
      <xdr:col>18</xdr:col>
      <xdr:colOff>205187</xdr:colOff>
      <xdr:row>410</xdr:row>
      <xdr:rowOff>18722</xdr:rowOff>
    </xdr:to>
    <xdr:pic>
      <xdr:nvPicPr>
        <xdr:cNvPr id="43" name="Picture 42" descr="https://vsjcllp.vsjadon.com/upload/insp-186138-851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2751" y="79765172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455176</xdr:colOff>
      <xdr:row>398</xdr:row>
      <xdr:rowOff>79022</xdr:rowOff>
    </xdr:from>
    <xdr:to>
      <xdr:col>12</xdr:col>
      <xdr:colOff>552862</xdr:colOff>
      <xdr:row>410</xdr:row>
      <xdr:rowOff>18722</xdr:rowOff>
    </xdr:to>
    <xdr:pic>
      <xdr:nvPicPr>
        <xdr:cNvPr id="44" name="Picture 43" descr="https://vsjcllp.vsjadon.com/upload/insp-186138-862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826" y="79765172"/>
          <a:ext cx="3117111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584481</xdr:colOff>
      <xdr:row>410</xdr:row>
      <xdr:rowOff>133046</xdr:rowOff>
    </xdr:from>
    <xdr:to>
      <xdr:col>11</xdr:col>
      <xdr:colOff>527903</xdr:colOff>
      <xdr:row>422</xdr:row>
      <xdr:rowOff>72746</xdr:rowOff>
    </xdr:to>
    <xdr:pic>
      <xdr:nvPicPr>
        <xdr:cNvPr id="45" name="Picture 44" descr="https://vsjcllp.vsjadon.com/upload/insp-186138-860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206" y="82219496"/>
          <a:ext cx="1753172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171368</xdr:colOff>
      <xdr:row>197</xdr:row>
      <xdr:rowOff>160062</xdr:rowOff>
    </xdr:from>
    <xdr:to>
      <xdr:col>17</xdr:col>
      <xdr:colOff>522932</xdr:colOff>
      <xdr:row>208</xdr:row>
      <xdr:rowOff>129020</xdr:rowOff>
    </xdr:to>
    <xdr:pic>
      <xdr:nvPicPr>
        <xdr:cNvPr id="53" name="Picture 52" descr="https://vsjcllp.vsjadon.com/upload/insp-203787-1525.jpg">
          <a:extLst>
            <a:ext uri="{FF2B5EF4-FFF2-40B4-BE49-F238E27FC236}">
              <a16:creationId xmlns:a16="http://schemas.microsoft.com/office/drawing/2014/main" id="{D49CE81C-CB5D-4E7C-890F-F13AE32A9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5848" y="39151602"/>
          <a:ext cx="1616484" cy="214827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512428</xdr:colOff>
      <xdr:row>183</xdr:row>
      <xdr:rowOff>167578</xdr:rowOff>
    </xdr:from>
    <xdr:to>
      <xdr:col>20</xdr:col>
      <xdr:colOff>620737</xdr:colOff>
      <xdr:row>197</xdr:row>
      <xdr:rowOff>49784</xdr:rowOff>
    </xdr:to>
    <xdr:pic>
      <xdr:nvPicPr>
        <xdr:cNvPr id="54" name="Picture 53" descr="https://vsjcllp.vsjadon.com/upload/insp-203787-843.jpg">
          <a:extLst>
            <a:ext uri="{FF2B5EF4-FFF2-40B4-BE49-F238E27FC236}">
              <a16:creationId xmlns:a16="http://schemas.microsoft.com/office/drawing/2014/main" id="{544B1669-DD36-44E2-BCA3-075060CA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1828" y="36385438"/>
          <a:ext cx="2005689" cy="265588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335301</xdr:colOff>
      <xdr:row>197</xdr:row>
      <xdr:rowOff>165924</xdr:rowOff>
    </xdr:from>
    <xdr:to>
      <xdr:col>15</xdr:col>
      <xdr:colOff>59679</xdr:colOff>
      <xdr:row>208</xdr:row>
      <xdr:rowOff>134882</xdr:rowOff>
    </xdr:to>
    <xdr:pic>
      <xdr:nvPicPr>
        <xdr:cNvPr id="55" name="Picture 54" descr="https://vsjcllp.vsjadon.com/upload/insp-203787-845.jpg">
          <a:extLst>
            <a:ext uri="{FF2B5EF4-FFF2-40B4-BE49-F238E27FC236}">
              <a16:creationId xmlns:a16="http://schemas.microsoft.com/office/drawing/2014/main" id="{FC743CEE-EF3C-4427-9E85-4CF124233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2401" y="39157464"/>
          <a:ext cx="1621758" cy="214827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595723</xdr:colOff>
      <xdr:row>209</xdr:row>
      <xdr:rowOff>38230</xdr:rowOff>
    </xdr:from>
    <xdr:to>
      <xdr:col>20</xdr:col>
      <xdr:colOff>320687</xdr:colOff>
      <xdr:row>220</xdr:row>
      <xdr:rowOff>6015</xdr:rowOff>
    </xdr:to>
    <xdr:pic>
      <xdr:nvPicPr>
        <xdr:cNvPr id="56" name="Picture 55" descr="https://vsjcllp.vsjadon.com/upload/insp-203787-846.jpg">
          <a:extLst>
            <a:ext uri="{FF2B5EF4-FFF2-40B4-BE49-F238E27FC236}">
              <a16:creationId xmlns:a16="http://schemas.microsoft.com/office/drawing/2014/main" id="{DCF77BE3-5E52-4FB8-A2B3-2D0F329FD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5123" y="41407210"/>
          <a:ext cx="1622344" cy="214710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4062</xdr:colOff>
      <xdr:row>197</xdr:row>
      <xdr:rowOff>157033</xdr:rowOff>
    </xdr:from>
    <xdr:to>
      <xdr:col>20</xdr:col>
      <xdr:colOff>361486</xdr:colOff>
      <xdr:row>208</xdr:row>
      <xdr:rowOff>125991</xdr:rowOff>
    </xdr:to>
    <xdr:pic>
      <xdr:nvPicPr>
        <xdr:cNvPr id="57" name="Picture 56" descr="https://vsjcllp.vsjadon.com/upload/insp-203787-844.jpg">
          <a:extLst>
            <a:ext uri="{FF2B5EF4-FFF2-40B4-BE49-F238E27FC236}">
              <a16:creationId xmlns:a16="http://schemas.microsoft.com/office/drawing/2014/main" id="{7CB84222-ACB6-4950-84AC-740A8190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5922" y="39148573"/>
          <a:ext cx="1622344" cy="214827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16999</xdr:colOff>
      <xdr:row>183</xdr:row>
      <xdr:rowOff>175198</xdr:rowOff>
    </xdr:from>
    <xdr:to>
      <xdr:col>17</xdr:col>
      <xdr:colOff>414442</xdr:colOff>
      <xdr:row>197</xdr:row>
      <xdr:rowOff>57404</xdr:rowOff>
    </xdr:to>
    <xdr:pic>
      <xdr:nvPicPr>
        <xdr:cNvPr id="58" name="Picture 57" descr="https://vsjcllp.vsjadon.com/upload/insp-203787-925.jpg">
          <a:extLst>
            <a:ext uri="{FF2B5EF4-FFF2-40B4-BE49-F238E27FC236}">
              <a16:creationId xmlns:a16="http://schemas.microsoft.com/office/drawing/2014/main" id="{6E5AAA7C-AD52-4703-A5CC-FDD81B29B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4099" y="36393058"/>
          <a:ext cx="3559743" cy="265588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152440</xdr:colOff>
      <xdr:row>209</xdr:row>
      <xdr:rowOff>44091</xdr:rowOff>
    </xdr:from>
    <xdr:to>
      <xdr:col>17</xdr:col>
      <xdr:colOff>504004</xdr:colOff>
      <xdr:row>220</xdr:row>
      <xdr:rowOff>11876</xdr:rowOff>
    </xdr:to>
    <xdr:pic>
      <xdr:nvPicPr>
        <xdr:cNvPr id="65" name="Picture 64" descr="https://vsjcllp.vsjadon.com/upload/insp-203787-928.jpg">
          <a:extLst>
            <a:ext uri="{FF2B5EF4-FFF2-40B4-BE49-F238E27FC236}">
              <a16:creationId xmlns:a16="http://schemas.microsoft.com/office/drawing/2014/main" id="{3EAAC41E-A76D-4CEF-B960-0C128ABEC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6920" y="41413071"/>
          <a:ext cx="1616484" cy="214710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351693</xdr:colOff>
      <xdr:row>209</xdr:row>
      <xdr:rowOff>36341</xdr:rowOff>
    </xdr:from>
    <xdr:to>
      <xdr:col>15</xdr:col>
      <xdr:colOff>76071</xdr:colOff>
      <xdr:row>220</xdr:row>
      <xdr:rowOff>4126</xdr:rowOff>
    </xdr:to>
    <xdr:pic>
      <xdr:nvPicPr>
        <xdr:cNvPr id="66" name="Picture 65" descr="https://vsjcllp.vsjadon.com/upload/insp-203787-919.jpg">
          <a:extLst>
            <a:ext uri="{FF2B5EF4-FFF2-40B4-BE49-F238E27FC236}">
              <a16:creationId xmlns:a16="http://schemas.microsoft.com/office/drawing/2014/main" id="{E747698C-43D5-4310-9C32-3E61B056B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8793" y="41405321"/>
          <a:ext cx="1621758" cy="214710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69850</xdr:colOff>
      <xdr:row>184</xdr:row>
      <xdr:rowOff>114300</xdr:rowOff>
    </xdr:from>
    <xdr:to>
      <xdr:col>9</xdr:col>
      <xdr:colOff>169569</xdr:colOff>
      <xdr:row>210</xdr:row>
      <xdr:rowOff>157597</xdr:rowOff>
    </xdr:to>
    <xdr:grpSp>
      <xdr:nvGrpSpPr>
        <xdr:cNvPr id="2" name="Group 1"/>
        <xdr:cNvGrpSpPr/>
      </xdr:nvGrpSpPr>
      <xdr:grpSpPr>
        <a:xfrm>
          <a:off x="69850" y="36233100"/>
          <a:ext cx="6373519" cy="5161397"/>
          <a:chOff x="69850" y="36233100"/>
          <a:chExt cx="6373519" cy="5161397"/>
        </a:xfrm>
      </xdr:grpSpPr>
      <xdr:pic>
        <xdr:nvPicPr>
          <xdr:cNvPr id="72" name="Picture 71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25056" y="39234497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3" name="Picture 72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4328" y="36233100"/>
            <a:ext cx="3836903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4" name="Picture 73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9850" y="39234497"/>
            <a:ext cx="287767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5" name="Picture 74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02391" y="3623310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6" name="Picture 75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077135" y="39234497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25</xdr:row>
      <xdr:rowOff>0</xdr:rowOff>
    </xdr:from>
    <xdr:to>
      <xdr:col>7</xdr:col>
      <xdr:colOff>294337</xdr:colOff>
      <xdr:row>36</xdr:row>
      <xdr:rowOff>64500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048000"/>
          <a:ext cx="1618312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334737</xdr:colOff>
      <xdr:row>0</xdr:row>
      <xdr:rowOff>167640</xdr:rowOff>
    </xdr:from>
    <xdr:to>
      <xdr:col>12</xdr:col>
      <xdr:colOff>253643</xdr:colOff>
      <xdr:row>22</xdr:row>
      <xdr:rowOff>104280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0997" y="167640"/>
          <a:ext cx="2966906" cy="39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0</xdr:row>
      <xdr:rowOff>167640</xdr:rowOff>
    </xdr:from>
    <xdr:to>
      <xdr:col>7</xdr:col>
      <xdr:colOff>208466</xdr:colOff>
      <xdr:row>22</xdr:row>
      <xdr:rowOff>104280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820" y="167640"/>
          <a:ext cx="2966906" cy="39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RJkXbHMCvMgK77pR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S320"/>
  <sheetViews>
    <sheetView tabSelected="1" view="pageBreakPreview" zoomScaleNormal="100" zoomScaleSheetLayoutView="100" zoomScalePageLayoutView="85" workbookViewId="0">
      <selection activeCell="F9" sqref="F9:J9"/>
    </sheetView>
  </sheetViews>
  <sheetFormatPr defaultRowHeight="15.5" x14ac:dyDescent="0.35"/>
  <cols>
    <col min="1" max="1" width="11.453125" style="50" customWidth="1"/>
    <col min="2" max="2" width="12" style="50" customWidth="1"/>
    <col min="3" max="3" width="14.81640625" style="50" customWidth="1"/>
    <col min="4" max="4" width="7.1796875" style="50" customWidth="1"/>
    <col min="5" max="5" width="5.54296875" style="50" customWidth="1"/>
    <col min="6" max="6" width="9.81640625" style="50" customWidth="1"/>
    <col min="7" max="7" width="9" style="50" customWidth="1"/>
    <col min="8" max="8" width="8.81640625" style="50" customWidth="1"/>
    <col min="9" max="9" width="11.1796875" style="50" customWidth="1"/>
    <col min="10" max="11" width="3.54296875" style="50" customWidth="1"/>
    <col min="12" max="256" width="9.1796875" style="50"/>
    <col min="257" max="257" width="8.81640625" style="50" customWidth="1"/>
    <col min="258" max="258" width="9.81640625" style="50" customWidth="1"/>
    <col min="259" max="259" width="14.453125" style="50" customWidth="1"/>
    <col min="260" max="260" width="7.1796875" style="50" customWidth="1"/>
    <col min="261" max="261" width="5.54296875" style="50" customWidth="1"/>
    <col min="262" max="262" width="9" style="50" customWidth="1"/>
    <col min="263" max="264" width="9.81640625" style="50" customWidth="1"/>
    <col min="265" max="265" width="11.1796875" style="50" customWidth="1"/>
    <col min="266" max="266" width="2.81640625" style="50" customWidth="1"/>
    <col min="267" max="267" width="3.54296875" style="50" customWidth="1"/>
    <col min="268" max="512" width="9.1796875" style="50"/>
    <col min="513" max="513" width="8.81640625" style="50" customWidth="1"/>
    <col min="514" max="514" width="9.81640625" style="50" customWidth="1"/>
    <col min="515" max="515" width="14.453125" style="50" customWidth="1"/>
    <col min="516" max="516" width="7.1796875" style="50" customWidth="1"/>
    <col min="517" max="517" width="5.54296875" style="50" customWidth="1"/>
    <col min="518" max="518" width="9" style="50" customWidth="1"/>
    <col min="519" max="520" width="9.81640625" style="50" customWidth="1"/>
    <col min="521" max="521" width="11.1796875" style="50" customWidth="1"/>
    <col min="522" max="522" width="2.81640625" style="50" customWidth="1"/>
    <col min="523" max="523" width="3.54296875" style="50" customWidth="1"/>
    <col min="524" max="768" width="9.1796875" style="50"/>
    <col min="769" max="769" width="8.81640625" style="50" customWidth="1"/>
    <col min="770" max="770" width="9.81640625" style="50" customWidth="1"/>
    <col min="771" max="771" width="14.453125" style="50" customWidth="1"/>
    <col min="772" max="772" width="7.1796875" style="50" customWidth="1"/>
    <col min="773" max="773" width="5.54296875" style="50" customWidth="1"/>
    <col min="774" max="774" width="9" style="50" customWidth="1"/>
    <col min="775" max="776" width="9.81640625" style="50" customWidth="1"/>
    <col min="777" max="777" width="11.1796875" style="50" customWidth="1"/>
    <col min="778" max="778" width="2.81640625" style="50" customWidth="1"/>
    <col min="779" max="779" width="3.54296875" style="50" customWidth="1"/>
    <col min="780" max="1024" width="9.1796875" style="50"/>
    <col min="1025" max="1025" width="8.81640625" style="50" customWidth="1"/>
    <col min="1026" max="1026" width="9.81640625" style="50" customWidth="1"/>
    <col min="1027" max="1027" width="14.453125" style="50" customWidth="1"/>
    <col min="1028" max="1028" width="7.1796875" style="50" customWidth="1"/>
    <col min="1029" max="1029" width="5.54296875" style="50" customWidth="1"/>
    <col min="1030" max="1030" width="9" style="50" customWidth="1"/>
    <col min="1031" max="1032" width="9.81640625" style="50" customWidth="1"/>
    <col min="1033" max="1033" width="11.1796875" style="50" customWidth="1"/>
    <col min="1034" max="1034" width="2.81640625" style="50" customWidth="1"/>
    <col min="1035" max="1035" width="3.54296875" style="50" customWidth="1"/>
    <col min="1036" max="1280" width="9.1796875" style="50"/>
    <col min="1281" max="1281" width="8.81640625" style="50" customWidth="1"/>
    <col min="1282" max="1282" width="9.81640625" style="50" customWidth="1"/>
    <col min="1283" max="1283" width="14.453125" style="50" customWidth="1"/>
    <col min="1284" max="1284" width="7.1796875" style="50" customWidth="1"/>
    <col min="1285" max="1285" width="5.54296875" style="50" customWidth="1"/>
    <col min="1286" max="1286" width="9" style="50" customWidth="1"/>
    <col min="1287" max="1288" width="9.81640625" style="50" customWidth="1"/>
    <col min="1289" max="1289" width="11.1796875" style="50" customWidth="1"/>
    <col min="1290" max="1290" width="2.81640625" style="50" customWidth="1"/>
    <col min="1291" max="1291" width="3.54296875" style="50" customWidth="1"/>
    <col min="1292" max="1536" width="9.1796875" style="50"/>
    <col min="1537" max="1537" width="8.81640625" style="50" customWidth="1"/>
    <col min="1538" max="1538" width="9.81640625" style="50" customWidth="1"/>
    <col min="1539" max="1539" width="14.453125" style="50" customWidth="1"/>
    <col min="1540" max="1540" width="7.1796875" style="50" customWidth="1"/>
    <col min="1541" max="1541" width="5.54296875" style="50" customWidth="1"/>
    <col min="1542" max="1542" width="9" style="50" customWidth="1"/>
    <col min="1543" max="1544" width="9.81640625" style="50" customWidth="1"/>
    <col min="1545" max="1545" width="11.1796875" style="50" customWidth="1"/>
    <col min="1546" max="1546" width="2.81640625" style="50" customWidth="1"/>
    <col min="1547" max="1547" width="3.54296875" style="50" customWidth="1"/>
    <col min="1548" max="1792" width="9.1796875" style="50"/>
    <col min="1793" max="1793" width="8.81640625" style="50" customWidth="1"/>
    <col min="1794" max="1794" width="9.81640625" style="50" customWidth="1"/>
    <col min="1795" max="1795" width="14.453125" style="50" customWidth="1"/>
    <col min="1796" max="1796" width="7.1796875" style="50" customWidth="1"/>
    <col min="1797" max="1797" width="5.54296875" style="50" customWidth="1"/>
    <col min="1798" max="1798" width="9" style="50" customWidth="1"/>
    <col min="1799" max="1800" width="9.81640625" style="50" customWidth="1"/>
    <col min="1801" max="1801" width="11.1796875" style="50" customWidth="1"/>
    <col min="1802" max="1802" width="2.81640625" style="50" customWidth="1"/>
    <col min="1803" max="1803" width="3.54296875" style="50" customWidth="1"/>
    <col min="1804" max="2048" width="9.1796875" style="50"/>
    <col min="2049" max="2049" width="8.81640625" style="50" customWidth="1"/>
    <col min="2050" max="2050" width="9.81640625" style="50" customWidth="1"/>
    <col min="2051" max="2051" width="14.453125" style="50" customWidth="1"/>
    <col min="2052" max="2052" width="7.1796875" style="50" customWidth="1"/>
    <col min="2053" max="2053" width="5.54296875" style="50" customWidth="1"/>
    <col min="2054" max="2054" width="9" style="50" customWidth="1"/>
    <col min="2055" max="2056" width="9.81640625" style="50" customWidth="1"/>
    <col min="2057" max="2057" width="11.1796875" style="50" customWidth="1"/>
    <col min="2058" max="2058" width="2.81640625" style="50" customWidth="1"/>
    <col min="2059" max="2059" width="3.54296875" style="50" customWidth="1"/>
    <col min="2060" max="2304" width="9.1796875" style="50"/>
    <col min="2305" max="2305" width="8.81640625" style="50" customWidth="1"/>
    <col min="2306" max="2306" width="9.81640625" style="50" customWidth="1"/>
    <col min="2307" max="2307" width="14.453125" style="50" customWidth="1"/>
    <col min="2308" max="2308" width="7.1796875" style="50" customWidth="1"/>
    <col min="2309" max="2309" width="5.54296875" style="50" customWidth="1"/>
    <col min="2310" max="2310" width="9" style="50" customWidth="1"/>
    <col min="2311" max="2312" width="9.81640625" style="50" customWidth="1"/>
    <col min="2313" max="2313" width="11.1796875" style="50" customWidth="1"/>
    <col min="2314" max="2314" width="2.81640625" style="50" customWidth="1"/>
    <col min="2315" max="2315" width="3.54296875" style="50" customWidth="1"/>
    <col min="2316" max="2560" width="9.1796875" style="50"/>
    <col min="2561" max="2561" width="8.81640625" style="50" customWidth="1"/>
    <col min="2562" max="2562" width="9.81640625" style="50" customWidth="1"/>
    <col min="2563" max="2563" width="14.453125" style="50" customWidth="1"/>
    <col min="2564" max="2564" width="7.1796875" style="50" customWidth="1"/>
    <col min="2565" max="2565" width="5.54296875" style="50" customWidth="1"/>
    <col min="2566" max="2566" width="9" style="50" customWidth="1"/>
    <col min="2567" max="2568" width="9.81640625" style="50" customWidth="1"/>
    <col min="2569" max="2569" width="11.1796875" style="50" customWidth="1"/>
    <col min="2570" max="2570" width="2.81640625" style="50" customWidth="1"/>
    <col min="2571" max="2571" width="3.54296875" style="50" customWidth="1"/>
    <col min="2572" max="2816" width="9.1796875" style="50"/>
    <col min="2817" max="2817" width="8.81640625" style="50" customWidth="1"/>
    <col min="2818" max="2818" width="9.81640625" style="50" customWidth="1"/>
    <col min="2819" max="2819" width="14.453125" style="50" customWidth="1"/>
    <col min="2820" max="2820" width="7.1796875" style="50" customWidth="1"/>
    <col min="2821" max="2821" width="5.54296875" style="50" customWidth="1"/>
    <col min="2822" max="2822" width="9" style="50" customWidth="1"/>
    <col min="2823" max="2824" width="9.81640625" style="50" customWidth="1"/>
    <col min="2825" max="2825" width="11.1796875" style="50" customWidth="1"/>
    <col min="2826" max="2826" width="2.81640625" style="50" customWidth="1"/>
    <col min="2827" max="2827" width="3.54296875" style="50" customWidth="1"/>
    <col min="2828" max="3072" width="9.1796875" style="50"/>
    <col min="3073" max="3073" width="8.81640625" style="50" customWidth="1"/>
    <col min="3074" max="3074" width="9.81640625" style="50" customWidth="1"/>
    <col min="3075" max="3075" width="14.453125" style="50" customWidth="1"/>
    <col min="3076" max="3076" width="7.1796875" style="50" customWidth="1"/>
    <col min="3077" max="3077" width="5.54296875" style="50" customWidth="1"/>
    <col min="3078" max="3078" width="9" style="50" customWidth="1"/>
    <col min="3079" max="3080" width="9.81640625" style="50" customWidth="1"/>
    <col min="3081" max="3081" width="11.1796875" style="50" customWidth="1"/>
    <col min="3082" max="3082" width="2.81640625" style="50" customWidth="1"/>
    <col min="3083" max="3083" width="3.54296875" style="50" customWidth="1"/>
    <col min="3084" max="3328" width="9.1796875" style="50"/>
    <col min="3329" max="3329" width="8.81640625" style="50" customWidth="1"/>
    <col min="3330" max="3330" width="9.81640625" style="50" customWidth="1"/>
    <col min="3331" max="3331" width="14.453125" style="50" customWidth="1"/>
    <col min="3332" max="3332" width="7.1796875" style="50" customWidth="1"/>
    <col min="3333" max="3333" width="5.54296875" style="50" customWidth="1"/>
    <col min="3334" max="3334" width="9" style="50" customWidth="1"/>
    <col min="3335" max="3336" width="9.81640625" style="50" customWidth="1"/>
    <col min="3337" max="3337" width="11.1796875" style="50" customWidth="1"/>
    <col min="3338" max="3338" width="2.81640625" style="50" customWidth="1"/>
    <col min="3339" max="3339" width="3.54296875" style="50" customWidth="1"/>
    <col min="3340" max="3584" width="9.1796875" style="50"/>
    <col min="3585" max="3585" width="8.81640625" style="50" customWidth="1"/>
    <col min="3586" max="3586" width="9.81640625" style="50" customWidth="1"/>
    <col min="3587" max="3587" width="14.453125" style="50" customWidth="1"/>
    <col min="3588" max="3588" width="7.1796875" style="50" customWidth="1"/>
    <col min="3589" max="3589" width="5.54296875" style="50" customWidth="1"/>
    <col min="3590" max="3590" width="9" style="50" customWidth="1"/>
    <col min="3591" max="3592" width="9.81640625" style="50" customWidth="1"/>
    <col min="3593" max="3593" width="11.1796875" style="50" customWidth="1"/>
    <col min="3594" max="3594" width="2.81640625" style="50" customWidth="1"/>
    <col min="3595" max="3595" width="3.54296875" style="50" customWidth="1"/>
    <col min="3596" max="3840" width="9.1796875" style="50"/>
    <col min="3841" max="3841" width="8.81640625" style="50" customWidth="1"/>
    <col min="3842" max="3842" width="9.81640625" style="50" customWidth="1"/>
    <col min="3843" max="3843" width="14.453125" style="50" customWidth="1"/>
    <col min="3844" max="3844" width="7.1796875" style="50" customWidth="1"/>
    <col min="3845" max="3845" width="5.54296875" style="50" customWidth="1"/>
    <col min="3846" max="3846" width="9" style="50" customWidth="1"/>
    <col min="3847" max="3848" width="9.81640625" style="50" customWidth="1"/>
    <col min="3849" max="3849" width="11.1796875" style="50" customWidth="1"/>
    <col min="3850" max="3850" width="2.81640625" style="50" customWidth="1"/>
    <col min="3851" max="3851" width="3.54296875" style="50" customWidth="1"/>
    <col min="3852" max="4096" width="9.1796875" style="50"/>
    <col min="4097" max="4097" width="8.81640625" style="50" customWidth="1"/>
    <col min="4098" max="4098" width="9.81640625" style="50" customWidth="1"/>
    <col min="4099" max="4099" width="14.453125" style="50" customWidth="1"/>
    <col min="4100" max="4100" width="7.1796875" style="50" customWidth="1"/>
    <col min="4101" max="4101" width="5.54296875" style="50" customWidth="1"/>
    <col min="4102" max="4102" width="9" style="50" customWidth="1"/>
    <col min="4103" max="4104" width="9.81640625" style="50" customWidth="1"/>
    <col min="4105" max="4105" width="11.1796875" style="50" customWidth="1"/>
    <col min="4106" max="4106" width="2.81640625" style="50" customWidth="1"/>
    <col min="4107" max="4107" width="3.54296875" style="50" customWidth="1"/>
    <col min="4108" max="4352" width="9.1796875" style="50"/>
    <col min="4353" max="4353" width="8.81640625" style="50" customWidth="1"/>
    <col min="4354" max="4354" width="9.81640625" style="50" customWidth="1"/>
    <col min="4355" max="4355" width="14.453125" style="50" customWidth="1"/>
    <col min="4356" max="4356" width="7.1796875" style="50" customWidth="1"/>
    <col min="4357" max="4357" width="5.54296875" style="50" customWidth="1"/>
    <col min="4358" max="4358" width="9" style="50" customWidth="1"/>
    <col min="4359" max="4360" width="9.81640625" style="50" customWidth="1"/>
    <col min="4361" max="4361" width="11.1796875" style="50" customWidth="1"/>
    <col min="4362" max="4362" width="2.81640625" style="50" customWidth="1"/>
    <col min="4363" max="4363" width="3.54296875" style="50" customWidth="1"/>
    <col min="4364" max="4608" width="9.1796875" style="50"/>
    <col min="4609" max="4609" width="8.81640625" style="50" customWidth="1"/>
    <col min="4610" max="4610" width="9.81640625" style="50" customWidth="1"/>
    <col min="4611" max="4611" width="14.453125" style="50" customWidth="1"/>
    <col min="4612" max="4612" width="7.1796875" style="50" customWidth="1"/>
    <col min="4613" max="4613" width="5.54296875" style="50" customWidth="1"/>
    <col min="4614" max="4614" width="9" style="50" customWidth="1"/>
    <col min="4615" max="4616" width="9.81640625" style="50" customWidth="1"/>
    <col min="4617" max="4617" width="11.1796875" style="50" customWidth="1"/>
    <col min="4618" max="4618" width="2.81640625" style="50" customWidth="1"/>
    <col min="4619" max="4619" width="3.54296875" style="50" customWidth="1"/>
    <col min="4620" max="4864" width="9.1796875" style="50"/>
    <col min="4865" max="4865" width="8.81640625" style="50" customWidth="1"/>
    <col min="4866" max="4866" width="9.81640625" style="50" customWidth="1"/>
    <col min="4867" max="4867" width="14.453125" style="50" customWidth="1"/>
    <col min="4868" max="4868" width="7.1796875" style="50" customWidth="1"/>
    <col min="4869" max="4869" width="5.54296875" style="50" customWidth="1"/>
    <col min="4870" max="4870" width="9" style="50" customWidth="1"/>
    <col min="4871" max="4872" width="9.81640625" style="50" customWidth="1"/>
    <col min="4873" max="4873" width="11.1796875" style="50" customWidth="1"/>
    <col min="4874" max="4874" width="2.81640625" style="50" customWidth="1"/>
    <col min="4875" max="4875" width="3.54296875" style="50" customWidth="1"/>
    <col min="4876" max="5120" width="9.1796875" style="50"/>
    <col min="5121" max="5121" width="8.81640625" style="50" customWidth="1"/>
    <col min="5122" max="5122" width="9.81640625" style="50" customWidth="1"/>
    <col min="5123" max="5123" width="14.453125" style="50" customWidth="1"/>
    <col min="5124" max="5124" width="7.1796875" style="50" customWidth="1"/>
    <col min="5125" max="5125" width="5.54296875" style="50" customWidth="1"/>
    <col min="5126" max="5126" width="9" style="50" customWidth="1"/>
    <col min="5127" max="5128" width="9.81640625" style="50" customWidth="1"/>
    <col min="5129" max="5129" width="11.1796875" style="50" customWidth="1"/>
    <col min="5130" max="5130" width="2.81640625" style="50" customWidth="1"/>
    <col min="5131" max="5131" width="3.54296875" style="50" customWidth="1"/>
    <col min="5132" max="5376" width="9.1796875" style="50"/>
    <col min="5377" max="5377" width="8.81640625" style="50" customWidth="1"/>
    <col min="5378" max="5378" width="9.81640625" style="50" customWidth="1"/>
    <col min="5379" max="5379" width="14.453125" style="50" customWidth="1"/>
    <col min="5380" max="5380" width="7.1796875" style="50" customWidth="1"/>
    <col min="5381" max="5381" width="5.54296875" style="50" customWidth="1"/>
    <col min="5382" max="5382" width="9" style="50" customWidth="1"/>
    <col min="5383" max="5384" width="9.81640625" style="50" customWidth="1"/>
    <col min="5385" max="5385" width="11.1796875" style="50" customWidth="1"/>
    <col min="5386" max="5386" width="2.81640625" style="50" customWidth="1"/>
    <col min="5387" max="5387" width="3.54296875" style="50" customWidth="1"/>
    <col min="5388" max="5632" width="9.1796875" style="50"/>
    <col min="5633" max="5633" width="8.81640625" style="50" customWidth="1"/>
    <col min="5634" max="5634" width="9.81640625" style="50" customWidth="1"/>
    <col min="5635" max="5635" width="14.453125" style="50" customWidth="1"/>
    <col min="5636" max="5636" width="7.1796875" style="50" customWidth="1"/>
    <col min="5637" max="5637" width="5.54296875" style="50" customWidth="1"/>
    <col min="5638" max="5638" width="9" style="50" customWidth="1"/>
    <col min="5639" max="5640" width="9.81640625" style="50" customWidth="1"/>
    <col min="5641" max="5641" width="11.1796875" style="50" customWidth="1"/>
    <col min="5642" max="5642" width="2.81640625" style="50" customWidth="1"/>
    <col min="5643" max="5643" width="3.54296875" style="50" customWidth="1"/>
    <col min="5644" max="5888" width="9.1796875" style="50"/>
    <col min="5889" max="5889" width="8.81640625" style="50" customWidth="1"/>
    <col min="5890" max="5890" width="9.81640625" style="50" customWidth="1"/>
    <col min="5891" max="5891" width="14.453125" style="50" customWidth="1"/>
    <col min="5892" max="5892" width="7.1796875" style="50" customWidth="1"/>
    <col min="5893" max="5893" width="5.54296875" style="50" customWidth="1"/>
    <col min="5894" max="5894" width="9" style="50" customWidth="1"/>
    <col min="5895" max="5896" width="9.81640625" style="50" customWidth="1"/>
    <col min="5897" max="5897" width="11.1796875" style="50" customWidth="1"/>
    <col min="5898" max="5898" width="2.81640625" style="50" customWidth="1"/>
    <col min="5899" max="5899" width="3.54296875" style="50" customWidth="1"/>
    <col min="5900" max="6144" width="9.1796875" style="50"/>
    <col min="6145" max="6145" width="8.81640625" style="50" customWidth="1"/>
    <col min="6146" max="6146" width="9.81640625" style="50" customWidth="1"/>
    <col min="6147" max="6147" width="14.453125" style="50" customWidth="1"/>
    <col min="6148" max="6148" width="7.1796875" style="50" customWidth="1"/>
    <col min="6149" max="6149" width="5.54296875" style="50" customWidth="1"/>
    <col min="6150" max="6150" width="9" style="50" customWidth="1"/>
    <col min="6151" max="6152" width="9.81640625" style="50" customWidth="1"/>
    <col min="6153" max="6153" width="11.1796875" style="50" customWidth="1"/>
    <col min="6154" max="6154" width="2.81640625" style="50" customWidth="1"/>
    <col min="6155" max="6155" width="3.54296875" style="50" customWidth="1"/>
    <col min="6156" max="6400" width="9.1796875" style="50"/>
    <col min="6401" max="6401" width="8.81640625" style="50" customWidth="1"/>
    <col min="6402" max="6402" width="9.81640625" style="50" customWidth="1"/>
    <col min="6403" max="6403" width="14.453125" style="50" customWidth="1"/>
    <col min="6404" max="6404" width="7.1796875" style="50" customWidth="1"/>
    <col min="6405" max="6405" width="5.54296875" style="50" customWidth="1"/>
    <col min="6406" max="6406" width="9" style="50" customWidth="1"/>
    <col min="6407" max="6408" width="9.81640625" style="50" customWidth="1"/>
    <col min="6409" max="6409" width="11.1796875" style="50" customWidth="1"/>
    <col min="6410" max="6410" width="2.81640625" style="50" customWidth="1"/>
    <col min="6411" max="6411" width="3.54296875" style="50" customWidth="1"/>
    <col min="6412" max="6656" width="9.1796875" style="50"/>
    <col min="6657" max="6657" width="8.81640625" style="50" customWidth="1"/>
    <col min="6658" max="6658" width="9.81640625" style="50" customWidth="1"/>
    <col min="6659" max="6659" width="14.453125" style="50" customWidth="1"/>
    <col min="6660" max="6660" width="7.1796875" style="50" customWidth="1"/>
    <col min="6661" max="6661" width="5.54296875" style="50" customWidth="1"/>
    <col min="6662" max="6662" width="9" style="50" customWidth="1"/>
    <col min="6663" max="6664" width="9.81640625" style="50" customWidth="1"/>
    <col min="6665" max="6665" width="11.1796875" style="50" customWidth="1"/>
    <col min="6666" max="6666" width="2.81640625" style="50" customWidth="1"/>
    <col min="6667" max="6667" width="3.54296875" style="50" customWidth="1"/>
    <col min="6668" max="6912" width="9.1796875" style="50"/>
    <col min="6913" max="6913" width="8.81640625" style="50" customWidth="1"/>
    <col min="6914" max="6914" width="9.81640625" style="50" customWidth="1"/>
    <col min="6915" max="6915" width="14.453125" style="50" customWidth="1"/>
    <col min="6916" max="6916" width="7.1796875" style="50" customWidth="1"/>
    <col min="6917" max="6917" width="5.54296875" style="50" customWidth="1"/>
    <col min="6918" max="6918" width="9" style="50" customWidth="1"/>
    <col min="6919" max="6920" width="9.81640625" style="50" customWidth="1"/>
    <col min="6921" max="6921" width="11.1796875" style="50" customWidth="1"/>
    <col min="6922" max="6922" width="2.81640625" style="50" customWidth="1"/>
    <col min="6923" max="6923" width="3.54296875" style="50" customWidth="1"/>
    <col min="6924" max="7168" width="9.1796875" style="50"/>
    <col min="7169" max="7169" width="8.81640625" style="50" customWidth="1"/>
    <col min="7170" max="7170" width="9.81640625" style="50" customWidth="1"/>
    <col min="7171" max="7171" width="14.453125" style="50" customWidth="1"/>
    <col min="7172" max="7172" width="7.1796875" style="50" customWidth="1"/>
    <col min="7173" max="7173" width="5.54296875" style="50" customWidth="1"/>
    <col min="7174" max="7174" width="9" style="50" customWidth="1"/>
    <col min="7175" max="7176" width="9.81640625" style="50" customWidth="1"/>
    <col min="7177" max="7177" width="11.1796875" style="50" customWidth="1"/>
    <col min="7178" max="7178" width="2.81640625" style="50" customWidth="1"/>
    <col min="7179" max="7179" width="3.54296875" style="50" customWidth="1"/>
    <col min="7180" max="7424" width="9.1796875" style="50"/>
    <col min="7425" max="7425" width="8.81640625" style="50" customWidth="1"/>
    <col min="7426" max="7426" width="9.81640625" style="50" customWidth="1"/>
    <col min="7427" max="7427" width="14.453125" style="50" customWidth="1"/>
    <col min="7428" max="7428" width="7.1796875" style="50" customWidth="1"/>
    <col min="7429" max="7429" width="5.54296875" style="50" customWidth="1"/>
    <col min="7430" max="7430" width="9" style="50" customWidth="1"/>
    <col min="7431" max="7432" width="9.81640625" style="50" customWidth="1"/>
    <col min="7433" max="7433" width="11.1796875" style="50" customWidth="1"/>
    <col min="7434" max="7434" width="2.81640625" style="50" customWidth="1"/>
    <col min="7435" max="7435" width="3.54296875" style="50" customWidth="1"/>
    <col min="7436" max="7680" width="9.1796875" style="50"/>
    <col min="7681" max="7681" width="8.81640625" style="50" customWidth="1"/>
    <col min="7682" max="7682" width="9.81640625" style="50" customWidth="1"/>
    <col min="7683" max="7683" width="14.453125" style="50" customWidth="1"/>
    <col min="7684" max="7684" width="7.1796875" style="50" customWidth="1"/>
    <col min="7685" max="7685" width="5.54296875" style="50" customWidth="1"/>
    <col min="7686" max="7686" width="9" style="50" customWidth="1"/>
    <col min="7687" max="7688" width="9.81640625" style="50" customWidth="1"/>
    <col min="7689" max="7689" width="11.1796875" style="50" customWidth="1"/>
    <col min="7690" max="7690" width="2.81640625" style="50" customWidth="1"/>
    <col min="7691" max="7691" width="3.54296875" style="50" customWidth="1"/>
    <col min="7692" max="7936" width="9.1796875" style="50"/>
    <col min="7937" max="7937" width="8.81640625" style="50" customWidth="1"/>
    <col min="7938" max="7938" width="9.81640625" style="50" customWidth="1"/>
    <col min="7939" max="7939" width="14.453125" style="50" customWidth="1"/>
    <col min="7940" max="7940" width="7.1796875" style="50" customWidth="1"/>
    <col min="7941" max="7941" width="5.54296875" style="50" customWidth="1"/>
    <col min="7942" max="7942" width="9" style="50" customWidth="1"/>
    <col min="7943" max="7944" width="9.81640625" style="50" customWidth="1"/>
    <col min="7945" max="7945" width="11.1796875" style="50" customWidth="1"/>
    <col min="7946" max="7946" width="2.81640625" style="50" customWidth="1"/>
    <col min="7947" max="7947" width="3.54296875" style="50" customWidth="1"/>
    <col min="7948" max="8192" width="9.1796875" style="50"/>
    <col min="8193" max="8193" width="8.81640625" style="50" customWidth="1"/>
    <col min="8194" max="8194" width="9.81640625" style="50" customWidth="1"/>
    <col min="8195" max="8195" width="14.453125" style="50" customWidth="1"/>
    <col min="8196" max="8196" width="7.1796875" style="50" customWidth="1"/>
    <col min="8197" max="8197" width="5.54296875" style="50" customWidth="1"/>
    <col min="8198" max="8198" width="9" style="50" customWidth="1"/>
    <col min="8199" max="8200" width="9.81640625" style="50" customWidth="1"/>
    <col min="8201" max="8201" width="11.1796875" style="50" customWidth="1"/>
    <col min="8202" max="8202" width="2.81640625" style="50" customWidth="1"/>
    <col min="8203" max="8203" width="3.54296875" style="50" customWidth="1"/>
    <col min="8204" max="8448" width="9.1796875" style="50"/>
    <col min="8449" max="8449" width="8.81640625" style="50" customWidth="1"/>
    <col min="8450" max="8450" width="9.81640625" style="50" customWidth="1"/>
    <col min="8451" max="8451" width="14.453125" style="50" customWidth="1"/>
    <col min="8452" max="8452" width="7.1796875" style="50" customWidth="1"/>
    <col min="8453" max="8453" width="5.54296875" style="50" customWidth="1"/>
    <col min="8454" max="8454" width="9" style="50" customWidth="1"/>
    <col min="8455" max="8456" width="9.81640625" style="50" customWidth="1"/>
    <col min="8457" max="8457" width="11.1796875" style="50" customWidth="1"/>
    <col min="8458" max="8458" width="2.81640625" style="50" customWidth="1"/>
    <col min="8459" max="8459" width="3.54296875" style="50" customWidth="1"/>
    <col min="8460" max="8704" width="9.1796875" style="50"/>
    <col min="8705" max="8705" width="8.81640625" style="50" customWidth="1"/>
    <col min="8706" max="8706" width="9.81640625" style="50" customWidth="1"/>
    <col min="8707" max="8707" width="14.453125" style="50" customWidth="1"/>
    <col min="8708" max="8708" width="7.1796875" style="50" customWidth="1"/>
    <col min="8709" max="8709" width="5.54296875" style="50" customWidth="1"/>
    <col min="8710" max="8710" width="9" style="50" customWidth="1"/>
    <col min="8711" max="8712" width="9.81640625" style="50" customWidth="1"/>
    <col min="8713" max="8713" width="11.1796875" style="50" customWidth="1"/>
    <col min="8714" max="8714" width="2.81640625" style="50" customWidth="1"/>
    <col min="8715" max="8715" width="3.54296875" style="50" customWidth="1"/>
    <col min="8716" max="8960" width="9.1796875" style="50"/>
    <col min="8961" max="8961" width="8.81640625" style="50" customWidth="1"/>
    <col min="8962" max="8962" width="9.81640625" style="50" customWidth="1"/>
    <col min="8963" max="8963" width="14.453125" style="50" customWidth="1"/>
    <col min="8964" max="8964" width="7.1796875" style="50" customWidth="1"/>
    <col min="8965" max="8965" width="5.54296875" style="50" customWidth="1"/>
    <col min="8966" max="8966" width="9" style="50" customWidth="1"/>
    <col min="8967" max="8968" width="9.81640625" style="50" customWidth="1"/>
    <col min="8969" max="8969" width="11.1796875" style="50" customWidth="1"/>
    <col min="8970" max="8970" width="2.81640625" style="50" customWidth="1"/>
    <col min="8971" max="8971" width="3.54296875" style="50" customWidth="1"/>
    <col min="8972" max="9216" width="9.1796875" style="50"/>
    <col min="9217" max="9217" width="8.81640625" style="50" customWidth="1"/>
    <col min="9218" max="9218" width="9.81640625" style="50" customWidth="1"/>
    <col min="9219" max="9219" width="14.453125" style="50" customWidth="1"/>
    <col min="9220" max="9220" width="7.1796875" style="50" customWidth="1"/>
    <col min="9221" max="9221" width="5.54296875" style="50" customWidth="1"/>
    <col min="9222" max="9222" width="9" style="50" customWidth="1"/>
    <col min="9223" max="9224" width="9.81640625" style="50" customWidth="1"/>
    <col min="9225" max="9225" width="11.1796875" style="50" customWidth="1"/>
    <col min="9226" max="9226" width="2.81640625" style="50" customWidth="1"/>
    <col min="9227" max="9227" width="3.54296875" style="50" customWidth="1"/>
    <col min="9228" max="9472" width="9.1796875" style="50"/>
    <col min="9473" max="9473" width="8.81640625" style="50" customWidth="1"/>
    <col min="9474" max="9474" width="9.81640625" style="50" customWidth="1"/>
    <col min="9475" max="9475" width="14.453125" style="50" customWidth="1"/>
    <col min="9476" max="9476" width="7.1796875" style="50" customWidth="1"/>
    <col min="9477" max="9477" width="5.54296875" style="50" customWidth="1"/>
    <col min="9478" max="9478" width="9" style="50" customWidth="1"/>
    <col min="9479" max="9480" width="9.81640625" style="50" customWidth="1"/>
    <col min="9481" max="9481" width="11.1796875" style="50" customWidth="1"/>
    <col min="9482" max="9482" width="2.81640625" style="50" customWidth="1"/>
    <col min="9483" max="9483" width="3.54296875" style="50" customWidth="1"/>
    <col min="9484" max="9728" width="9.1796875" style="50"/>
    <col min="9729" max="9729" width="8.81640625" style="50" customWidth="1"/>
    <col min="9730" max="9730" width="9.81640625" style="50" customWidth="1"/>
    <col min="9731" max="9731" width="14.453125" style="50" customWidth="1"/>
    <col min="9732" max="9732" width="7.1796875" style="50" customWidth="1"/>
    <col min="9733" max="9733" width="5.54296875" style="50" customWidth="1"/>
    <col min="9734" max="9734" width="9" style="50" customWidth="1"/>
    <col min="9735" max="9736" width="9.81640625" style="50" customWidth="1"/>
    <col min="9737" max="9737" width="11.1796875" style="50" customWidth="1"/>
    <col min="9738" max="9738" width="2.81640625" style="50" customWidth="1"/>
    <col min="9739" max="9739" width="3.54296875" style="50" customWidth="1"/>
    <col min="9740" max="9984" width="9.1796875" style="50"/>
    <col min="9985" max="9985" width="8.81640625" style="50" customWidth="1"/>
    <col min="9986" max="9986" width="9.81640625" style="50" customWidth="1"/>
    <col min="9987" max="9987" width="14.453125" style="50" customWidth="1"/>
    <col min="9988" max="9988" width="7.1796875" style="50" customWidth="1"/>
    <col min="9989" max="9989" width="5.54296875" style="50" customWidth="1"/>
    <col min="9990" max="9990" width="9" style="50" customWidth="1"/>
    <col min="9991" max="9992" width="9.81640625" style="50" customWidth="1"/>
    <col min="9993" max="9993" width="11.1796875" style="50" customWidth="1"/>
    <col min="9994" max="9994" width="2.81640625" style="50" customWidth="1"/>
    <col min="9995" max="9995" width="3.54296875" style="50" customWidth="1"/>
    <col min="9996" max="10240" width="9.1796875" style="50"/>
    <col min="10241" max="10241" width="8.81640625" style="50" customWidth="1"/>
    <col min="10242" max="10242" width="9.81640625" style="50" customWidth="1"/>
    <col min="10243" max="10243" width="14.453125" style="50" customWidth="1"/>
    <col min="10244" max="10244" width="7.1796875" style="50" customWidth="1"/>
    <col min="10245" max="10245" width="5.54296875" style="50" customWidth="1"/>
    <col min="10246" max="10246" width="9" style="50" customWidth="1"/>
    <col min="10247" max="10248" width="9.81640625" style="50" customWidth="1"/>
    <col min="10249" max="10249" width="11.1796875" style="50" customWidth="1"/>
    <col min="10250" max="10250" width="2.81640625" style="50" customWidth="1"/>
    <col min="10251" max="10251" width="3.54296875" style="50" customWidth="1"/>
    <col min="10252" max="10496" width="9.1796875" style="50"/>
    <col min="10497" max="10497" width="8.81640625" style="50" customWidth="1"/>
    <col min="10498" max="10498" width="9.81640625" style="50" customWidth="1"/>
    <col min="10499" max="10499" width="14.453125" style="50" customWidth="1"/>
    <col min="10500" max="10500" width="7.1796875" style="50" customWidth="1"/>
    <col min="10501" max="10501" width="5.54296875" style="50" customWidth="1"/>
    <col min="10502" max="10502" width="9" style="50" customWidth="1"/>
    <col min="10503" max="10504" width="9.81640625" style="50" customWidth="1"/>
    <col min="10505" max="10505" width="11.1796875" style="50" customWidth="1"/>
    <col min="10506" max="10506" width="2.81640625" style="50" customWidth="1"/>
    <col min="10507" max="10507" width="3.54296875" style="50" customWidth="1"/>
    <col min="10508" max="10752" width="9.1796875" style="50"/>
    <col min="10753" max="10753" width="8.81640625" style="50" customWidth="1"/>
    <col min="10754" max="10754" width="9.81640625" style="50" customWidth="1"/>
    <col min="10755" max="10755" width="14.453125" style="50" customWidth="1"/>
    <col min="10756" max="10756" width="7.1796875" style="50" customWidth="1"/>
    <col min="10757" max="10757" width="5.54296875" style="50" customWidth="1"/>
    <col min="10758" max="10758" width="9" style="50" customWidth="1"/>
    <col min="10759" max="10760" width="9.81640625" style="50" customWidth="1"/>
    <col min="10761" max="10761" width="11.1796875" style="50" customWidth="1"/>
    <col min="10762" max="10762" width="2.81640625" style="50" customWidth="1"/>
    <col min="10763" max="10763" width="3.54296875" style="50" customWidth="1"/>
    <col min="10764" max="11008" width="9.1796875" style="50"/>
    <col min="11009" max="11009" width="8.81640625" style="50" customWidth="1"/>
    <col min="11010" max="11010" width="9.81640625" style="50" customWidth="1"/>
    <col min="11011" max="11011" width="14.453125" style="50" customWidth="1"/>
    <col min="11012" max="11012" width="7.1796875" style="50" customWidth="1"/>
    <col min="11013" max="11013" width="5.54296875" style="50" customWidth="1"/>
    <col min="11014" max="11014" width="9" style="50" customWidth="1"/>
    <col min="11015" max="11016" width="9.81640625" style="50" customWidth="1"/>
    <col min="11017" max="11017" width="11.1796875" style="50" customWidth="1"/>
    <col min="11018" max="11018" width="2.81640625" style="50" customWidth="1"/>
    <col min="11019" max="11019" width="3.54296875" style="50" customWidth="1"/>
    <col min="11020" max="11264" width="9.1796875" style="50"/>
    <col min="11265" max="11265" width="8.81640625" style="50" customWidth="1"/>
    <col min="11266" max="11266" width="9.81640625" style="50" customWidth="1"/>
    <col min="11267" max="11267" width="14.453125" style="50" customWidth="1"/>
    <col min="11268" max="11268" width="7.1796875" style="50" customWidth="1"/>
    <col min="11269" max="11269" width="5.54296875" style="50" customWidth="1"/>
    <col min="11270" max="11270" width="9" style="50" customWidth="1"/>
    <col min="11271" max="11272" width="9.81640625" style="50" customWidth="1"/>
    <col min="11273" max="11273" width="11.1796875" style="50" customWidth="1"/>
    <col min="11274" max="11274" width="2.81640625" style="50" customWidth="1"/>
    <col min="11275" max="11275" width="3.54296875" style="50" customWidth="1"/>
    <col min="11276" max="11520" width="9.1796875" style="50"/>
    <col min="11521" max="11521" width="8.81640625" style="50" customWidth="1"/>
    <col min="11522" max="11522" width="9.81640625" style="50" customWidth="1"/>
    <col min="11523" max="11523" width="14.453125" style="50" customWidth="1"/>
    <col min="11524" max="11524" width="7.1796875" style="50" customWidth="1"/>
    <col min="11525" max="11525" width="5.54296875" style="50" customWidth="1"/>
    <col min="11526" max="11526" width="9" style="50" customWidth="1"/>
    <col min="11527" max="11528" width="9.81640625" style="50" customWidth="1"/>
    <col min="11529" max="11529" width="11.1796875" style="50" customWidth="1"/>
    <col min="11530" max="11530" width="2.81640625" style="50" customWidth="1"/>
    <col min="11531" max="11531" width="3.54296875" style="50" customWidth="1"/>
    <col min="11532" max="11776" width="9.1796875" style="50"/>
    <col min="11777" max="11777" width="8.81640625" style="50" customWidth="1"/>
    <col min="11778" max="11778" width="9.81640625" style="50" customWidth="1"/>
    <col min="11779" max="11779" width="14.453125" style="50" customWidth="1"/>
    <col min="11780" max="11780" width="7.1796875" style="50" customWidth="1"/>
    <col min="11781" max="11781" width="5.54296875" style="50" customWidth="1"/>
    <col min="11782" max="11782" width="9" style="50" customWidth="1"/>
    <col min="11783" max="11784" width="9.81640625" style="50" customWidth="1"/>
    <col min="11785" max="11785" width="11.1796875" style="50" customWidth="1"/>
    <col min="11786" max="11786" width="2.81640625" style="50" customWidth="1"/>
    <col min="11787" max="11787" width="3.54296875" style="50" customWidth="1"/>
    <col min="11788" max="12032" width="9.1796875" style="50"/>
    <col min="12033" max="12033" width="8.81640625" style="50" customWidth="1"/>
    <col min="12034" max="12034" width="9.81640625" style="50" customWidth="1"/>
    <col min="12035" max="12035" width="14.453125" style="50" customWidth="1"/>
    <col min="12036" max="12036" width="7.1796875" style="50" customWidth="1"/>
    <col min="12037" max="12037" width="5.54296875" style="50" customWidth="1"/>
    <col min="12038" max="12038" width="9" style="50" customWidth="1"/>
    <col min="12039" max="12040" width="9.81640625" style="50" customWidth="1"/>
    <col min="12041" max="12041" width="11.1796875" style="50" customWidth="1"/>
    <col min="12042" max="12042" width="2.81640625" style="50" customWidth="1"/>
    <col min="12043" max="12043" width="3.54296875" style="50" customWidth="1"/>
    <col min="12044" max="12288" width="9.1796875" style="50"/>
    <col min="12289" max="12289" width="8.81640625" style="50" customWidth="1"/>
    <col min="12290" max="12290" width="9.81640625" style="50" customWidth="1"/>
    <col min="12291" max="12291" width="14.453125" style="50" customWidth="1"/>
    <col min="12292" max="12292" width="7.1796875" style="50" customWidth="1"/>
    <col min="12293" max="12293" width="5.54296875" style="50" customWidth="1"/>
    <col min="12294" max="12294" width="9" style="50" customWidth="1"/>
    <col min="12295" max="12296" width="9.81640625" style="50" customWidth="1"/>
    <col min="12297" max="12297" width="11.1796875" style="50" customWidth="1"/>
    <col min="12298" max="12298" width="2.81640625" style="50" customWidth="1"/>
    <col min="12299" max="12299" width="3.54296875" style="50" customWidth="1"/>
    <col min="12300" max="12544" width="9.1796875" style="50"/>
    <col min="12545" max="12545" width="8.81640625" style="50" customWidth="1"/>
    <col min="12546" max="12546" width="9.81640625" style="50" customWidth="1"/>
    <col min="12547" max="12547" width="14.453125" style="50" customWidth="1"/>
    <col min="12548" max="12548" width="7.1796875" style="50" customWidth="1"/>
    <col min="12549" max="12549" width="5.54296875" style="50" customWidth="1"/>
    <col min="12550" max="12550" width="9" style="50" customWidth="1"/>
    <col min="12551" max="12552" width="9.81640625" style="50" customWidth="1"/>
    <col min="12553" max="12553" width="11.1796875" style="50" customWidth="1"/>
    <col min="12554" max="12554" width="2.81640625" style="50" customWidth="1"/>
    <col min="12555" max="12555" width="3.54296875" style="50" customWidth="1"/>
    <col min="12556" max="12800" width="9.1796875" style="50"/>
    <col min="12801" max="12801" width="8.81640625" style="50" customWidth="1"/>
    <col min="12802" max="12802" width="9.81640625" style="50" customWidth="1"/>
    <col min="12803" max="12803" width="14.453125" style="50" customWidth="1"/>
    <col min="12804" max="12804" width="7.1796875" style="50" customWidth="1"/>
    <col min="12805" max="12805" width="5.54296875" style="50" customWidth="1"/>
    <col min="12806" max="12806" width="9" style="50" customWidth="1"/>
    <col min="12807" max="12808" width="9.81640625" style="50" customWidth="1"/>
    <col min="12809" max="12809" width="11.1796875" style="50" customWidth="1"/>
    <col min="12810" max="12810" width="2.81640625" style="50" customWidth="1"/>
    <col min="12811" max="12811" width="3.54296875" style="50" customWidth="1"/>
    <col min="12812" max="13056" width="9.1796875" style="50"/>
    <col min="13057" max="13057" width="8.81640625" style="50" customWidth="1"/>
    <col min="13058" max="13058" width="9.81640625" style="50" customWidth="1"/>
    <col min="13059" max="13059" width="14.453125" style="50" customWidth="1"/>
    <col min="13060" max="13060" width="7.1796875" style="50" customWidth="1"/>
    <col min="13061" max="13061" width="5.54296875" style="50" customWidth="1"/>
    <col min="13062" max="13062" width="9" style="50" customWidth="1"/>
    <col min="13063" max="13064" width="9.81640625" style="50" customWidth="1"/>
    <col min="13065" max="13065" width="11.1796875" style="50" customWidth="1"/>
    <col min="13066" max="13066" width="2.81640625" style="50" customWidth="1"/>
    <col min="13067" max="13067" width="3.54296875" style="50" customWidth="1"/>
    <col min="13068" max="13312" width="9.1796875" style="50"/>
    <col min="13313" max="13313" width="8.81640625" style="50" customWidth="1"/>
    <col min="13314" max="13314" width="9.81640625" style="50" customWidth="1"/>
    <col min="13315" max="13315" width="14.453125" style="50" customWidth="1"/>
    <col min="13316" max="13316" width="7.1796875" style="50" customWidth="1"/>
    <col min="13317" max="13317" width="5.54296875" style="50" customWidth="1"/>
    <col min="13318" max="13318" width="9" style="50" customWidth="1"/>
    <col min="13319" max="13320" width="9.81640625" style="50" customWidth="1"/>
    <col min="13321" max="13321" width="11.1796875" style="50" customWidth="1"/>
    <col min="13322" max="13322" width="2.81640625" style="50" customWidth="1"/>
    <col min="13323" max="13323" width="3.54296875" style="50" customWidth="1"/>
    <col min="13324" max="13568" width="9.1796875" style="50"/>
    <col min="13569" max="13569" width="8.81640625" style="50" customWidth="1"/>
    <col min="13570" max="13570" width="9.81640625" style="50" customWidth="1"/>
    <col min="13571" max="13571" width="14.453125" style="50" customWidth="1"/>
    <col min="13572" max="13572" width="7.1796875" style="50" customWidth="1"/>
    <col min="13573" max="13573" width="5.54296875" style="50" customWidth="1"/>
    <col min="13574" max="13574" width="9" style="50" customWidth="1"/>
    <col min="13575" max="13576" width="9.81640625" style="50" customWidth="1"/>
    <col min="13577" max="13577" width="11.1796875" style="50" customWidth="1"/>
    <col min="13578" max="13578" width="2.81640625" style="50" customWidth="1"/>
    <col min="13579" max="13579" width="3.54296875" style="50" customWidth="1"/>
    <col min="13580" max="13824" width="9.1796875" style="50"/>
    <col min="13825" max="13825" width="8.81640625" style="50" customWidth="1"/>
    <col min="13826" max="13826" width="9.81640625" style="50" customWidth="1"/>
    <col min="13827" max="13827" width="14.453125" style="50" customWidth="1"/>
    <col min="13828" max="13828" width="7.1796875" style="50" customWidth="1"/>
    <col min="13829" max="13829" width="5.54296875" style="50" customWidth="1"/>
    <col min="13830" max="13830" width="9" style="50" customWidth="1"/>
    <col min="13831" max="13832" width="9.81640625" style="50" customWidth="1"/>
    <col min="13833" max="13833" width="11.1796875" style="50" customWidth="1"/>
    <col min="13834" max="13834" width="2.81640625" style="50" customWidth="1"/>
    <col min="13835" max="13835" width="3.54296875" style="50" customWidth="1"/>
    <col min="13836" max="14080" width="9.1796875" style="50"/>
    <col min="14081" max="14081" width="8.81640625" style="50" customWidth="1"/>
    <col min="14082" max="14082" width="9.81640625" style="50" customWidth="1"/>
    <col min="14083" max="14083" width="14.453125" style="50" customWidth="1"/>
    <col min="14084" max="14084" width="7.1796875" style="50" customWidth="1"/>
    <col min="14085" max="14085" width="5.54296875" style="50" customWidth="1"/>
    <col min="14086" max="14086" width="9" style="50" customWidth="1"/>
    <col min="14087" max="14088" width="9.81640625" style="50" customWidth="1"/>
    <col min="14089" max="14089" width="11.1796875" style="50" customWidth="1"/>
    <col min="14090" max="14090" width="2.81640625" style="50" customWidth="1"/>
    <col min="14091" max="14091" width="3.54296875" style="50" customWidth="1"/>
    <col min="14092" max="14336" width="9.1796875" style="50"/>
    <col min="14337" max="14337" width="8.81640625" style="50" customWidth="1"/>
    <col min="14338" max="14338" width="9.81640625" style="50" customWidth="1"/>
    <col min="14339" max="14339" width="14.453125" style="50" customWidth="1"/>
    <col min="14340" max="14340" width="7.1796875" style="50" customWidth="1"/>
    <col min="14341" max="14341" width="5.54296875" style="50" customWidth="1"/>
    <col min="14342" max="14342" width="9" style="50" customWidth="1"/>
    <col min="14343" max="14344" width="9.81640625" style="50" customWidth="1"/>
    <col min="14345" max="14345" width="11.1796875" style="50" customWidth="1"/>
    <col min="14346" max="14346" width="2.81640625" style="50" customWidth="1"/>
    <col min="14347" max="14347" width="3.54296875" style="50" customWidth="1"/>
    <col min="14348" max="14592" width="9.1796875" style="50"/>
    <col min="14593" max="14593" width="8.81640625" style="50" customWidth="1"/>
    <col min="14594" max="14594" width="9.81640625" style="50" customWidth="1"/>
    <col min="14595" max="14595" width="14.453125" style="50" customWidth="1"/>
    <col min="14596" max="14596" width="7.1796875" style="50" customWidth="1"/>
    <col min="14597" max="14597" width="5.54296875" style="50" customWidth="1"/>
    <col min="14598" max="14598" width="9" style="50" customWidth="1"/>
    <col min="14599" max="14600" width="9.81640625" style="50" customWidth="1"/>
    <col min="14601" max="14601" width="11.1796875" style="50" customWidth="1"/>
    <col min="14602" max="14602" width="2.81640625" style="50" customWidth="1"/>
    <col min="14603" max="14603" width="3.54296875" style="50" customWidth="1"/>
    <col min="14604" max="14848" width="9.1796875" style="50"/>
    <col min="14849" max="14849" width="8.81640625" style="50" customWidth="1"/>
    <col min="14850" max="14850" width="9.81640625" style="50" customWidth="1"/>
    <col min="14851" max="14851" width="14.453125" style="50" customWidth="1"/>
    <col min="14852" max="14852" width="7.1796875" style="50" customWidth="1"/>
    <col min="14853" max="14853" width="5.54296875" style="50" customWidth="1"/>
    <col min="14854" max="14854" width="9" style="50" customWidth="1"/>
    <col min="14855" max="14856" width="9.81640625" style="50" customWidth="1"/>
    <col min="14857" max="14857" width="11.1796875" style="50" customWidth="1"/>
    <col min="14858" max="14858" width="2.81640625" style="50" customWidth="1"/>
    <col min="14859" max="14859" width="3.54296875" style="50" customWidth="1"/>
    <col min="14860" max="15104" width="9.1796875" style="50"/>
    <col min="15105" max="15105" width="8.81640625" style="50" customWidth="1"/>
    <col min="15106" max="15106" width="9.81640625" style="50" customWidth="1"/>
    <col min="15107" max="15107" width="14.453125" style="50" customWidth="1"/>
    <col min="15108" max="15108" width="7.1796875" style="50" customWidth="1"/>
    <col min="15109" max="15109" width="5.54296875" style="50" customWidth="1"/>
    <col min="15110" max="15110" width="9" style="50" customWidth="1"/>
    <col min="15111" max="15112" width="9.81640625" style="50" customWidth="1"/>
    <col min="15113" max="15113" width="11.1796875" style="50" customWidth="1"/>
    <col min="15114" max="15114" width="2.81640625" style="50" customWidth="1"/>
    <col min="15115" max="15115" width="3.54296875" style="50" customWidth="1"/>
    <col min="15116" max="15360" width="9.1796875" style="50"/>
    <col min="15361" max="15361" width="8.81640625" style="50" customWidth="1"/>
    <col min="15362" max="15362" width="9.81640625" style="50" customWidth="1"/>
    <col min="15363" max="15363" width="14.453125" style="50" customWidth="1"/>
    <col min="15364" max="15364" width="7.1796875" style="50" customWidth="1"/>
    <col min="15365" max="15365" width="5.54296875" style="50" customWidth="1"/>
    <col min="15366" max="15366" width="9" style="50" customWidth="1"/>
    <col min="15367" max="15368" width="9.81640625" style="50" customWidth="1"/>
    <col min="15369" max="15369" width="11.1796875" style="50" customWidth="1"/>
    <col min="15370" max="15370" width="2.81640625" style="50" customWidth="1"/>
    <col min="15371" max="15371" width="3.54296875" style="50" customWidth="1"/>
    <col min="15372" max="15616" width="9.1796875" style="50"/>
    <col min="15617" max="15617" width="8.81640625" style="50" customWidth="1"/>
    <col min="15618" max="15618" width="9.81640625" style="50" customWidth="1"/>
    <col min="15619" max="15619" width="14.453125" style="50" customWidth="1"/>
    <col min="15620" max="15620" width="7.1796875" style="50" customWidth="1"/>
    <col min="15621" max="15621" width="5.54296875" style="50" customWidth="1"/>
    <col min="15622" max="15622" width="9" style="50" customWidth="1"/>
    <col min="15623" max="15624" width="9.81640625" style="50" customWidth="1"/>
    <col min="15625" max="15625" width="11.1796875" style="50" customWidth="1"/>
    <col min="15626" max="15626" width="2.81640625" style="50" customWidth="1"/>
    <col min="15627" max="15627" width="3.54296875" style="50" customWidth="1"/>
    <col min="15628" max="15872" width="9.1796875" style="50"/>
    <col min="15873" max="15873" width="8.81640625" style="50" customWidth="1"/>
    <col min="15874" max="15874" width="9.81640625" style="50" customWidth="1"/>
    <col min="15875" max="15875" width="14.453125" style="50" customWidth="1"/>
    <col min="15876" max="15876" width="7.1796875" style="50" customWidth="1"/>
    <col min="15877" max="15877" width="5.54296875" style="50" customWidth="1"/>
    <col min="15878" max="15878" width="9" style="50" customWidth="1"/>
    <col min="15879" max="15880" width="9.81640625" style="50" customWidth="1"/>
    <col min="15881" max="15881" width="11.1796875" style="50" customWidth="1"/>
    <col min="15882" max="15882" width="2.81640625" style="50" customWidth="1"/>
    <col min="15883" max="15883" width="3.54296875" style="50" customWidth="1"/>
    <col min="15884" max="16128" width="9.1796875" style="50"/>
    <col min="16129" max="16129" width="8.81640625" style="50" customWidth="1"/>
    <col min="16130" max="16130" width="9.81640625" style="50" customWidth="1"/>
    <col min="16131" max="16131" width="14.453125" style="50" customWidth="1"/>
    <col min="16132" max="16132" width="7.1796875" style="50" customWidth="1"/>
    <col min="16133" max="16133" width="5.54296875" style="50" customWidth="1"/>
    <col min="16134" max="16134" width="9" style="50" customWidth="1"/>
    <col min="16135" max="16136" width="9.81640625" style="50" customWidth="1"/>
    <col min="16137" max="16137" width="11.1796875" style="50" customWidth="1"/>
    <col min="16138" max="16138" width="2.81640625" style="50" customWidth="1"/>
    <col min="16139" max="16139" width="3.54296875" style="50" customWidth="1"/>
    <col min="16140" max="16384" width="9.1796875" style="50"/>
  </cols>
  <sheetData>
    <row r="1" spans="1:10" ht="46.5" customHeight="1" x14ac:dyDescent="0.35">
      <c r="A1" s="214" t="s">
        <v>276</v>
      </c>
      <c r="B1" s="215"/>
      <c r="C1" s="215"/>
      <c r="D1" s="215"/>
      <c r="E1" s="215"/>
      <c r="F1" s="215"/>
      <c r="G1" s="215"/>
      <c r="H1" s="215"/>
      <c r="I1" s="215"/>
      <c r="J1" s="216"/>
    </row>
    <row r="2" spans="1:10" ht="16.5" customHeight="1" x14ac:dyDescent="0.35">
      <c r="A2" s="139" t="s">
        <v>0</v>
      </c>
      <c r="B2" s="140"/>
      <c r="C2" s="140"/>
      <c r="D2" s="140"/>
      <c r="E2" s="140"/>
      <c r="F2" s="140"/>
      <c r="G2" s="140"/>
      <c r="H2" s="140"/>
      <c r="I2" s="140"/>
      <c r="J2" s="141"/>
    </row>
    <row r="3" spans="1:10" x14ac:dyDescent="0.35">
      <c r="A3" s="83" t="s">
        <v>1</v>
      </c>
      <c r="B3" s="124"/>
      <c r="C3" s="124"/>
      <c r="D3" s="124"/>
      <c r="E3" s="84"/>
      <c r="F3" s="217" t="str">
        <f ca="1">TEXT(TODAY(),"DD/MM/YYYY")</f>
        <v>15/07/2025</v>
      </c>
      <c r="G3" s="218"/>
      <c r="H3" s="218"/>
      <c r="I3" s="218"/>
      <c r="J3" s="219"/>
    </row>
    <row r="4" spans="1:10" ht="15" customHeight="1" x14ac:dyDescent="0.35">
      <c r="A4" s="83" t="s">
        <v>2</v>
      </c>
      <c r="B4" s="124"/>
      <c r="C4" s="124"/>
      <c r="D4" s="124"/>
      <c r="E4" s="84"/>
      <c r="F4" s="201" t="s">
        <v>189</v>
      </c>
      <c r="G4" s="202"/>
      <c r="H4" s="202"/>
      <c r="I4" s="202"/>
      <c r="J4" s="203"/>
    </row>
    <row r="5" spans="1:10" x14ac:dyDescent="0.35">
      <c r="A5" s="83" t="s">
        <v>3</v>
      </c>
      <c r="B5" s="124"/>
      <c r="C5" s="124"/>
      <c r="D5" s="124"/>
      <c r="E5" s="84"/>
      <c r="F5" s="217">
        <v>45848</v>
      </c>
      <c r="G5" s="218"/>
      <c r="H5" s="218"/>
      <c r="I5" s="218"/>
      <c r="J5" s="219"/>
    </row>
    <row r="6" spans="1:10" ht="16.5" customHeight="1" x14ac:dyDescent="0.35">
      <c r="A6" s="83" t="s">
        <v>4</v>
      </c>
      <c r="B6" s="124"/>
      <c r="C6" s="124"/>
      <c r="D6" s="124"/>
      <c r="E6" s="84"/>
      <c r="F6" s="88" t="s">
        <v>204</v>
      </c>
      <c r="G6" s="89"/>
      <c r="H6" s="89"/>
      <c r="I6" s="89"/>
      <c r="J6" s="90"/>
    </row>
    <row r="7" spans="1:10" ht="15" customHeight="1" x14ac:dyDescent="0.35">
      <c r="A7" s="83" t="s">
        <v>5</v>
      </c>
      <c r="B7" s="124"/>
      <c r="C7" s="124"/>
      <c r="D7" s="124"/>
      <c r="E7" s="84"/>
      <c r="F7" s="88" t="s">
        <v>204</v>
      </c>
      <c r="G7" s="89"/>
      <c r="H7" s="89"/>
      <c r="I7" s="89"/>
      <c r="J7" s="90"/>
    </row>
    <row r="8" spans="1:10" x14ac:dyDescent="0.35">
      <c r="A8" s="83" t="s">
        <v>6</v>
      </c>
      <c r="B8" s="124"/>
      <c r="C8" s="124"/>
      <c r="D8" s="124"/>
      <c r="E8" s="84"/>
      <c r="F8" s="220" t="s">
        <v>205</v>
      </c>
      <c r="G8" s="157"/>
      <c r="H8" s="157"/>
      <c r="I8" s="157"/>
      <c r="J8" s="158"/>
    </row>
    <row r="9" spans="1:10" x14ac:dyDescent="0.35">
      <c r="A9" s="83" t="s">
        <v>7</v>
      </c>
      <c r="B9" s="124"/>
      <c r="C9" s="124"/>
      <c r="D9" s="124"/>
      <c r="E9" s="84"/>
      <c r="F9" s="83" t="s">
        <v>191</v>
      </c>
      <c r="G9" s="124"/>
      <c r="H9" s="124"/>
      <c r="I9" s="124"/>
      <c r="J9" s="84"/>
    </row>
    <row r="10" spans="1:10" ht="30.75" customHeight="1" x14ac:dyDescent="0.35">
      <c r="A10" s="83" t="s">
        <v>8</v>
      </c>
      <c r="B10" s="124"/>
      <c r="C10" s="124"/>
      <c r="D10" s="124"/>
      <c r="E10" s="84"/>
      <c r="F10" s="195" t="s">
        <v>206</v>
      </c>
      <c r="G10" s="92"/>
      <c r="H10" s="92"/>
      <c r="I10" s="92"/>
      <c r="J10" s="93"/>
    </row>
    <row r="11" spans="1:10" ht="16.5" customHeight="1" x14ac:dyDescent="0.35">
      <c r="A11" s="83" t="s">
        <v>9</v>
      </c>
      <c r="B11" s="124"/>
      <c r="C11" s="124"/>
      <c r="D11" s="124"/>
      <c r="E11" s="84"/>
      <c r="F11" s="195" t="s">
        <v>10</v>
      </c>
      <c r="G11" s="196"/>
      <c r="H11" s="196"/>
      <c r="I11" s="196"/>
      <c r="J11" s="197"/>
    </row>
    <row r="12" spans="1:10" x14ac:dyDescent="0.35">
      <c r="A12" s="83" t="s">
        <v>11</v>
      </c>
      <c r="B12" s="124"/>
      <c r="C12" s="124"/>
      <c r="D12" s="124"/>
      <c r="E12" s="84"/>
      <c r="F12" s="83" t="s">
        <v>192</v>
      </c>
      <c r="G12" s="124"/>
      <c r="H12" s="124"/>
      <c r="I12" s="124"/>
      <c r="J12" s="84"/>
    </row>
    <row r="13" spans="1:10" x14ac:dyDescent="0.35">
      <c r="A13" s="186" t="s">
        <v>12</v>
      </c>
      <c r="B13" s="186"/>
      <c r="C13" s="88" t="str">
        <f>CONCATENATE((IF(OR(F8="",F8="NA"),"",F8)),", ",(IF(OR(A14="",A14="NA"),"",A14)),".",(IF(OR(C14="",C14="NA"),"",C14)),", ",(IF(OR(C15="",C15="NA"),"",C15)),", ",(IF(OR(H15="",H15="NA"),"",H15)),", ",(IF(OR(H16="",H16="NA"),"",H16)),".")</f>
        <v>Sai Krishna Aanandi, Gut No.68/2, Staion Road, Navali, Palghar.</v>
      </c>
      <c r="D13" s="89"/>
      <c r="E13" s="89"/>
      <c r="F13" s="89"/>
      <c r="G13" s="89"/>
      <c r="H13" s="89"/>
      <c r="I13" s="89"/>
      <c r="J13" s="90"/>
    </row>
    <row r="14" spans="1:10" ht="15.75" customHeight="1" x14ac:dyDescent="0.35">
      <c r="A14" s="88" t="s">
        <v>194</v>
      </c>
      <c r="B14" s="90"/>
      <c r="C14" s="195" t="s">
        <v>193</v>
      </c>
      <c r="D14" s="196"/>
      <c r="E14" s="196"/>
      <c r="F14" s="196"/>
      <c r="G14" s="196"/>
      <c r="H14" s="196"/>
      <c r="I14" s="196"/>
      <c r="J14" s="197"/>
    </row>
    <row r="15" spans="1:10" ht="15.75" customHeight="1" x14ac:dyDescent="0.35">
      <c r="A15" s="88" t="s">
        <v>13</v>
      </c>
      <c r="B15" s="90"/>
      <c r="C15" s="195" t="s">
        <v>217</v>
      </c>
      <c r="D15" s="196"/>
      <c r="E15" s="197"/>
      <c r="F15" s="198" t="s">
        <v>149</v>
      </c>
      <c r="G15" s="199"/>
      <c r="H15" s="200" t="s">
        <v>195</v>
      </c>
      <c r="I15" s="200"/>
      <c r="J15" s="200"/>
    </row>
    <row r="16" spans="1:10" x14ac:dyDescent="0.35">
      <c r="A16" s="127" t="s">
        <v>15</v>
      </c>
      <c r="B16" s="127"/>
      <c r="C16" s="128" t="s">
        <v>168</v>
      </c>
      <c r="D16" s="128"/>
      <c r="E16" s="128"/>
      <c r="F16" s="198" t="s">
        <v>14</v>
      </c>
      <c r="G16" s="199"/>
      <c r="H16" s="200" t="s">
        <v>168</v>
      </c>
      <c r="I16" s="200"/>
      <c r="J16" s="200"/>
    </row>
    <row r="17" spans="1:10" x14ac:dyDescent="0.35">
      <c r="A17" s="127" t="s">
        <v>150</v>
      </c>
      <c r="B17" s="127"/>
      <c r="C17" s="195" t="s">
        <v>168</v>
      </c>
      <c r="D17" s="196"/>
      <c r="E17" s="197"/>
      <c r="F17" s="198" t="s">
        <v>16</v>
      </c>
      <c r="G17" s="199"/>
      <c r="H17" s="195">
        <v>400063</v>
      </c>
      <c r="I17" s="196"/>
      <c r="J17" s="197"/>
    </row>
    <row r="18" spans="1:10" ht="32.25" customHeight="1" x14ac:dyDescent="0.35">
      <c r="A18" s="127" t="s">
        <v>17</v>
      </c>
      <c r="B18" s="127"/>
      <c r="C18" s="127" t="s">
        <v>216</v>
      </c>
      <c r="D18" s="127"/>
      <c r="E18" s="127"/>
      <c r="F18" s="186" t="s">
        <v>18</v>
      </c>
      <c r="G18" s="186"/>
      <c r="H18" s="196" t="s">
        <v>215</v>
      </c>
      <c r="I18" s="196"/>
      <c r="J18" s="197"/>
    </row>
    <row r="19" spans="1:10" ht="15" customHeight="1" x14ac:dyDescent="0.35">
      <c r="A19" s="198" t="s">
        <v>164</v>
      </c>
      <c r="B19" s="204"/>
      <c r="C19" s="204"/>
      <c r="D19" s="204"/>
      <c r="E19" s="199"/>
      <c r="F19" s="208" t="s">
        <v>19</v>
      </c>
      <c r="G19" s="209"/>
      <c r="H19" s="209"/>
      <c r="I19" s="209"/>
      <c r="J19" s="210"/>
    </row>
    <row r="20" spans="1:10" ht="18.75" customHeight="1" x14ac:dyDescent="0.35">
      <c r="A20" s="205"/>
      <c r="B20" s="206"/>
      <c r="C20" s="206"/>
      <c r="D20" s="206"/>
      <c r="E20" s="207"/>
      <c r="F20" s="211"/>
      <c r="G20" s="212"/>
      <c r="H20" s="212"/>
      <c r="I20" s="212"/>
      <c r="J20" s="213"/>
    </row>
    <row r="21" spans="1:10" ht="15" customHeight="1" x14ac:dyDescent="0.35">
      <c r="A21" s="198" t="s">
        <v>20</v>
      </c>
      <c r="B21" s="204"/>
      <c r="C21" s="204"/>
      <c r="D21" s="204"/>
      <c r="E21" s="199"/>
      <c r="F21" s="198" t="s">
        <v>21</v>
      </c>
      <c r="G21" s="204"/>
      <c r="H21" s="204"/>
      <c r="I21" s="204"/>
      <c r="J21" s="199"/>
    </row>
    <row r="22" spans="1:10" x14ac:dyDescent="0.35">
      <c r="A22" s="205"/>
      <c r="B22" s="206"/>
      <c r="C22" s="206"/>
      <c r="D22" s="206"/>
      <c r="E22" s="207"/>
      <c r="F22" s="205"/>
      <c r="G22" s="206"/>
      <c r="H22" s="206"/>
      <c r="I22" s="206"/>
      <c r="J22" s="207"/>
    </row>
    <row r="23" spans="1:10" ht="15" customHeight="1" x14ac:dyDescent="0.35">
      <c r="A23" s="83" t="s">
        <v>22</v>
      </c>
      <c r="B23" s="124"/>
      <c r="C23" s="124"/>
      <c r="D23" s="124"/>
      <c r="E23" s="84"/>
      <c r="F23" s="201" t="s">
        <v>23</v>
      </c>
      <c r="G23" s="202"/>
      <c r="H23" s="202"/>
      <c r="I23" s="202"/>
      <c r="J23" s="203"/>
    </row>
    <row r="24" spans="1:10" x14ac:dyDescent="0.35">
      <c r="A24" s="83" t="s">
        <v>24</v>
      </c>
      <c r="B24" s="124"/>
      <c r="C24" s="124"/>
      <c r="D24" s="124"/>
      <c r="E24" s="84"/>
      <c r="F24" s="201" t="s">
        <v>25</v>
      </c>
      <c r="G24" s="202"/>
      <c r="H24" s="202"/>
      <c r="I24" s="202"/>
      <c r="J24" s="203"/>
    </row>
    <row r="25" spans="1:10" ht="15" customHeight="1" x14ac:dyDescent="0.35">
      <c r="A25" s="83" t="s">
        <v>26</v>
      </c>
      <c r="B25" s="124"/>
      <c r="C25" s="124"/>
      <c r="D25" s="124"/>
      <c r="E25" s="84"/>
      <c r="F25" s="201" t="s">
        <v>27</v>
      </c>
      <c r="G25" s="202"/>
      <c r="H25" s="202"/>
      <c r="I25" s="202"/>
      <c r="J25" s="203"/>
    </row>
    <row r="26" spans="1:10" x14ac:dyDescent="0.35">
      <c r="A26" s="83" t="s">
        <v>28</v>
      </c>
      <c r="B26" s="124"/>
      <c r="C26" s="124"/>
      <c r="D26" s="124"/>
      <c r="E26" s="84"/>
      <c r="F26" s="201" t="s">
        <v>29</v>
      </c>
      <c r="G26" s="202"/>
      <c r="H26" s="202"/>
      <c r="I26" s="202"/>
      <c r="J26" s="203"/>
    </row>
    <row r="27" spans="1:10" x14ac:dyDescent="0.35">
      <c r="A27" s="222" t="s">
        <v>30</v>
      </c>
      <c r="B27" s="223"/>
      <c r="C27" s="222" t="s">
        <v>31</v>
      </c>
      <c r="D27" s="223"/>
      <c r="E27" s="222" t="s">
        <v>32</v>
      </c>
      <c r="F27" s="223"/>
      <c r="G27" s="222" t="s">
        <v>34</v>
      </c>
      <c r="H27" s="223"/>
      <c r="I27" s="222" t="s">
        <v>33</v>
      </c>
      <c r="J27" s="223"/>
    </row>
    <row r="28" spans="1:10" x14ac:dyDescent="0.35">
      <c r="A28" s="191" t="s">
        <v>35</v>
      </c>
      <c r="B28" s="87"/>
      <c r="C28" s="191" t="s">
        <v>36</v>
      </c>
      <c r="D28" s="87"/>
      <c r="E28" s="191" t="s">
        <v>36</v>
      </c>
      <c r="F28" s="87"/>
      <c r="G28" s="191" t="s">
        <v>36</v>
      </c>
      <c r="H28" s="87"/>
      <c r="I28" s="191" t="s">
        <v>36</v>
      </c>
      <c r="J28" s="87"/>
    </row>
    <row r="29" spans="1:10" x14ac:dyDescent="0.35">
      <c r="A29" s="191" t="s">
        <v>37</v>
      </c>
      <c r="B29" s="87"/>
      <c r="C29" s="191" t="s">
        <v>219</v>
      </c>
      <c r="D29" s="87"/>
      <c r="E29" s="191" t="s">
        <v>218</v>
      </c>
      <c r="F29" s="87"/>
      <c r="G29" s="191" t="s">
        <v>218</v>
      </c>
      <c r="H29" s="87"/>
      <c r="I29" s="191" t="s">
        <v>218</v>
      </c>
      <c r="J29" s="87"/>
    </row>
    <row r="30" spans="1:10" x14ac:dyDescent="0.35">
      <c r="A30" s="83" t="s">
        <v>38</v>
      </c>
      <c r="B30" s="124"/>
      <c r="C30" s="124"/>
      <c r="D30" s="124"/>
      <c r="E30" s="124"/>
      <c r="F30" s="124"/>
      <c r="G30" s="124"/>
      <c r="H30" s="124"/>
      <c r="I30" s="124"/>
      <c r="J30" s="84"/>
    </row>
    <row r="31" spans="1:10" x14ac:dyDescent="0.35">
      <c r="A31" s="83" t="s">
        <v>39</v>
      </c>
      <c r="B31" s="124"/>
      <c r="C31" s="124"/>
      <c r="D31" s="124"/>
      <c r="E31" s="124"/>
      <c r="F31" s="124"/>
      <c r="G31" s="124"/>
      <c r="H31" s="124"/>
      <c r="I31" s="124"/>
      <c r="J31" s="84"/>
    </row>
    <row r="32" spans="1:10" x14ac:dyDescent="0.35">
      <c r="A32" s="83" t="s">
        <v>40</v>
      </c>
      <c r="B32" s="84"/>
      <c r="C32" s="191" t="s">
        <v>41</v>
      </c>
      <c r="D32" s="87"/>
      <c r="E32" s="191">
        <v>19.6883193</v>
      </c>
      <c r="F32" s="87"/>
      <c r="G32" s="191" t="s">
        <v>42</v>
      </c>
      <c r="H32" s="87"/>
      <c r="I32" s="191">
        <v>72.775215399999993</v>
      </c>
      <c r="J32" s="87"/>
    </row>
    <row r="33" spans="1:10" x14ac:dyDescent="0.35">
      <c r="A33" s="83" t="s">
        <v>274</v>
      </c>
      <c r="B33" s="84"/>
      <c r="C33" s="85" t="s">
        <v>275</v>
      </c>
      <c r="D33" s="86"/>
      <c r="E33" s="86"/>
      <c r="F33" s="86"/>
      <c r="G33" s="86"/>
      <c r="H33" s="86"/>
      <c r="I33" s="86"/>
      <c r="J33" s="87"/>
    </row>
    <row r="34" spans="1:10" x14ac:dyDescent="0.35">
      <c r="A34" s="129" t="s">
        <v>43</v>
      </c>
      <c r="B34" s="129"/>
      <c r="C34" s="129"/>
      <c r="D34" s="129"/>
      <c r="E34" s="129"/>
      <c r="F34" s="129"/>
      <c r="G34" s="129"/>
      <c r="H34" s="129"/>
      <c r="I34" s="129"/>
      <c r="J34" s="129"/>
    </row>
    <row r="35" spans="1:10" ht="15" customHeight="1" x14ac:dyDescent="0.35">
      <c r="A35" s="186" t="s">
        <v>44</v>
      </c>
      <c r="B35" s="186"/>
      <c r="C35" s="186"/>
      <c r="D35" s="186"/>
      <c r="E35" s="186"/>
      <c r="F35" s="221" t="s">
        <v>201</v>
      </c>
      <c r="G35" s="221"/>
      <c r="H35" s="221"/>
      <c r="I35" s="221"/>
      <c r="J35" s="221"/>
    </row>
    <row r="36" spans="1:10" ht="15" customHeight="1" x14ac:dyDescent="0.35">
      <c r="A36" s="186" t="s">
        <v>45</v>
      </c>
      <c r="B36" s="186"/>
      <c r="C36" s="186"/>
      <c r="D36" s="186"/>
      <c r="E36" s="186"/>
      <c r="F36" s="186" t="s">
        <v>46</v>
      </c>
      <c r="G36" s="186"/>
      <c r="H36" s="186"/>
      <c r="I36" s="186"/>
      <c r="J36" s="186"/>
    </row>
    <row r="37" spans="1:10" x14ac:dyDescent="0.35">
      <c r="A37" s="129" t="s">
        <v>47</v>
      </c>
      <c r="B37" s="129"/>
      <c r="C37" s="129"/>
      <c r="D37" s="129"/>
      <c r="E37" s="129"/>
      <c r="F37" s="129"/>
      <c r="G37" s="129"/>
      <c r="H37" s="129"/>
      <c r="I37" s="129"/>
      <c r="J37" s="129"/>
    </row>
    <row r="38" spans="1:10" x14ac:dyDescent="0.35">
      <c r="A38" s="127" t="s">
        <v>48</v>
      </c>
      <c r="B38" s="127"/>
      <c r="C38" s="127"/>
      <c r="D38" s="127"/>
      <c r="E38" s="127"/>
      <c r="F38" s="231">
        <v>2695.2</v>
      </c>
      <c r="G38" s="231"/>
      <c r="H38" s="231"/>
      <c r="I38" s="231"/>
      <c r="J38" s="231"/>
    </row>
    <row r="39" spans="1:10" x14ac:dyDescent="0.35">
      <c r="A39" s="127" t="s">
        <v>49</v>
      </c>
      <c r="B39" s="127"/>
      <c r="C39" s="127"/>
      <c r="D39" s="127"/>
      <c r="E39" s="127"/>
      <c r="F39" s="187">
        <v>1</v>
      </c>
      <c r="G39" s="187"/>
      <c r="H39" s="187"/>
      <c r="I39" s="187"/>
      <c r="J39" s="187"/>
    </row>
    <row r="40" spans="1:10" x14ac:dyDescent="0.35">
      <c r="A40" s="127" t="s">
        <v>50</v>
      </c>
      <c r="B40" s="127"/>
      <c r="C40" s="127"/>
      <c r="D40" s="127"/>
      <c r="E40" s="127"/>
      <c r="F40" s="187">
        <v>0</v>
      </c>
      <c r="G40" s="187"/>
      <c r="H40" s="187"/>
      <c r="I40" s="187"/>
      <c r="J40" s="187"/>
    </row>
    <row r="41" spans="1:10" x14ac:dyDescent="0.35">
      <c r="A41" s="127" t="s">
        <v>51</v>
      </c>
      <c r="B41" s="127"/>
      <c r="C41" s="127"/>
      <c r="D41" s="127"/>
      <c r="E41" s="127"/>
      <c r="F41" s="187">
        <f>F39+F40</f>
        <v>1</v>
      </c>
      <c r="G41" s="187"/>
      <c r="H41" s="187"/>
      <c r="I41" s="187"/>
      <c r="J41" s="187"/>
    </row>
    <row r="42" spans="1:10" x14ac:dyDescent="0.35">
      <c r="A42" s="127" t="s">
        <v>52</v>
      </c>
      <c r="B42" s="127"/>
      <c r="C42" s="127"/>
      <c r="D42" s="127"/>
      <c r="E42" s="127"/>
      <c r="F42" s="126">
        <v>3234.24</v>
      </c>
      <c r="G42" s="126"/>
      <c r="H42" s="126"/>
      <c r="I42" s="126"/>
      <c r="J42" s="126"/>
    </row>
    <row r="43" spans="1:10" x14ac:dyDescent="0.35">
      <c r="A43" s="127" t="s">
        <v>53</v>
      </c>
      <c r="B43" s="127"/>
      <c r="C43" s="127"/>
      <c r="D43" s="127"/>
      <c r="E43" s="127"/>
      <c r="F43" s="128" t="s">
        <v>273</v>
      </c>
      <c r="G43" s="128"/>
      <c r="H43" s="128"/>
      <c r="I43" s="128"/>
      <c r="J43" s="128"/>
    </row>
    <row r="44" spans="1:10" x14ac:dyDescent="0.35">
      <c r="A44" s="129" t="s">
        <v>54</v>
      </c>
      <c r="B44" s="129"/>
      <c r="C44" s="129"/>
      <c r="D44" s="129"/>
      <c r="E44" s="129"/>
      <c r="F44" s="129"/>
      <c r="G44" s="129"/>
      <c r="H44" s="129"/>
      <c r="I44" s="129"/>
      <c r="J44" s="129"/>
    </row>
    <row r="45" spans="1:10" x14ac:dyDescent="0.35">
      <c r="A45" s="186" t="s">
        <v>55</v>
      </c>
      <c r="B45" s="186"/>
      <c r="C45" s="186" t="s">
        <v>202</v>
      </c>
      <c r="D45" s="186"/>
      <c r="E45" s="186"/>
      <c r="F45" s="186"/>
      <c r="G45" s="80" t="s">
        <v>56</v>
      </c>
      <c r="H45" s="186" t="s">
        <v>203</v>
      </c>
      <c r="I45" s="186"/>
      <c r="J45" s="186"/>
    </row>
    <row r="46" spans="1:10" x14ac:dyDescent="0.35">
      <c r="A46" s="88" t="s">
        <v>57</v>
      </c>
      <c r="B46" s="90"/>
      <c r="C46" s="88" t="str">
        <f>C45</f>
        <v>KBV/199</v>
      </c>
      <c r="D46" s="89"/>
      <c r="E46" s="89"/>
      <c r="F46" s="90"/>
      <c r="G46" s="49" t="s">
        <v>56</v>
      </c>
      <c r="H46" s="88" t="str">
        <f>H45</f>
        <v>01/01/2019.</v>
      </c>
      <c r="I46" s="89"/>
      <c r="J46" s="90"/>
    </row>
    <row r="47" spans="1:10" ht="50.5" customHeight="1" x14ac:dyDescent="0.35">
      <c r="A47" s="88" t="s">
        <v>58</v>
      </c>
      <c r="B47" s="90"/>
      <c r="C47" s="88" t="s">
        <v>266</v>
      </c>
      <c r="D47" s="124"/>
      <c r="E47" s="124"/>
      <c r="F47" s="84"/>
      <c r="G47" s="51" t="s">
        <v>56</v>
      </c>
      <c r="H47" s="88" t="str">
        <f>H46</f>
        <v>01/01/2019.</v>
      </c>
      <c r="I47" s="89"/>
      <c r="J47" s="90"/>
    </row>
    <row r="48" spans="1:10" ht="15" customHeight="1" x14ac:dyDescent="0.35">
      <c r="A48" s="88" t="s">
        <v>59</v>
      </c>
      <c r="B48" s="90"/>
      <c r="C48" s="88" t="s">
        <v>159</v>
      </c>
      <c r="D48" s="124"/>
      <c r="E48" s="124"/>
      <c r="F48" s="84" t="s">
        <v>60</v>
      </c>
      <c r="G48" s="49" t="s">
        <v>56</v>
      </c>
      <c r="H48" s="88" t="s">
        <v>36</v>
      </c>
      <c r="I48" s="89" t="s">
        <v>36</v>
      </c>
      <c r="J48" s="90"/>
    </row>
    <row r="49" spans="1:10" x14ac:dyDescent="0.35">
      <c r="A49" s="127" t="s">
        <v>61</v>
      </c>
      <c r="B49" s="127"/>
      <c r="C49" s="127"/>
      <c r="D49" s="228" t="str">
        <f>H47</f>
        <v>01/01/2019.</v>
      </c>
      <c r="E49" s="228"/>
      <c r="F49" s="83" t="s">
        <v>62</v>
      </c>
      <c r="G49" s="229"/>
      <c r="H49" s="230">
        <v>46022</v>
      </c>
      <c r="I49" s="92"/>
      <c r="J49" s="93"/>
    </row>
    <row r="50" spans="1:10" x14ac:dyDescent="0.35">
      <c r="A50" s="188" t="s">
        <v>63</v>
      </c>
      <c r="B50" s="189"/>
      <c r="C50" s="189"/>
      <c r="D50" s="189"/>
      <c r="E50" s="189"/>
      <c r="F50" s="189"/>
      <c r="G50" s="189"/>
      <c r="H50" s="189"/>
      <c r="I50" s="189"/>
      <c r="J50" s="190"/>
    </row>
    <row r="51" spans="1:10" ht="15.75" customHeight="1" x14ac:dyDescent="0.35">
      <c r="A51" s="83" t="s">
        <v>64</v>
      </c>
      <c r="B51" s="124"/>
      <c r="C51" s="84"/>
      <c r="D51" s="191">
        <f>F42</f>
        <v>3234.24</v>
      </c>
      <c r="E51" s="87"/>
      <c r="F51" s="159" t="s">
        <v>65</v>
      </c>
      <c r="G51" s="161"/>
      <c r="H51" s="159" t="s">
        <v>277</v>
      </c>
      <c r="I51" s="160"/>
      <c r="J51" s="161"/>
    </row>
    <row r="52" spans="1:10" x14ac:dyDescent="0.35">
      <c r="A52" s="91" t="s">
        <v>66</v>
      </c>
      <c r="B52" s="92"/>
      <c r="C52" s="91" t="s">
        <v>265</v>
      </c>
      <c r="D52" s="92"/>
      <c r="E52" s="92"/>
      <c r="F52" s="93"/>
      <c r="G52" s="88" t="s">
        <v>67</v>
      </c>
      <c r="H52" s="89"/>
      <c r="I52" s="89"/>
      <c r="J52" s="90"/>
    </row>
    <row r="53" spans="1:10" ht="15.75" customHeight="1" x14ac:dyDescent="0.35">
      <c r="A53" s="83" t="s">
        <v>68</v>
      </c>
      <c r="B53" s="124"/>
      <c r="C53" s="124"/>
      <c r="D53" s="88" t="s">
        <v>69</v>
      </c>
      <c r="E53" s="89"/>
      <c r="F53" s="89"/>
      <c r="G53" s="89"/>
      <c r="H53" s="89"/>
      <c r="I53" s="89"/>
      <c r="J53" s="90"/>
    </row>
    <row r="54" spans="1:10" ht="16" thickBot="1" x14ac:dyDescent="0.4">
      <c r="A54" s="91" t="s">
        <v>220</v>
      </c>
      <c r="B54" s="92"/>
      <c r="C54" s="92"/>
      <c r="D54" s="92"/>
      <c r="E54" s="92"/>
      <c r="F54" s="92"/>
      <c r="G54" s="92"/>
      <c r="H54" s="92"/>
      <c r="I54" s="92"/>
      <c r="J54" s="93"/>
    </row>
    <row r="55" spans="1:10" ht="15" hidden="1" customHeight="1" x14ac:dyDescent="0.35">
      <c r="A55" s="169" t="s">
        <v>70</v>
      </c>
      <c r="B55" s="170"/>
      <c r="C55" s="170"/>
      <c r="D55" s="170"/>
      <c r="E55" s="170"/>
      <c r="F55" s="170"/>
      <c r="G55" s="170"/>
      <c r="H55" s="170"/>
      <c r="I55" s="170"/>
      <c r="J55" s="171"/>
    </row>
    <row r="56" spans="1:10" ht="35.25" hidden="1" customHeight="1" x14ac:dyDescent="0.35">
      <c r="A56" s="169" t="s">
        <v>238</v>
      </c>
      <c r="B56" s="170"/>
      <c r="C56" s="170"/>
      <c r="D56" s="170"/>
      <c r="E56" s="170"/>
      <c r="F56" s="170"/>
      <c r="G56" s="170"/>
      <c r="H56" s="170"/>
      <c r="I56" s="170"/>
      <c r="J56" s="171"/>
    </row>
    <row r="57" spans="1:10" ht="15" hidden="1" customHeight="1" x14ac:dyDescent="0.35">
      <c r="A57" s="172"/>
      <c r="B57" s="173"/>
      <c r="C57" s="159" t="s">
        <v>71</v>
      </c>
      <c r="D57" s="160"/>
      <c r="E57" s="161"/>
      <c r="F57" s="159" t="s">
        <v>72</v>
      </c>
      <c r="G57" s="161"/>
      <c r="H57" s="172"/>
      <c r="I57" s="192"/>
      <c r="J57" s="173"/>
    </row>
    <row r="58" spans="1:10" hidden="1" x14ac:dyDescent="0.35">
      <c r="A58" s="174"/>
      <c r="B58" s="175"/>
      <c r="C58" s="159" t="s">
        <v>73</v>
      </c>
      <c r="D58" s="160"/>
      <c r="E58" s="161"/>
      <c r="F58" s="162">
        <f>'B1 - C%'!D6</f>
        <v>1</v>
      </c>
      <c r="G58" s="163"/>
      <c r="H58" s="174"/>
      <c r="I58" s="193"/>
      <c r="J58" s="175"/>
    </row>
    <row r="59" spans="1:10" hidden="1" x14ac:dyDescent="0.35">
      <c r="A59" s="174"/>
      <c r="B59" s="175"/>
      <c r="C59" s="159" t="s">
        <v>74</v>
      </c>
      <c r="D59" s="160"/>
      <c r="E59" s="161"/>
      <c r="F59" s="162">
        <f>'B1 - C%'!D7</f>
        <v>0.8</v>
      </c>
      <c r="G59" s="163"/>
      <c r="H59" s="174"/>
      <c r="I59" s="193"/>
      <c r="J59" s="175"/>
    </row>
    <row r="60" spans="1:10" hidden="1" x14ac:dyDescent="0.35">
      <c r="A60" s="174"/>
      <c r="B60" s="175"/>
      <c r="C60" s="159" t="s">
        <v>75</v>
      </c>
      <c r="D60" s="160"/>
      <c r="E60" s="161"/>
      <c r="F60" s="162">
        <f>'B1 - C%'!D8</f>
        <v>0</v>
      </c>
      <c r="G60" s="163"/>
      <c r="H60" s="174"/>
      <c r="I60" s="193"/>
      <c r="J60" s="175"/>
    </row>
    <row r="61" spans="1:10" hidden="1" x14ac:dyDescent="0.35">
      <c r="A61" s="174"/>
      <c r="B61" s="175"/>
      <c r="C61" s="159" t="s">
        <v>76</v>
      </c>
      <c r="D61" s="160"/>
      <c r="E61" s="161"/>
      <c r="F61" s="162">
        <f>'B1 - C%'!D9</f>
        <v>0</v>
      </c>
      <c r="G61" s="163"/>
      <c r="H61" s="174"/>
      <c r="I61" s="193"/>
      <c r="J61" s="175"/>
    </row>
    <row r="62" spans="1:10" hidden="1" x14ac:dyDescent="0.35">
      <c r="A62" s="174"/>
      <c r="B62" s="175"/>
      <c r="C62" s="159" t="s">
        <v>77</v>
      </c>
      <c r="D62" s="160"/>
      <c r="E62" s="161"/>
      <c r="F62" s="162">
        <f>'B1 - C%'!D10</f>
        <v>0</v>
      </c>
      <c r="G62" s="163"/>
      <c r="H62" s="174"/>
      <c r="I62" s="193"/>
      <c r="J62" s="175"/>
    </row>
    <row r="63" spans="1:10" ht="15" hidden="1" customHeight="1" x14ac:dyDescent="0.35">
      <c r="A63" s="174"/>
      <c r="B63" s="175"/>
      <c r="C63" s="159" t="s">
        <v>78</v>
      </c>
      <c r="D63" s="160"/>
      <c r="E63" s="161"/>
      <c r="F63" s="162">
        <f>'B1 - C%'!D11</f>
        <v>0</v>
      </c>
      <c r="G63" s="163"/>
      <c r="H63" s="174"/>
      <c r="I63" s="193"/>
      <c r="J63" s="175"/>
    </row>
    <row r="64" spans="1:10" hidden="1" x14ac:dyDescent="0.35">
      <c r="A64" s="176"/>
      <c r="B64" s="177"/>
      <c r="C64" s="159" t="s">
        <v>79</v>
      </c>
      <c r="D64" s="160"/>
      <c r="E64" s="161"/>
      <c r="F64" s="162">
        <f>'B1 - C%'!D12</f>
        <v>0</v>
      </c>
      <c r="G64" s="163"/>
      <c r="H64" s="176"/>
      <c r="I64" s="194"/>
      <c r="J64" s="177"/>
    </row>
    <row r="65" spans="1:13" hidden="1" x14ac:dyDescent="0.35">
      <c r="A65" s="164" t="s">
        <v>80</v>
      </c>
      <c r="B65" s="165"/>
      <c r="C65" s="166"/>
      <c r="D65" s="167">
        <f>'B1 - C%'!B22</f>
        <v>0.42</v>
      </c>
      <c r="E65" s="166"/>
      <c r="F65" s="164" t="s">
        <v>81</v>
      </c>
      <c r="G65" s="165"/>
      <c r="H65" s="166"/>
      <c r="I65" s="167">
        <f>'B1 - C%'!C22</f>
        <v>0.54</v>
      </c>
      <c r="J65" s="168"/>
    </row>
    <row r="66" spans="1:13" ht="16.5" hidden="1" customHeight="1" x14ac:dyDescent="0.35">
      <c r="A66" s="169" t="s">
        <v>239</v>
      </c>
      <c r="B66" s="170"/>
      <c r="C66" s="170"/>
      <c r="D66" s="170"/>
      <c r="E66" s="170"/>
      <c r="F66" s="170"/>
      <c r="G66" s="170"/>
      <c r="H66" s="170"/>
      <c r="I66" s="170"/>
      <c r="J66" s="171"/>
    </row>
    <row r="67" spans="1:13" ht="15" hidden="1" customHeight="1" x14ac:dyDescent="0.35">
      <c r="A67" s="172"/>
      <c r="B67" s="173"/>
      <c r="C67" s="159" t="s">
        <v>71</v>
      </c>
      <c r="D67" s="160"/>
      <c r="E67" s="161"/>
      <c r="F67" s="159" t="s">
        <v>72</v>
      </c>
      <c r="G67" s="161"/>
      <c r="H67" s="172"/>
      <c r="I67" s="192"/>
      <c r="J67" s="173"/>
    </row>
    <row r="68" spans="1:13" hidden="1" x14ac:dyDescent="0.35">
      <c r="A68" s="174"/>
      <c r="B68" s="175"/>
      <c r="C68" s="159" t="s">
        <v>73</v>
      </c>
      <c r="D68" s="160"/>
      <c r="E68" s="161"/>
      <c r="F68" s="162">
        <f>'B1 - C%'!D16</f>
        <v>0</v>
      </c>
      <c r="G68" s="163"/>
      <c r="H68" s="174"/>
      <c r="I68" s="193"/>
      <c r="J68" s="175"/>
    </row>
    <row r="69" spans="1:13" hidden="1" x14ac:dyDescent="0.35">
      <c r="A69" s="174"/>
      <c r="B69" s="175"/>
      <c r="C69" s="159" t="s">
        <v>74</v>
      </c>
      <c r="D69" s="160"/>
      <c r="E69" s="161"/>
      <c r="F69" s="162">
        <f>'B1 - C%'!D17</f>
        <v>0</v>
      </c>
      <c r="G69" s="163"/>
      <c r="H69" s="174"/>
      <c r="I69" s="193"/>
      <c r="J69" s="175"/>
    </row>
    <row r="70" spans="1:13" hidden="1" x14ac:dyDescent="0.35">
      <c r="A70" s="174"/>
      <c r="B70" s="175"/>
      <c r="C70" s="159" t="s">
        <v>75</v>
      </c>
      <c r="D70" s="160"/>
      <c r="E70" s="161"/>
      <c r="F70" s="162">
        <f>'B1 - C%'!D18</f>
        <v>0</v>
      </c>
      <c r="G70" s="163"/>
      <c r="H70" s="174"/>
      <c r="I70" s="193"/>
      <c r="J70" s="175"/>
    </row>
    <row r="71" spans="1:13" hidden="1" x14ac:dyDescent="0.35">
      <c r="A71" s="174"/>
      <c r="B71" s="175"/>
      <c r="C71" s="159" t="s">
        <v>76</v>
      </c>
      <c r="D71" s="160"/>
      <c r="E71" s="161"/>
      <c r="F71" s="162">
        <f>'B1 - C%'!D19</f>
        <v>0</v>
      </c>
      <c r="G71" s="163"/>
      <c r="H71" s="174"/>
      <c r="I71" s="193"/>
      <c r="J71" s="175"/>
    </row>
    <row r="72" spans="1:13" hidden="1" x14ac:dyDescent="0.35">
      <c r="A72" s="174"/>
      <c r="B72" s="175"/>
      <c r="C72" s="159" t="s">
        <v>77</v>
      </c>
      <c r="D72" s="160"/>
      <c r="E72" s="161"/>
      <c r="F72" s="162">
        <f>'B1 - C%'!D20</f>
        <v>0</v>
      </c>
      <c r="G72" s="163"/>
      <c r="H72" s="174"/>
      <c r="I72" s="193"/>
      <c r="J72" s="175"/>
    </row>
    <row r="73" spans="1:13" ht="15" hidden="1" customHeight="1" x14ac:dyDescent="0.35">
      <c r="A73" s="174"/>
      <c r="B73" s="175"/>
      <c r="C73" s="159" t="s">
        <v>78</v>
      </c>
      <c r="D73" s="160"/>
      <c r="E73" s="161"/>
      <c r="F73" s="162">
        <f>'B1 - C%'!D21</f>
        <v>0</v>
      </c>
      <c r="G73" s="163"/>
      <c r="H73" s="174"/>
      <c r="I73" s="193"/>
      <c r="J73" s="175"/>
    </row>
    <row r="74" spans="1:13" hidden="1" x14ac:dyDescent="0.35">
      <c r="A74" s="176"/>
      <c r="B74" s="177"/>
      <c r="C74" s="159" t="s">
        <v>79</v>
      </c>
      <c r="D74" s="160"/>
      <c r="E74" s="161"/>
      <c r="F74" s="162">
        <f>'B1 - C%'!D22</f>
        <v>0</v>
      </c>
      <c r="G74" s="163"/>
      <c r="H74" s="176"/>
      <c r="I74" s="194"/>
      <c r="J74" s="177"/>
    </row>
    <row r="75" spans="1:13" ht="16" hidden="1" thickBot="1" x14ac:dyDescent="0.4">
      <c r="A75" s="232" t="s">
        <v>80</v>
      </c>
      <c r="B75" s="233"/>
      <c r="C75" s="234"/>
      <c r="D75" s="235">
        <f>'B1 - C%'!B32</f>
        <v>0</v>
      </c>
      <c r="E75" s="234"/>
      <c r="F75" s="232" t="s">
        <v>81</v>
      </c>
      <c r="G75" s="233"/>
      <c r="H75" s="234"/>
      <c r="I75" s="235">
        <f>'B1 - C%'!C32</f>
        <v>0</v>
      </c>
      <c r="J75" s="236"/>
    </row>
    <row r="76" spans="1:13" customFormat="1" ht="15.75" customHeight="1" x14ac:dyDescent="0.35">
      <c r="A76" s="178" t="s">
        <v>240</v>
      </c>
      <c r="B76" s="179"/>
      <c r="C76" s="180" t="s">
        <v>267</v>
      </c>
      <c r="D76" s="180"/>
      <c r="E76" s="180"/>
      <c r="F76" s="180"/>
      <c r="G76" s="180"/>
      <c r="H76" s="180"/>
      <c r="I76" s="180"/>
      <c r="J76" s="181"/>
      <c r="K76" s="41" t="str">
        <f ca="1">(IF(C80=0,"Work not yet Started.",IF(D80=25%,"Piling work in process",IF(D80=50%,"Excavation work in process",IF(D80=100%,"Excavation work completed, ","0")))&amp;(IF(C81=0%,"",IF(C81=M82,"Footing work is process",IF(C81=M83,"Footing work Completed",IF(C81=M84,"1st Basement Completed",IF(C81=M85,"1st &amp; 2nd Basement Completed",IF(C81=M86,"1st to 3rd Basement Completed",IF(C81=M87,"1st to 4th Basement Completed",IF(C81=M88,"Plinth work is process",IF(C81=M89,"Plinth work completed","0")))))))))))&amp;(IF(C82&gt;0,", RCC upto "&amp;C82&amp;" Slab completed",""))&amp;(IF(C83&gt;0,", Brickwork upto "&amp;C83&amp;" Floor completed"," "))&amp;(IF(C84&gt;0,", Internal Plaster upto "&amp;C84&amp;" Floor completed"," "))&amp;(IF(C85&gt;0,", External Plaster upto "&amp;C85&amp;" Floor completed"," "))&amp;(IF(C86&gt;0,", Flooring upto "&amp;C86&amp;" Floor completed"," "))&amp;(IF(C87&gt;0,", Painting upto "&amp;C87&amp;" Floor completed"," "))&amp;(IF(C88&gt;0,", Finishing upto "&amp;C88&amp;" Floor completed"," ")))</f>
        <v xml:space="preserve">Excavation work completed, Plinth work completed, RCC upto 5 Slab completed, Brickwork upto 4 Floor completed, Internal Plaster upto 4 Floor completed, External Plaster upto 4 Floor completed, Flooring upto 4 Floor completed, Painting upto 4 Floor completed </v>
      </c>
      <c r="L76" s="41"/>
      <c r="M76" s="52"/>
    </row>
    <row r="77" spans="1:13" customFormat="1" x14ac:dyDescent="0.35">
      <c r="A77" s="45" t="s">
        <v>145</v>
      </c>
      <c r="B77" s="46">
        <v>0</v>
      </c>
      <c r="C77" s="46" t="s">
        <v>147</v>
      </c>
      <c r="D77" s="46">
        <v>1</v>
      </c>
      <c r="E77" s="46" t="s">
        <v>146</v>
      </c>
      <c r="F77" s="97">
        <v>0</v>
      </c>
      <c r="G77" s="97"/>
      <c r="H77" s="46" t="s">
        <v>241</v>
      </c>
      <c r="I77" s="97">
        <f ca="1">--TRIM(RIGHT(SUBSTITUTE(LEFT(C76,_xlfn.AGGREGATE(16,6,FIND({0,1,2,3,4,5,6,7,8,9},C76,ROW(INDIRECT("1:"&amp;LEN(C76)))),1))," ",REPT(" ",LEN(C76))),LEN(C76)))</f>
        <v>4</v>
      </c>
      <c r="J77" s="182"/>
      <c r="K77" s="42" t="s">
        <v>242</v>
      </c>
      <c r="L77" s="42"/>
      <c r="M77" s="53"/>
    </row>
    <row r="78" spans="1:13" customFormat="1" ht="64.5" customHeight="1" x14ac:dyDescent="0.35">
      <c r="A78" s="183" t="s">
        <v>243</v>
      </c>
      <c r="B78" s="106"/>
      <c r="C78" s="105" t="str">
        <f ca="1">K76</f>
        <v xml:space="preserve">Excavation work completed, Plinth work completed, RCC upto 5 Slab completed, Brickwork upto 4 Floor completed, Internal Plaster upto 4 Floor completed, External Plaster upto 4 Floor completed, Flooring upto 4 Floor completed, Painting upto 4 Floor completed </v>
      </c>
      <c r="D78" s="105"/>
      <c r="E78" s="105"/>
      <c r="F78" s="105"/>
      <c r="G78" s="105"/>
      <c r="H78" s="105"/>
      <c r="I78" s="105"/>
      <c r="J78" s="184"/>
      <c r="K78" s="42" t="s">
        <v>244</v>
      </c>
      <c r="L78" s="42"/>
      <c r="M78" s="53"/>
    </row>
    <row r="79" spans="1:13" customFormat="1" x14ac:dyDescent="0.35">
      <c r="A79" s="99" t="s">
        <v>71</v>
      </c>
      <c r="B79" s="97"/>
      <c r="C79" s="47" t="s">
        <v>245</v>
      </c>
      <c r="D79" s="98" t="s">
        <v>246</v>
      </c>
      <c r="E79" s="98"/>
      <c r="F79" s="98" t="s">
        <v>247</v>
      </c>
      <c r="G79" s="98"/>
      <c r="H79" s="98" t="s">
        <v>248</v>
      </c>
      <c r="I79" s="98"/>
      <c r="J79" s="185"/>
      <c r="K79" s="43" t="s">
        <v>249</v>
      </c>
      <c r="L79" s="50"/>
      <c r="M79" s="54">
        <f ca="1">I77*25%</f>
        <v>1</v>
      </c>
    </row>
    <row r="80" spans="1:13" customFormat="1" x14ac:dyDescent="0.35">
      <c r="A80" s="97" t="s">
        <v>250</v>
      </c>
      <c r="B80" s="97"/>
      <c r="C80" s="55">
        <f ca="1">M81</f>
        <v>4</v>
      </c>
      <c r="D80" s="100">
        <f ca="1">((100/I77)*C80)/100</f>
        <v>1</v>
      </c>
      <c r="E80" s="100"/>
      <c r="F80" s="100">
        <f ca="1">(IF(C78=K77,"100%",IF(C78=K78,"100%",(((C81/I77*10)+(40/(D77+F77+I77)*C82)+(7.5/(I77)*C83)+(7.5/(I77)*C84)+(10/I77*C85)+(10/I77*C86)+(5/I77*C87)+(5/I77*C88)+(5/I77*C89))/100))))</f>
        <v>0.9</v>
      </c>
      <c r="G80" s="100"/>
      <c r="H80" s="100">
        <f ca="1">((((C80/I77)*20)+((C81/I77)*25)+(30/(I77+F77+D77)*C82)+(5/I77*C83)+(5/I77*C84)+(5/I77*C85)+(5/I77*C86)+(0/I77*C87)+(0/I77*C88)+(5/I77*C89))/100)</f>
        <v>0.95</v>
      </c>
      <c r="I80" s="100"/>
      <c r="J80" s="100"/>
      <c r="K80" s="43" t="s">
        <v>153</v>
      </c>
      <c r="L80" s="56"/>
      <c r="M80" s="57">
        <f ca="1">I77*50%</f>
        <v>2</v>
      </c>
    </row>
    <row r="81" spans="1:13" customFormat="1" x14ac:dyDescent="0.35">
      <c r="A81" s="97" t="s">
        <v>73</v>
      </c>
      <c r="B81" s="97"/>
      <c r="C81" s="58">
        <f ca="1">M89</f>
        <v>4</v>
      </c>
      <c r="D81" s="100">
        <f ca="1">((100/I77)*C81)/100</f>
        <v>1</v>
      </c>
      <c r="E81" s="100"/>
      <c r="F81" s="100"/>
      <c r="G81" s="100"/>
      <c r="H81" s="100"/>
      <c r="I81" s="100"/>
      <c r="J81" s="100"/>
      <c r="K81" s="43" t="s">
        <v>154</v>
      </c>
      <c r="L81" s="56"/>
      <c r="M81" s="57">
        <f ca="1">I77</f>
        <v>4</v>
      </c>
    </row>
    <row r="82" spans="1:13" customFormat="1" x14ac:dyDescent="0.35">
      <c r="A82" s="97" t="s">
        <v>251</v>
      </c>
      <c r="B82" s="97"/>
      <c r="C82" s="58">
        <v>5</v>
      </c>
      <c r="D82" s="100">
        <f ca="1">((100/(D77+F77+I77))*C82)/100</f>
        <v>1</v>
      </c>
      <c r="E82" s="100"/>
      <c r="F82" s="100"/>
      <c r="G82" s="100"/>
      <c r="H82" s="100"/>
      <c r="I82" s="100"/>
      <c r="J82" s="100"/>
      <c r="K82" s="43" t="s">
        <v>155</v>
      </c>
      <c r="L82" s="56"/>
      <c r="M82" s="59">
        <f ca="1">(IF(B77=0,I77/4,(I77/(B77+4))))</f>
        <v>1</v>
      </c>
    </row>
    <row r="83" spans="1:13" customFormat="1" x14ac:dyDescent="0.35">
      <c r="A83" s="97" t="s">
        <v>252</v>
      </c>
      <c r="B83" s="97" t="s">
        <v>253</v>
      </c>
      <c r="C83" s="55">
        <v>4</v>
      </c>
      <c r="D83" s="100">
        <f ca="1">((100/I77)*C83)/100</f>
        <v>1</v>
      </c>
      <c r="E83" s="100"/>
      <c r="F83" s="100"/>
      <c r="G83" s="100"/>
      <c r="H83" s="100"/>
      <c r="I83" s="100"/>
      <c r="J83" s="100"/>
      <c r="K83" s="43" t="s">
        <v>156</v>
      </c>
      <c r="L83" s="56"/>
      <c r="M83" s="59">
        <f ca="1">(IF(B77=0,I77/4+M82,(I77/(B77+4)+M82)))</f>
        <v>2</v>
      </c>
    </row>
    <row r="84" spans="1:13" customFormat="1" x14ac:dyDescent="0.35">
      <c r="A84" s="97" t="s">
        <v>254</v>
      </c>
      <c r="B84" s="97" t="s">
        <v>253</v>
      </c>
      <c r="C84" s="55">
        <v>4</v>
      </c>
      <c r="D84" s="100">
        <f ca="1">((100/I77)*C84)/100</f>
        <v>1</v>
      </c>
      <c r="E84" s="100"/>
      <c r="F84" s="100"/>
      <c r="G84" s="100"/>
      <c r="H84" s="100"/>
      <c r="I84" s="100"/>
      <c r="J84" s="100"/>
      <c r="K84" s="43" t="s">
        <v>255</v>
      </c>
      <c r="L84" s="60"/>
      <c r="M84" s="59">
        <f>(IF(B77=0,0,(I77/(B77+4)+M83)))</f>
        <v>0</v>
      </c>
    </row>
    <row r="85" spans="1:13" customFormat="1" x14ac:dyDescent="0.35">
      <c r="A85" s="97" t="s">
        <v>256</v>
      </c>
      <c r="B85" s="97" t="s">
        <v>257</v>
      </c>
      <c r="C85" s="55">
        <v>4</v>
      </c>
      <c r="D85" s="100">
        <f ca="1">((100/(I77))*C85)/100</f>
        <v>1</v>
      </c>
      <c r="E85" s="100"/>
      <c r="F85" s="100"/>
      <c r="G85" s="100"/>
      <c r="H85" s="100"/>
      <c r="I85" s="100"/>
      <c r="J85" s="100"/>
      <c r="K85" s="43" t="s">
        <v>258</v>
      </c>
      <c r="L85" s="60"/>
      <c r="M85" s="59">
        <f>(IF(B77&gt;1,(I77/(B77+4)+M84),0))</f>
        <v>0</v>
      </c>
    </row>
    <row r="86" spans="1:13" customFormat="1" x14ac:dyDescent="0.35">
      <c r="A86" s="97" t="s">
        <v>259</v>
      </c>
      <c r="B86" s="97" t="s">
        <v>259</v>
      </c>
      <c r="C86" s="55">
        <v>4</v>
      </c>
      <c r="D86" s="100">
        <f ca="1">((100/I77)*C86)/100</f>
        <v>1</v>
      </c>
      <c r="E86" s="100"/>
      <c r="F86" s="100"/>
      <c r="G86" s="100"/>
      <c r="H86" s="100"/>
      <c r="I86" s="100"/>
      <c r="J86" s="100"/>
      <c r="K86" s="43" t="s">
        <v>260</v>
      </c>
      <c r="L86" s="61"/>
      <c r="M86" s="62">
        <f>(IF(B77&gt;2,(I77/(B77+4)+M85),0))</f>
        <v>0</v>
      </c>
    </row>
    <row r="87" spans="1:13" customFormat="1" x14ac:dyDescent="0.35">
      <c r="A87" s="97" t="s">
        <v>261</v>
      </c>
      <c r="B87" s="97"/>
      <c r="C87" s="55">
        <v>4</v>
      </c>
      <c r="D87" s="100">
        <f ca="1">((100/I77)*C87)/100</f>
        <v>1</v>
      </c>
      <c r="E87" s="100"/>
      <c r="F87" s="100"/>
      <c r="G87" s="100"/>
      <c r="H87" s="100"/>
      <c r="I87" s="100"/>
      <c r="J87" s="100"/>
      <c r="K87" s="43" t="s">
        <v>262</v>
      </c>
      <c r="M87" s="63">
        <f>(IF(B77&gt;3,(I77/(B77+4)+M86),0))</f>
        <v>0</v>
      </c>
    </row>
    <row r="88" spans="1:13" customFormat="1" x14ac:dyDescent="0.35">
      <c r="A88" s="98" t="s">
        <v>263</v>
      </c>
      <c r="B88" s="98" t="s">
        <v>263</v>
      </c>
      <c r="C88" s="55">
        <v>0</v>
      </c>
      <c r="D88" s="100">
        <f ca="1">((100/(I77))*C88)/100</f>
        <v>0</v>
      </c>
      <c r="E88" s="100"/>
      <c r="F88" s="100"/>
      <c r="G88" s="100"/>
      <c r="H88" s="100"/>
      <c r="I88" s="100"/>
      <c r="J88" s="100"/>
      <c r="K88" s="43" t="s">
        <v>157</v>
      </c>
      <c r="L88" s="56"/>
      <c r="M88" s="59">
        <f ca="1">(IF(B77=0,I77/4+M83,(I77/(B77+4)+M83+MAX(0,M84-M83)+MAX(0,M85-M84)+MAX(0,M86-M85)+MAX(0,M87-M86))))</f>
        <v>3</v>
      </c>
    </row>
    <row r="89" spans="1:13" customFormat="1" ht="16" thickBot="1" x14ac:dyDescent="0.4">
      <c r="A89" s="97" t="s">
        <v>264</v>
      </c>
      <c r="B89" s="97"/>
      <c r="C89" s="55">
        <v>0</v>
      </c>
      <c r="D89" s="100">
        <f ca="1">((100/(I77))*C89)/100</f>
        <v>0</v>
      </c>
      <c r="E89" s="100"/>
      <c r="F89" s="100"/>
      <c r="G89" s="100"/>
      <c r="H89" s="100"/>
      <c r="I89" s="100"/>
      <c r="J89" s="100"/>
      <c r="K89" s="44" t="s">
        <v>158</v>
      </c>
      <c r="L89" s="65"/>
      <c r="M89" s="66">
        <f ca="1">(IF(B77=0,I77/4+M88,(I77/(B77+4)+M88)))</f>
        <v>4</v>
      </c>
    </row>
    <row r="90" spans="1:13" customFormat="1" ht="15.75" customHeight="1" x14ac:dyDescent="0.35">
      <c r="A90" s="104" t="s">
        <v>240</v>
      </c>
      <c r="B90" s="104"/>
      <c r="C90" s="105" t="s">
        <v>268</v>
      </c>
      <c r="D90" s="105"/>
      <c r="E90" s="105"/>
      <c r="F90" s="105"/>
      <c r="G90" s="105"/>
      <c r="H90" s="105"/>
      <c r="I90" s="105"/>
      <c r="J90" s="105"/>
      <c r="K90" s="41" t="str">
        <f>(IF(C94=0,"Work not yet Started.",IF(D94=25%,"Piling work in process",IF(D94=50%,"Excavation work in process",IF(D94=100%,"Excavation work completed, ","0")))&amp;(IF(C95=0%,"",IF(C95=M96,"Footing work is process",IF(C95=M97,"Footing work Completed",IF(C95=M98,"1st Basement Completed",IF(C95=M99,"1st &amp; 2nd Basement Completed",IF(C95=M100,"1st to 3rd Basement Completed",IF(C95=M101,"1st to 4th Basement Completed",IF(C95=M102,"Plinth work is process",IF(C95=M103,"Plinth work completed","0")))))))))))&amp;(IF(C96&gt;0,", RCC upto "&amp;C96&amp;" Slab completed",""))&amp;(IF(C97&gt;0,", Brickwork upto "&amp;C97&amp;" Floor completed"," "))&amp;(IF(C98&gt;0,", Internal Plaster upto "&amp;C98&amp;" Floor completed"," "))&amp;(IF(C99&gt;0,", External Plaster upto "&amp;C99&amp;" Floor completed"," "))&amp;(IF(C100&gt;0,", Flooring upto "&amp;C100&amp;" Floor completed"," "))&amp;(IF(C101&gt;0,", Painting upto "&amp;C101&amp;" Floor completed"," "))&amp;(IF(C102&gt;0,", Finishing upto "&amp;C102&amp;" Floor completed"," ")))</f>
        <v xml:space="preserve">Work not yet Started.      </v>
      </c>
      <c r="L90" s="41"/>
      <c r="M90" s="52"/>
    </row>
    <row r="91" spans="1:13" customFormat="1" x14ac:dyDescent="0.35">
      <c r="A91" s="82" t="s">
        <v>145</v>
      </c>
      <c r="B91" s="82">
        <v>0</v>
      </c>
      <c r="C91" s="82" t="s">
        <v>147</v>
      </c>
      <c r="D91" s="82">
        <v>1</v>
      </c>
      <c r="E91" s="82" t="s">
        <v>146</v>
      </c>
      <c r="F91" s="97">
        <v>0</v>
      </c>
      <c r="G91" s="97"/>
      <c r="H91" s="82" t="s">
        <v>241</v>
      </c>
      <c r="I91" s="97">
        <f ca="1">--TRIM(RIGHT(SUBSTITUTE(LEFT(C90,_xlfn.AGGREGATE(16,6,FIND({0,1,2,3,4,5,6,7,8,9},C90,ROW(INDIRECT("1:"&amp;LEN(C90)))),1))," ",REPT(" ",LEN(C90))),LEN(C90)))</f>
        <v>4</v>
      </c>
      <c r="J91" s="97"/>
      <c r="K91" s="42" t="s">
        <v>242</v>
      </c>
      <c r="L91" s="42"/>
      <c r="M91" s="53"/>
    </row>
    <row r="92" spans="1:13" customFormat="1" ht="15.75" customHeight="1" x14ac:dyDescent="0.35">
      <c r="A92" s="106" t="s">
        <v>243</v>
      </c>
      <c r="B92" s="106"/>
      <c r="C92" s="105" t="str">
        <f>K90</f>
        <v xml:space="preserve">Work not yet Started.      </v>
      </c>
      <c r="D92" s="105"/>
      <c r="E92" s="105"/>
      <c r="F92" s="105"/>
      <c r="G92" s="105"/>
      <c r="H92" s="105"/>
      <c r="I92" s="105"/>
      <c r="J92" s="105"/>
      <c r="K92" s="42" t="s">
        <v>244</v>
      </c>
      <c r="L92" s="42"/>
      <c r="M92" s="53"/>
    </row>
    <row r="93" spans="1:13" customFormat="1" ht="15.75" customHeight="1" x14ac:dyDescent="0.35">
      <c r="A93" s="97" t="s">
        <v>71</v>
      </c>
      <c r="B93" s="97"/>
      <c r="C93" s="81" t="s">
        <v>245</v>
      </c>
      <c r="D93" s="98" t="s">
        <v>246</v>
      </c>
      <c r="E93" s="98"/>
      <c r="F93" s="98" t="s">
        <v>247</v>
      </c>
      <c r="G93" s="98"/>
      <c r="H93" s="98" t="s">
        <v>248</v>
      </c>
      <c r="I93" s="98"/>
      <c r="J93" s="98"/>
      <c r="K93" s="43" t="s">
        <v>249</v>
      </c>
      <c r="L93" s="50"/>
      <c r="M93" s="54">
        <f ca="1">I91*25%</f>
        <v>1</v>
      </c>
    </row>
    <row r="94" spans="1:13" customFormat="1" x14ac:dyDescent="0.35">
      <c r="A94" s="99" t="s">
        <v>250</v>
      </c>
      <c r="B94" s="97"/>
      <c r="C94" s="55">
        <v>0</v>
      </c>
      <c r="D94" s="100">
        <f ca="1">((100/I91)*C94)/100</f>
        <v>0</v>
      </c>
      <c r="E94" s="100"/>
      <c r="F94" s="100">
        <f ca="1">(IF(C92=K91,"100%",IF(C92=K92,"100%",(((C95/I91*10)+(40/(D91+F91+I91)*C96)+(7.5/(I91)*C97)+(7.5/(I91)*C98)+(10/I91*C99)+(10/I91*C100)+(5/I91*C101)+(5/I91*C102)+(5/I91*C103))/100))))</f>
        <v>0</v>
      </c>
      <c r="G94" s="100"/>
      <c r="H94" s="100">
        <f ca="1">((((C94/I91)*20)+((C95/I91)*25)+(30/(I91+F91+D91)*C96)+(5/I91*C97)+(5/I91*C98)+(5/I91*C99)+(5/I91*C100)+(0/I91*C101)+(0/I91*C102)+(5/I91*C103))/100)</f>
        <v>0</v>
      </c>
      <c r="I94" s="100"/>
      <c r="J94" s="101"/>
      <c r="K94" s="43" t="s">
        <v>153</v>
      </c>
      <c r="L94" s="56"/>
      <c r="M94" s="57">
        <f ca="1">I91*50%</f>
        <v>2</v>
      </c>
    </row>
    <row r="95" spans="1:13" customFormat="1" x14ac:dyDescent="0.35">
      <c r="A95" s="99" t="s">
        <v>73</v>
      </c>
      <c r="B95" s="97"/>
      <c r="C95" s="58">
        <v>0</v>
      </c>
      <c r="D95" s="100">
        <f ca="1">((100/I91)*C95)/100</f>
        <v>0</v>
      </c>
      <c r="E95" s="100"/>
      <c r="F95" s="100"/>
      <c r="G95" s="100"/>
      <c r="H95" s="100"/>
      <c r="I95" s="100"/>
      <c r="J95" s="101"/>
      <c r="K95" s="43" t="s">
        <v>154</v>
      </c>
      <c r="L95" s="56"/>
      <c r="M95" s="57">
        <f ca="1">I91</f>
        <v>4</v>
      </c>
    </row>
    <row r="96" spans="1:13" customFormat="1" ht="15.75" customHeight="1" x14ac:dyDescent="0.35">
      <c r="A96" s="99" t="s">
        <v>251</v>
      </c>
      <c r="B96" s="97"/>
      <c r="C96" s="58">
        <v>0</v>
      </c>
      <c r="D96" s="100">
        <f ca="1">((100/(D91+F91+I91))*C96)/100</f>
        <v>0</v>
      </c>
      <c r="E96" s="100"/>
      <c r="F96" s="100"/>
      <c r="G96" s="100"/>
      <c r="H96" s="100"/>
      <c r="I96" s="100"/>
      <c r="J96" s="101"/>
      <c r="K96" s="43" t="s">
        <v>155</v>
      </c>
      <c r="L96" s="56"/>
      <c r="M96" s="59">
        <f ca="1">(IF(B91=0,I91/4,(I91/(B91+4))))</f>
        <v>1</v>
      </c>
    </row>
    <row r="97" spans="1:13" customFormat="1" ht="15.75" customHeight="1" x14ac:dyDescent="0.35">
      <c r="A97" s="99" t="s">
        <v>252</v>
      </c>
      <c r="B97" s="97" t="s">
        <v>253</v>
      </c>
      <c r="C97" s="55">
        <v>0</v>
      </c>
      <c r="D97" s="100">
        <f ca="1">((100/I91)*C97)/100</f>
        <v>0</v>
      </c>
      <c r="E97" s="100"/>
      <c r="F97" s="100"/>
      <c r="G97" s="100"/>
      <c r="H97" s="100"/>
      <c r="I97" s="100"/>
      <c r="J97" s="101"/>
      <c r="K97" s="43" t="s">
        <v>156</v>
      </c>
      <c r="L97" s="56"/>
      <c r="M97" s="59">
        <f ca="1">(IF(B91=0,I91/4+M96,(I91/(B91+4)+M96)))</f>
        <v>2</v>
      </c>
    </row>
    <row r="98" spans="1:13" customFormat="1" ht="15.75" customHeight="1" x14ac:dyDescent="0.35">
      <c r="A98" s="99" t="s">
        <v>254</v>
      </c>
      <c r="B98" s="97" t="s">
        <v>253</v>
      </c>
      <c r="C98" s="55">
        <v>0</v>
      </c>
      <c r="D98" s="100">
        <f ca="1">((100/I91)*C98)/100</f>
        <v>0</v>
      </c>
      <c r="E98" s="100"/>
      <c r="F98" s="100"/>
      <c r="G98" s="100"/>
      <c r="H98" s="100"/>
      <c r="I98" s="100"/>
      <c r="J98" s="101"/>
      <c r="K98" s="43" t="s">
        <v>255</v>
      </c>
      <c r="L98" s="60"/>
      <c r="M98" s="59">
        <f>(IF(B91=0,0,(I91/(B91+4)+M97)))</f>
        <v>0</v>
      </c>
    </row>
    <row r="99" spans="1:13" customFormat="1" ht="15.75" customHeight="1" x14ac:dyDescent="0.35">
      <c r="A99" s="99" t="s">
        <v>256</v>
      </c>
      <c r="B99" s="97" t="s">
        <v>257</v>
      </c>
      <c r="C99" s="55">
        <v>0</v>
      </c>
      <c r="D99" s="100">
        <f ca="1">((100/(I91))*C99)/100</f>
        <v>0</v>
      </c>
      <c r="E99" s="100"/>
      <c r="F99" s="100"/>
      <c r="G99" s="100"/>
      <c r="H99" s="100"/>
      <c r="I99" s="100"/>
      <c r="J99" s="101"/>
      <c r="K99" s="43" t="s">
        <v>258</v>
      </c>
      <c r="L99" s="60"/>
      <c r="M99" s="59">
        <f>(IF(B91&gt;1,(I91/(B91+4)+M98),0))</f>
        <v>0</v>
      </c>
    </row>
    <row r="100" spans="1:13" customFormat="1" ht="15.75" customHeight="1" x14ac:dyDescent="0.35">
      <c r="A100" s="99" t="s">
        <v>259</v>
      </c>
      <c r="B100" s="97" t="s">
        <v>259</v>
      </c>
      <c r="C100" s="55">
        <v>0</v>
      </c>
      <c r="D100" s="100">
        <f ca="1">((100/I91)*C100)/100</f>
        <v>0</v>
      </c>
      <c r="E100" s="100"/>
      <c r="F100" s="100"/>
      <c r="G100" s="100"/>
      <c r="H100" s="100"/>
      <c r="I100" s="100"/>
      <c r="J100" s="101"/>
      <c r="K100" s="43" t="s">
        <v>260</v>
      </c>
      <c r="L100" s="61"/>
      <c r="M100" s="62">
        <f>(IF(B91&gt;2,(I91/(B91+4)+M99),0))</f>
        <v>0</v>
      </c>
    </row>
    <row r="101" spans="1:13" customFormat="1" ht="15.75" customHeight="1" x14ac:dyDescent="0.35">
      <c r="A101" s="99" t="s">
        <v>261</v>
      </c>
      <c r="B101" s="97"/>
      <c r="C101" s="55">
        <v>0</v>
      </c>
      <c r="D101" s="100">
        <f ca="1">((100/I91)*C101)/100</f>
        <v>0</v>
      </c>
      <c r="E101" s="100"/>
      <c r="F101" s="100"/>
      <c r="G101" s="100"/>
      <c r="H101" s="100"/>
      <c r="I101" s="100"/>
      <c r="J101" s="101"/>
      <c r="K101" s="43" t="s">
        <v>262</v>
      </c>
      <c r="M101" s="63">
        <f>(IF(B91&gt;3,(I91/(B91+4)+M100),0))</f>
        <v>0</v>
      </c>
    </row>
    <row r="102" spans="1:13" customFormat="1" ht="15.75" customHeight="1" x14ac:dyDescent="0.35">
      <c r="A102" s="103" t="s">
        <v>263</v>
      </c>
      <c r="B102" s="98" t="s">
        <v>263</v>
      </c>
      <c r="C102" s="55">
        <v>0</v>
      </c>
      <c r="D102" s="100">
        <f ca="1">((100/(I91))*C102)/100</f>
        <v>0</v>
      </c>
      <c r="E102" s="100"/>
      <c r="F102" s="100"/>
      <c r="G102" s="100"/>
      <c r="H102" s="100"/>
      <c r="I102" s="100"/>
      <c r="J102" s="101"/>
      <c r="K102" s="43" t="s">
        <v>157</v>
      </c>
      <c r="L102" s="56"/>
      <c r="M102" s="59">
        <f ca="1">(IF(B91=0,I91/4+M97,(I91/(B91+4)+M97+MAX(0,M98-M97)+MAX(0,M99-M98)+MAX(0,M100-M99)+MAX(0,M101-M100))))</f>
        <v>3</v>
      </c>
    </row>
    <row r="103" spans="1:13" customFormat="1" ht="16" thickBot="1" x14ac:dyDescent="0.4">
      <c r="A103" s="94" t="s">
        <v>264</v>
      </c>
      <c r="B103" s="95"/>
      <c r="C103" s="64">
        <v>0</v>
      </c>
      <c r="D103" s="96">
        <f ca="1">((100/(I91))*C103)/100</f>
        <v>0</v>
      </c>
      <c r="E103" s="96"/>
      <c r="F103" s="96"/>
      <c r="G103" s="96"/>
      <c r="H103" s="96"/>
      <c r="I103" s="96"/>
      <c r="J103" s="102"/>
      <c r="K103" s="44" t="s">
        <v>158</v>
      </c>
      <c r="L103" s="65"/>
      <c r="M103" s="66">
        <f ca="1">(IF(B91=0,I91/4+M102,(I91/(B91+4)+M102)))</f>
        <v>4</v>
      </c>
    </row>
    <row r="104" spans="1:13" x14ac:dyDescent="0.35">
      <c r="A104" s="91" t="s">
        <v>221</v>
      </c>
      <c r="B104" s="92"/>
      <c r="C104" s="92"/>
      <c r="D104" s="92"/>
      <c r="E104" s="92"/>
      <c r="F104" s="92"/>
      <c r="G104" s="92"/>
      <c r="H104" s="92"/>
      <c r="I104" s="92"/>
      <c r="J104" s="93"/>
    </row>
    <row r="105" spans="1:13" x14ac:dyDescent="0.35">
      <c r="A105" s="83" t="s">
        <v>82</v>
      </c>
      <c r="B105" s="124"/>
      <c r="C105" s="124"/>
      <c r="D105" s="124"/>
      <c r="E105" s="124"/>
      <c r="F105" s="124"/>
      <c r="G105" s="124"/>
      <c r="H105" s="124"/>
      <c r="I105" s="124"/>
      <c r="J105" s="84"/>
    </row>
    <row r="106" spans="1:13" ht="15" customHeight="1" x14ac:dyDescent="0.35">
      <c r="A106" s="237" t="s">
        <v>151</v>
      </c>
      <c r="B106" s="238"/>
      <c r="C106" s="169" t="s">
        <v>152</v>
      </c>
      <c r="D106" s="170"/>
      <c r="E106" s="170"/>
      <c r="F106" s="170"/>
      <c r="G106" s="170"/>
      <c r="H106" s="170"/>
      <c r="I106" s="170"/>
      <c r="J106" s="171"/>
    </row>
    <row r="107" spans="1:13" x14ac:dyDescent="0.35">
      <c r="A107" s="156" t="s">
        <v>83</v>
      </c>
      <c r="B107" s="157"/>
      <c r="C107" s="157"/>
      <c r="D107" s="157"/>
      <c r="E107" s="157"/>
      <c r="F107" s="157"/>
      <c r="G107" s="157"/>
      <c r="H107" s="157"/>
      <c r="I107" s="157"/>
      <c r="J107" s="158"/>
    </row>
    <row r="108" spans="1:13" x14ac:dyDescent="0.35">
      <c r="A108" s="83" t="s">
        <v>160</v>
      </c>
      <c r="B108" s="124"/>
      <c r="C108" s="124"/>
      <c r="D108" s="124"/>
      <c r="E108" s="124"/>
      <c r="F108" s="84"/>
      <c r="G108" s="83">
        <v>3500</v>
      </c>
      <c r="H108" s="124"/>
      <c r="I108" s="124"/>
      <c r="J108" s="84"/>
      <c r="L108" s="67">
        <v>3500</v>
      </c>
    </row>
    <row r="109" spans="1:13" x14ac:dyDescent="0.35">
      <c r="A109" s="91" t="s">
        <v>161</v>
      </c>
      <c r="B109" s="92"/>
      <c r="C109" s="92"/>
      <c r="D109" s="92"/>
      <c r="E109" s="92"/>
      <c r="F109" s="93"/>
      <c r="G109" s="91">
        <v>6000</v>
      </c>
      <c r="H109" s="92"/>
      <c r="I109" s="92"/>
      <c r="J109" s="93"/>
      <c r="L109" s="67">
        <v>6000</v>
      </c>
    </row>
    <row r="110" spans="1:13" x14ac:dyDescent="0.35">
      <c r="A110" s="91" t="s">
        <v>269</v>
      </c>
      <c r="B110" s="92"/>
      <c r="C110" s="92"/>
      <c r="D110" s="92"/>
      <c r="E110" s="92"/>
      <c r="F110" s="93"/>
      <c r="G110" s="91" t="s">
        <v>270</v>
      </c>
      <c r="H110" s="92"/>
      <c r="I110" s="92"/>
      <c r="J110" s="93"/>
    </row>
    <row r="111" spans="1:13" x14ac:dyDescent="0.35">
      <c r="A111" s="91" t="s">
        <v>271</v>
      </c>
      <c r="B111" s="92"/>
      <c r="C111" s="92"/>
      <c r="D111" s="92"/>
      <c r="E111" s="92"/>
      <c r="F111" s="93"/>
      <c r="G111" s="91" t="s">
        <v>272</v>
      </c>
      <c r="H111" s="92"/>
      <c r="I111" s="92"/>
      <c r="J111" s="93"/>
    </row>
    <row r="112" spans="1:13" x14ac:dyDescent="0.35">
      <c r="A112" s="83" t="s">
        <v>84</v>
      </c>
      <c r="B112" s="124"/>
      <c r="C112" s="124"/>
      <c r="D112" s="124"/>
      <c r="E112" s="124"/>
      <c r="F112" s="84"/>
      <c r="G112" s="88" t="s">
        <v>223</v>
      </c>
      <c r="H112" s="89"/>
      <c r="I112" s="89"/>
      <c r="J112" s="90"/>
    </row>
    <row r="113" spans="1:12" s="68" customFormat="1" ht="14.5" customHeight="1" x14ac:dyDescent="0.35">
      <c r="A113" s="156" t="s">
        <v>85</v>
      </c>
      <c r="B113" s="157"/>
      <c r="C113" s="157"/>
      <c r="D113" s="157"/>
      <c r="E113" s="157"/>
      <c r="F113" s="158"/>
      <c r="G113" s="83">
        <f>G108*0.8</f>
        <v>2800</v>
      </c>
      <c r="H113" s="124"/>
      <c r="I113" s="124"/>
      <c r="J113" s="84"/>
    </row>
    <row r="114" spans="1:12" s="69" customFormat="1" ht="15.75" customHeight="1" x14ac:dyDescent="0.35">
      <c r="A114" s="131" t="s">
        <v>162</v>
      </c>
      <c r="B114" s="132"/>
      <c r="C114" s="132"/>
      <c r="D114" s="132"/>
      <c r="E114" s="132"/>
      <c r="F114" s="132"/>
      <c r="G114" s="132"/>
      <c r="H114" s="132"/>
      <c r="I114" s="132"/>
      <c r="J114" s="155"/>
    </row>
    <row r="115" spans="1:12" s="69" customFormat="1" ht="15.75" customHeight="1" x14ac:dyDescent="0.35">
      <c r="A115" s="136" t="s">
        <v>86</v>
      </c>
      <c r="B115" s="138"/>
      <c r="C115" s="70" t="s">
        <v>187</v>
      </c>
      <c r="D115" s="152" t="s">
        <v>87</v>
      </c>
      <c r="E115" s="153"/>
      <c r="F115" s="154"/>
      <c r="G115" s="136" t="s">
        <v>88</v>
      </c>
      <c r="H115" s="137"/>
      <c r="I115" s="137"/>
      <c r="J115" s="138"/>
    </row>
    <row r="116" spans="1:12" s="69" customFormat="1" x14ac:dyDescent="0.35">
      <c r="A116" s="144" t="s">
        <v>224</v>
      </c>
      <c r="B116" s="145"/>
      <c r="C116" s="71">
        <f>COUNT(D127:E130)</f>
        <v>4</v>
      </c>
      <c r="D116" s="146">
        <f>SUM(D127:E130)</f>
        <v>381.26087999999999</v>
      </c>
      <c r="E116" s="147"/>
      <c r="F116" s="148"/>
      <c r="G116" s="149">
        <f>SUM(G127:G130)</f>
        <v>571.89131999999995</v>
      </c>
      <c r="H116" s="150"/>
      <c r="I116" s="150"/>
      <c r="J116" s="151"/>
      <c r="L116" s="79">
        <f>SUM(D116,D121)</f>
        <v>32924.627189999999</v>
      </c>
    </row>
    <row r="117" spans="1:12" s="69" customFormat="1" x14ac:dyDescent="0.35">
      <c r="A117" s="131" t="s">
        <v>144</v>
      </c>
      <c r="B117" s="132"/>
      <c r="C117" s="132"/>
      <c r="D117" s="132"/>
      <c r="E117" s="132"/>
      <c r="F117" s="132"/>
      <c r="G117" s="132"/>
      <c r="H117" s="132"/>
      <c r="I117" s="132"/>
      <c r="J117" s="155"/>
    </row>
    <row r="118" spans="1:12" s="69" customFormat="1" x14ac:dyDescent="0.35">
      <c r="A118" s="136" t="s">
        <v>86</v>
      </c>
      <c r="B118" s="138"/>
      <c r="C118" s="70" t="s">
        <v>187</v>
      </c>
      <c r="D118" s="152" t="s">
        <v>87</v>
      </c>
      <c r="E118" s="153"/>
      <c r="F118" s="154"/>
      <c r="G118" s="136" t="s">
        <v>88</v>
      </c>
      <c r="H118" s="137"/>
      <c r="I118" s="137"/>
      <c r="J118" s="138"/>
    </row>
    <row r="119" spans="1:12" s="69" customFormat="1" x14ac:dyDescent="0.35">
      <c r="A119" s="144" t="s">
        <v>224</v>
      </c>
      <c r="B119" s="145"/>
      <c r="C119" s="72">
        <f>COUNT(D131:E132)+COUNT(D134:E143)*4</f>
        <v>42</v>
      </c>
      <c r="D119" s="146">
        <f>SUM(D131:E132)+SUM(D134:E143)*4</f>
        <v>16440.9336</v>
      </c>
      <c r="E119" s="147"/>
      <c r="F119" s="148"/>
      <c r="G119" s="149">
        <f>SUM(G131:G132)+SUM(G134:G143)*4</f>
        <v>23839.353720000003</v>
      </c>
      <c r="H119" s="150"/>
      <c r="I119" s="150"/>
      <c r="J119" s="151"/>
    </row>
    <row r="120" spans="1:12" s="69" customFormat="1" x14ac:dyDescent="0.35">
      <c r="A120" s="144" t="s">
        <v>225</v>
      </c>
      <c r="B120" s="145"/>
      <c r="C120" s="72">
        <f>COUNT(D146:E148)+COUNT(D150:E159)*3+COUNT(D161:E169)</f>
        <v>42</v>
      </c>
      <c r="D120" s="146">
        <f>SUM(D146:E148)+SUM(D150:E159)*3+SUM(D161:E169)</f>
        <v>16102.432709999997</v>
      </c>
      <c r="E120" s="147"/>
      <c r="F120" s="148"/>
      <c r="G120" s="149">
        <f>SUM(G146:G148)+SUM(G150:G159)*3+SUM(G161:G169)</f>
        <v>23348.527429499994</v>
      </c>
      <c r="H120" s="150"/>
      <c r="I120" s="150"/>
      <c r="J120" s="151"/>
    </row>
    <row r="121" spans="1:12" s="69" customFormat="1" x14ac:dyDescent="0.35">
      <c r="A121" s="131" t="s">
        <v>90</v>
      </c>
      <c r="B121" s="132"/>
      <c r="C121" s="70">
        <f>SUM(C119:C120)</f>
        <v>84</v>
      </c>
      <c r="D121" s="133">
        <f>SUM(D119:F120)</f>
        <v>32543.366309999998</v>
      </c>
      <c r="E121" s="134"/>
      <c r="F121" s="135"/>
      <c r="G121" s="136">
        <f>SUM(G119:J120)</f>
        <v>47187.881149499997</v>
      </c>
      <c r="H121" s="137"/>
      <c r="I121" s="137"/>
      <c r="J121" s="138"/>
    </row>
    <row r="122" spans="1:12" s="68" customFormat="1" x14ac:dyDescent="0.35">
      <c r="A122" s="139" t="s">
        <v>91</v>
      </c>
      <c r="B122" s="140"/>
      <c r="C122" s="140"/>
      <c r="D122" s="140"/>
      <c r="E122" s="140"/>
      <c r="F122" s="140"/>
      <c r="G122" s="140"/>
      <c r="H122" s="140"/>
      <c r="I122" s="140"/>
      <c r="J122" s="141"/>
    </row>
    <row r="123" spans="1:12" x14ac:dyDescent="0.35">
      <c r="A123" s="139" t="s">
        <v>92</v>
      </c>
      <c r="B123" s="140"/>
      <c r="C123" s="140"/>
      <c r="D123" s="140"/>
      <c r="E123" s="140"/>
      <c r="F123" s="140"/>
      <c r="G123" s="140"/>
      <c r="H123" s="140"/>
      <c r="I123" s="140"/>
      <c r="J123" s="141"/>
    </row>
    <row r="124" spans="1:12" ht="42" x14ac:dyDescent="0.35">
      <c r="A124" s="142" t="s">
        <v>163</v>
      </c>
      <c r="B124" s="143"/>
      <c r="C124" s="1" t="s">
        <v>93</v>
      </c>
      <c r="D124" s="142" t="s">
        <v>94</v>
      </c>
      <c r="E124" s="143"/>
      <c r="F124" s="8" t="s">
        <v>95</v>
      </c>
      <c r="G124" s="1" t="s">
        <v>96</v>
      </c>
      <c r="H124" s="1" t="s">
        <v>97</v>
      </c>
      <c r="I124" s="142" t="s">
        <v>98</v>
      </c>
      <c r="J124" s="143"/>
    </row>
    <row r="125" spans="1:12" s="73" customFormat="1" x14ac:dyDescent="0.35">
      <c r="A125" s="107" t="s">
        <v>207</v>
      </c>
      <c r="B125" s="108"/>
      <c r="C125" s="108"/>
      <c r="D125" s="108"/>
      <c r="E125" s="108"/>
      <c r="F125" s="108"/>
      <c r="G125" s="108"/>
      <c r="H125" s="108"/>
      <c r="I125" s="108"/>
      <c r="J125" s="109"/>
    </row>
    <row r="126" spans="1:12" s="73" customFormat="1" ht="15.75" customHeight="1" x14ac:dyDescent="0.35">
      <c r="A126" s="107" t="s">
        <v>208</v>
      </c>
      <c r="B126" s="108"/>
      <c r="C126" s="108"/>
      <c r="D126" s="108"/>
      <c r="E126" s="108"/>
      <c r="F126" s="108"/>
      <c r="G126" s="108"/>
      <c r="H126" s="108"/>
      <c r="I126" s="108"/>
      <c r="J126" s="109"/>
    </row>
    <row r="127" spans="1:12" s="73" customFormat="1" x14ac:dyDescent="0.35">
      <c r="A127" s="111">
        <v>1</v>
      </c>
      <c r="B127" s="112"/>
      <c r="C127" s="2" t="s">
        <v>196</v>
      </c>
      <c r="D127" s="111">
        <f>(9.91*10.764)</f>
        <v>106.67124</v>
      </c>
      <c r="E127" s="112"/>
      <c r="F127" s="2">
        <v>0</v>
      </c>
      <c r="G127" s="2">
        <f>D127*1.5</f>
        <v>160.00685999999999</v>
      </c>
      <c r="H127" s="2" t="s">
        <v>99</v>
      </c>
      <c r="I127" s="113" t="s">
        <v>209</v>
      </c>
      <c r="J127" s="114"/>
      <c r="L127" s="73">
        <f>6000*G127</f>
        <v>960041.15999999992</v>
      </c>
    </row>
    <row r="128" spans="1:12" s="73" customFormat="1" x14ac:dyDescent="0.35">
      <c r="A128" s="111">
        <v>2</v>
      </c>
      <c r="B128" s="112"/>
      <c r="C128" s="2" t="s">
        <v>196</v>
      </c>
      <c r="D128" s="111">
        <f>7.8*10.764</f>
        <v>83.959199999999996</v>
      </c>
      <c r="E128" s="112"/>
      <c r="F128" s="2">
        <v>0</v>
      </c>
      <c r="G128" s="2">
        <f t="shared" ref="G128:G130" si="0">D128*1.5</f>
        <v>125.93879999999999</v>
      </c>
      <c r="H128" s="2" t="s">
        <v>99</v>
      </c>
      <c r="I128" s="115"/>
      <c r="J128" s="116"/>
      <c r="L128" s="73">
        <f t="shared" ref="L128:L130" si="1">6000*G128</f>
        <v>755632.79999999993</v>
      </c>
    </row>
    <row r="129" spans="1:13" s="73" customFormat="1" x14ac:dyDescent="0.35">
      <c r="A129" s="111">
        <v>3</v>
      </c>
      <c r="B129" s="112"/>
      <c r="C129" s="2" t="s">
        <v>196</v>
      </c>
      <c r="D129" s="111">
        <f>7.8*10.764</f>
        <v>83.959199999999996</v>
      </c>
      <c r="E129" s="112"/>
      <c r="F129" s="2">
        <v>0</v>
      </c>
      <c r="G129" s="2">
        <f t="shared" si="0"/>
        <v>125.93879999999999</v>
      </c>
      <c r="H129" s="2" t="s">
        <v>99</v>
      </c>
      <c r="I129" s="115"/>
      <c r="J129" s="116"/>
      <c r="L129" s="73">
        <f t="shared" si="1"/>
        <v>755632.79999999993</v>
      </c>
    </row>
    <row r="130" spans="1:13" s="73" customFormat="1" x14ac:dyDescent="0.35">
      <c r="A130" s="111">
        <v>4</v>
      </c>
      <c r="B130" s="112"/>
      <c r="C130" s="2" t="s">
        <v>196</v>
      </c>
      <c r="D130" s="111">
        <f>9.91*10.764</f>
        <v>106.67124</v>
      </c>
      <c r="E130" s="112"/>
      <c r="F130" s="2">
        <v>0</v>
      </c>
      <c r="G130" s="2">
        <f t="shared" si="0"/>
        <v>160.00685999999999</v>
      </c>
      <c r="H130" s="2" t="s">
        <v>99</v>
      </c>
      <c r="I130" s="115"/>
      <c r="J130" s="116"/>
      <c r="L130" s="73">
        <f t="shared" si="1"/>
        <v>960041.15999999992</v>
      </c>
    </row>
    <row r="131" spans="1:13" s="73" customFormat="1" x14ac:dyDescent="0.35">
      <c r="A131" s="111">
        <v>1</v>
      </c>
      <c r="B131" s="112"/>
      <c r="C131" s="2" t="s">
        <v>197</v>
      </c>
      <c r="D131" s="111">
        <f>(21.54+1*2.75)*10.764</f>
        <v>261.45756</v>
      </c>
      <c r="E131" s="112"/>
      <c r="F131" s="2">
        <v>0</v>
      </c>
      <c r="G131" s="2">
        <f t="shared" ref="G131:G132" si="2">D131*1.45</f>
        <v>379.11346199999997</v>
      </c>
      <c r="H131" s="2" t="s">
        <v>99</v>
      </c>
      <c r="I131" s="115"/>
      <c r="J131" s="116"/>
      <c r="L131" s="73">
        <f>3500*G131</f>
        <v>1326897.1169999999</v>
      </c>
    </row>
    <row r="132" spans="1:13" s="73" customFormat="1" x14ac:dyDescent="0.35">
      <c r="A132" s="111">
        <v>2</v>
      </c>
      <c r="B132" s="112"/>
      <c r="C132" s="2" t="s">
        <v>197</v>
      </c>
      <c r="D132" s="111">
        <f>(20.19+1*2.75)*10.764</f>
        <v>246.92616000000001</v>
      </c>
      <c r="E132" s="112"/>
      <c r="F132" s="2">
        <v>0</v>
      </c>
      <c r="G132" s="2">
        <f t="shared" si="2"/>
        <v>358.04293200000001</v>
      </c>
      <c r="H132" s="2" t="s">
        <v>99</v>
      </c>
      <c r="I132" s="117"/>
      <c r="J132" s="118"/>
      <c r="L132" s="73">
        <f>3500*G132</f>
        <v>1253150.2620000001</v>
      </c>
    </row>
    <row r="133" spans="1:13" s="73" customFormat="1" ht="15.75" customHeight="1" x14ac:dyDescent="0.35">
      <c r="A133" s="130" t="s">
        <v>210</v>
      </c>
      <c r="B133" s="130"/>
      <c r="C133" s="130"/>
      <c r="D133" s="130"/>
      <c r="E133" s="130"/>
      <c r="F133" s="130"/>
      <c r="G133" s="130"/>
      <c r="H133" s="130"/>
      <c r="I133" s="130"/>
      <c r="J133" s="130"/>
    </row>
    <row r="134" spans="1:13" s="73" customFormat="1" x14ac:dyDescent="0.35">
      <c r="A134" s="110">
        <v>1</v>
      </c>
      <c r="B134" s="110"/>
      <c r="C134" s="2" t="s">
        <v>199</v>
      </c>
      <c r="D134" s="110">
        <f>(39.03+1*2.75+1*2.75+1*2.75+0.75*2.75+0.75*2.75+0.75*2.75)*10.764</f>
        <v>575.52417000000003</v>
      </c>
      <c r="E134" s="110"/>
      <c r="F134" s="2">
        <v>0</v>
      </c>
      <c r="G134" s="2">
        <f>D134*1.45</f>
        <v>834.51004650000004</v>
      </c>
      <c r="H134" s="2" t="s">
        <v>99</v>
      </c>
      <c r="I134" s="110" t="str">
        <f>A133</f>
        <v xml:space="preserve">1st To 4th Floor </v>
      </c>
      <c r="J134" s="110"/>
      <c r="L134" s="73">
        <f>3200*G134</f>
        <v>2670432.1488000001</v>
      </c>
      <c r="M134" s="73">
        <f>G134/D134</f>
        <v>1.45</v>
      </c>
    </row>
    <row r="135" spans="1:13" s="73" customFormat="1" x14ac:dyDescent="0.35">
      <c r="A135" s="110">
        <v>2</v>
      </c>
      <c r="B135" s="110"/>
      <c r="C135" s="2" t="s">
        <v>198</v>
      </c>
      <c r="D135" s="110">
        <f>(27.57+1*2.75+1*1.95+0.75*2.75+0.75*1.95)*10.764</f>
        <v>385.29737999999998</v>
      </c>
      <c r="E135" s="110"/>
      <c r="F135" s="2">
        <v>0</v>
      </c>
      <c r="G135" s="2">
        <f t="shared" ref="G135:G143" si="3">D135*1.45</f>
        <v>558.68120099999999</v>
      </c>
      <c r="H135" s="2" t="s">
        <v>99</v>
      </c>
      <c r="I135" s="110"/>
      <c r="J135" s="110"/>
      <c r="L135" s="73">
        <f t="shared" ref="L135:L143" si="4">3200*G135</f>
        <v>1787779.8432</v>
      </c>
    </row>
    <row r="136" spans="1:13" s="73" customFormat="1" x14ac:dyDescent="0.35">
      <c r="A136" s="110">
        <v>3</v>
      </c>
      <c r="B136" s="110"/>
      <c r="C136" s="2" t="s">
        <v>198</v>
      </c>
      <c r="D136" s="110">
        <f>(27.21+1*2.75+1*1.95+0.75*2.75+0.75*1.95+1.7*0.45)*10.764</f>
        <v>389.65679999999992</v>
      </c>
      <c r="E136" s="110"/>
      <c r="F136" s="2">
        <v>0</v>
      </c>
      <c r="G136" s="2">
        <f t="shared" si="3"/>
        <v>565.00235999999984</v>
      </c>
      <c r="H136" s="2" t="s">
        <v>99</v>
      </c>
      <c r="I136" s="110"/>
      <c r="J136" s="110"/>
      <c r="L136" s="73">
        <f t="shared" si="4"/>
        <v>1808007.5519999994</v>
      </c>
    </row>
    <row r="137" spans="1:13" s="73" customFormat="1" x14ac:dyDescent="0.35">
      <c r="A137" s="110">
        <v>4</v>
      </c>
      <c r="B137" s="110"/>
      <c r="C137" s="2" t="s">
        <v>198</v>
      </c>
      <c r="D137" s="110">
        <f>(27.21+1*2.75+1*1.95+0.75*2.75+0.75*1.95+1.7*0.45)*10.764</f>
        <v>389.65679999999992</v>
      </c>
      <c r="E137" s="110"/>
      <c r="F137" s="2">
        <v>0</v>
      </c>
      <c r="G137" s="2">
        <f t="shared" si="3"/>
        <v>565.00235999999984</v>
      </c>
      <c r="H137" s="2" t="s">
        <v>99</v>
      </c>
      <c r="I137" s="110"/>
      <c r="J137" s="110"/>
      <c r="L137" s="73">
        <f t="shared" si="4"/>
        <v>1808007.5519999994</v>
      </c>
    </row>
    <row r="138" spans="1:13" s="73" customFormat="1" x14ac:dyDescent="0.35">
      <c r="A138" s="110">
        <v>5</v>
      </c>
      <c r="B138" s="110"/>
      <c r="C138" s="2" t="s">
        <v>198</v>
      </c>
      <c r="D138" s="110">
        <f>(27.57+1*2.75+1*1.95+0.75*2.75+0.75*1.95)*10.764</f>
        <v>385.29737999999998</v>
      </c>
      <c r="E138" s="110"/>
      <c r="F138" s="2">
        <v>0</v>
      </c>
      <c r="G138" s="2">
        <f t="shared" si="3"/>
        <v>558.68120099999999</v>
      </c>
      <c r="H138" s="2" t="s">
        <v>99</v>
      </c>
      <c r="I138" s="110"/>
      <c r="J138" s="110"/>
      <c r="L138" s="73">
        <f t="shared" si="4"/>
        <v>1787779.8432</v>
      </c>
    </row>
    <row r="139" spans="1:13" s="73" customFormat="1" x14ac:dyDescent="0.35">
      <c r="A139" s="110">
        <v>6</v>
      </c>
      <c r="B139" s="110"/>
      <c r="C139" s="2" t="s">
        <v>198</v>
      </c>
      <c r="D139" s="110">
        <f>(27.57+1*2.75+1*1.95+0.75*2.75+0.75*1.95)*10.764</f>
        <v>385.29737999999998</v>
      </c>
      <c r="E139" s="110"/>
      <c r="F139" s="2">
        <v>0</v>
      </c>
      <c r="G139" s="2">
        <f t="shared" si="3"/>
        <v>558.68120099999999</v>
      </c>
      <c r="H139" s="2" t="s">
        <v>99</v>
      </c>
      <c r="I139" s="110"/>
      <c r="J139" s="110"/>
      <c r="L139" s="73">
        <f t="shared" si="4"/>
        <v>1787779.8432</v>
      </c>
    </row>
    <row r="140" spans="1:13" s="73" customFormat="1" x14ac:dyDescent="0.35">
      <c r="A140" s="110">
        <v>7</v>
      </c>
      <c r="B140" s="110"/>
      <c r="C140" s="2" t="s">
        <v>198</v>
      </c>
      <c r="D140" s="110">
        <f>(25.47+1*2.75+1.95*1+0.75*2.75+1.95*0.75+1.7*0.45)*10.764</f>
        <v>370.92743999999999</v>
      </c>
      <c r="E140" s="110"/>
      <c r="F140" s="2">
        <v>0</v>
      </c>
      <c r="G140" s="2">
        <f t="shared" si="3"/>
        <v>537.84478799999999</v>
      </c>
      <c r="H140" s="2" t="s">
        <v>99</v>
      </c>
      <c r="I140" s="110"/>
      <c r="J140" s="110"/>
      <c r="L140" s="73">
        <f t="shared" si="4"/>
        <v>1721103.3215999999</v>
      </c>
    </row>
    <row r="141" spans="1:13" s="73" customFormat="1" x14ac:dyDescent="0.35">
      <c r="A141" s="110">
        <v>8</v>
      </c>
      <c r="B141" s="110"/>
      <c r="C141" s="2" t="s">
        <v>198</v>
      </c>
      <c r="D141" s="110">
        <f>(25.47+1*2.75+1.95*1+0.75*2.75+1.95*0.75+1.7*0.45)*10.764</f>
        <v>370.92743999999999</v>
      </c>
      <c r="E141" s="110"/>
      <c r="F141" s="2">
        <v>0</v>
      </c>
      <c r="G141" s="2">
        <f t="shared" si="3"/>
        <v>537.84478799999999</v>
      </c>
      <c r="H141" s="2" t="s">
        <v>99</v>
      </c>
      <c r="I141" s="110"/>
      <c r="J141" s="110"/>
      <c r="L141" s="73">
        <f t="shared" si="4"/>
        <v>1721103.3215999999</v>
      </c>
    </row>
    <row r="142" spans="1:13" s="73" customFormat="1" x14ac:dyDescent="0.35">
      <c r="A142" s="110">
        <v>9</v>
      </c>
      <c r="B142" s="110"/>
      <c r="C142" s="2" t="s">
        <v>198</v>
      </c>
      <c r="D142" s="110">
        <f>(25.71+1*2.75+1.95*1+0.75*1.95+0.75*2.75)*10.764</f>
        <v>365.27634</v>
      </c>
      <c r="E142" s="110"/>
      <c r="F142" s="2">
        <v>0</v>
      </c>
      <c r="G142" s="2">
        <f t="shared" si="3"/>
        <v>529.65069300000005</v>
      </c>
      <c r="H142" s="2" t="s">
        <v>99</v>
      </c>
      <c r="I142" s="110"/>
      <c r="J142" s="110"/>
      <c r="L142" s="73">
        <f t="shared" si="4"/>
        <v>1694882.2176000001</v>
      </c>
    </row>
    <row r="143" spans="1:13" s="73" customFormat="1" x14ac:dyDescent="0.35">
      <c r="A143" s="110">
        <v>10</v>
      </c>
      <c r="B143" s="110"/>
      <c r="C143" s="2" t="s">
        <v>198</v>
      </c>
      <c r="D143" s="110">
        <f>(25.71+1*2.75+1.95*1+0.75*1.95+0.75*2.75)*10.764</f>
        <v>365.27634</v>
      </c>
      <c r="E143" s="110"/>
      <c r="F143" s="2">
        <v>0</v>
      </c>
      <c r="G143" s="2">
        <f t="shared" si="3"/>
        <v>529.65069300000005</v>
      </c>
      <c r="H143" s="2" t="s">
        <v>99</v>
      </c>
      <c r="I143" s="110"/>
      <c r="J143" s="110"/>
      <c r="L143" s="73">
        <f t="shared" si="4"/>
        <v>1694882.2176000001</v>
      </c>
    </row>
    <row r="144" spans="1:13" s="73" customFormat="1" x14ac:dyDescent="0.35">
      <c r="A144" s="107" t="s">
        <v>211</v>
      </c>
      <c r="B144" s="108"/>
      <c r="C144" s="108"/>
      <c r="D144" s="108"/>
      <c r="E144" s="108"/>
      <c r="F144" s="108"/>
      <c r="G144" s="108"/>
      <c r="H144" s="108"/>
      <c r="I144" s="108"/>
      <c r="J144" s="109"/>
    </row>
    <row r="145" spans="1:10" s="73" customFormat="1" ht="15.75" customHeight="1" x14ac:dyDescent="0.35">
      <c r="A145" s="107" t="s">
        <v>200</v>
      </c>
      <c r="B145" s="108"/>
      <c r="C145" s="108"/>
      <c r="D145" s="108"/>
      <c r="E145" s="108"/>
      <c r="F145" s="108"/>
      <c r="G145" s="108"/>
      <c r="H145" s="108"/>
      <c r="I145" s="108"/>
      <c r="J145" s="109"/>
    </row>
    <row r="146" spans="1:10" s="73" customFormat="1" x14ac:dyDescent="0.35">
      <c r="A146" s="111">
        <v>1</v>
      </c>
      <c r="B146" s="112"/>
      <c r="C146" s="2" t="s">
        <v>197</v>
      </c>
      <c r="D146" s="111">
        <f>(21.54+1*2.75)*10.764</f>
        <v>261.45756</v>
      </c>
      <c r="E146" s="112"/>
      <c r="F146" s="2">
        <v>0</v>
      </c>
      <c r="G146" s="2">
        <f>D146*1.45</f>
        <v>379.11346199999997</v>
      </c>
      <c r="H146" s="2" t="s">
        <v>99</v>
      </c>
      <c r="I146" s="113" t="s">
        <v>222</v>
      </c>
      <c r="J146" s="114"/>
    </row>
    <row r="147" spans="1:10" s="73" customFormat="1" x14ac:dyDescent="0.35">
      <c r="A147" s="111">
        <v>2</v>
      </c>
      <c r="B147" s="112"/>
      <c r="C147" s="2" t="s">
        <v>198</v>
      </c>
      <c r="D147" s="111">
        <f>(25.71+1*2.75+1*1.95)*10.764</f>
        <v>327.33323999999999</v>
      </c>
      <c r="E147" s="112"/>
      <c r="F147" s="2">
        <v>0</v>
      </c>
      <c r="G147" s="2">
        <f t="shared" ref="G147:G148" si="5">D147*1.45</f>
        <v>474.63319799999999</v>
      </c>
      <c r="H147" s="2" t="s">
        <v>99</v>
      </c>
      <c r="I147" s="115"/>
      <c r="J147" s="116"/>
    </row>
    <row r="148" spans="1:10" s="73" customFormat="1" x14ac:dyDescent="0.35">
      <c r="A148" s="111">
        <v>3</v>
      </c>
      <c r="B148" s="112"/>
      <c r="C148" s="2" t="s">
        <v>197</v>
      </c>
      <c r="D148" s="111">
        <f>(20.19*10.764)</f>
        <v>217.32516000000001</v>
      </c>
      <c r="E148" s="112"/>
      <c r="F148" s="2">
        <v>0</v>
      </c>
      <c r="G148" s="2">
        <f t="shared" si="5"/>
        <v>315.12148200000001</v>
      </c>
      <c r="H148" s="2" t="s">
        <v>99</v>
      </c>
      <c r="I148" s="117"/>
      <c r="J148" s="118"/>
    </row>
    <row r="149" spans="1:10" s="73" customFormat="1" ht="15.75" customHeight="1" x14ac:dyDescent="0.35">
      <c r="A149" s="107" t="s">
        <v>212</v>
      </c>
      <c r="B149" s="108"/>
      <c r="C149" s="108"/>
      <c r="D149" s="108"/>
      <c r="E149" s="108"/>
      <c r="F149" s="108"/>
      <c r="G149" s="108"/>
      <c r="H149" s="108"/>
      <c r="I149" s="108"/>
      <c r="J149" s="109"/>
    </row>
    <row r="150" spans="1:10" s="73" customFormat="1" ht="15.65" customHeight="1" x14ac:dyDescent="0.35">
      <c r="A150" s="111">
        <v>1</v>
      </c>
      <c r="B150" s="112"/>
      <c r="C150" s="2" t="s">
        <v>199</v>
      </c>
      <c r="D150" s="111">
        <f>(39.03+1*2.75+1*2.75+1*2.75+0.75*2.75+0.75*2.75+0.75*2.75)*10.764</f>
        <v>575.52417000000003</v>
      </c>
      <c r="E150" s="112"/>
      <c r="F150" s="2">
        <v>0</v>
      </c>
      <c r="G150" s="2">
        <f>D150*1.45</f>
        <v>834.51004650000004</v>
      </c>
      <c r="H150" s="2" t="s">
        <v>99</v>
      </c>
      <c r="I150" s="113" t="str">
        <f>A149</f>
        <v xml:space="preserve">1st To 3rd Floor </v>
      </c>
      <c r="J150" s="114"/>
    </row>
    <row r="151" spans="1:10" s="73" customFormat="1" x14ac:dyDescent="0.35">
      <c r="A151" s="111">
        <v>2</v>
      </c>
      <c r="B151" s="112"/>
      <c r="C151" s="2" t="s">
        <v>198</v>
      </c>
      <c r="D151" s="111">
        <f>(27.57+1*2.75+1*1.95+0.75*2.75+0.75*2.75)*10.764</f>
        <v>391.75578000000002</v>
      </c>
      <c r="E151" s="112"/>
      <c r="F151" s="2">
        <v>0</v>
      </c>
      <c r="G151" s="2">
        <f t="shared" ref="G151:G159" si="6">D151*1.45</f>
        <v>568.04588100000001</v>
      </c>
      <c r="H151" s="2" t="s">
        <v>99</v>
      </c>
      <c r="I151" s="115"/>
      <c r="J151" s="116"/>
    </row>
    <row r="152" spans="1:10" s="73" customFormat="1" x14ac:dyDescent="0.35">
      <c r="A152" s="111">
        <v>3</v>
      </c>
      <c r="B152" s="112"/>
      <c r="C152" s="2" t="s">
        <v>198</v>
      </c>
      <c r="D152" s="111">
        <f>(27.21+1*2.75+1.95*1+1.7*0.45+0.75*2.75+1.95*0.75)*10.764</f>
        <v>389.65679999999992</v>
      </c>
      <c r="E152" s="112"/>
      <c r="F152" s="2">
        <v>0</v>
      </c>
      <c r="G152" s="2">
        <f t="shared" si="6"/>
        <v>565.00235999999984</v>
      </c>
      <c r="H152" s="2" t="s">
        <v>99</v>
      </c>
      <c r="I152" s="115"/>
      <c r="J152" s="116"/>
    </row>
    <row r="153" spans="1:10" s="73" customFormat="1" x14ac:dyDescent="0.35">
      <c r="A153" s="111">
        <v>4</v>
      </c>
      <c r="B153" s="112"/>
      <c r="C153" s="2" t="s">
        <v>198</v>
      </c>
      <c r="D153" s="111">
        <f>(27.21+1*2.75+1.95*1+1.7*0.45+0.75*2.75+1.95*0.75)*10.764</f>
        <v>389.65679999999992</v>
      </c>
      <c r="E153" s="112"/>
      <c r="F153" s="2">
        <v>0</v>
      </c>
      <c r="G153" s="2">
        <f t="shared" si="6"/>
        <v>565.00235999999984</v>
      </c>
      <c r="H153" s="2" t="s">
        <v>99</v>
      </c>
      <c r="I153" s="115"/>
      <c r="J153" s="116"/>
    </row>
    <row r="154" spans="1:10" s="73" customFormat="1" ht="15.75" customHeight="1" x14ac:dyDescent="0.35">
      <c r="A154" s="111">
        <v>5</v>
      </c>
      <c r="B154" s="112"/>
      <c r="C154" s="2" t="s">
        <v>198</v>
      </c>
      <c r="D154" s="111">
        <f>(27.57+1*2.75+1*1.95+0.75*1.95+0.75*2.75)*10.764</f>
        <v>385.29737999999998</v>
      </c>
      <c r="E154" s="112"/>
      <c r="F154" s="2">
        <v>0</v>
      </c>
      <c r="G154" s="2">
        <f t="shared" si="6"/>
        <v>558.68120099999999</v>
      </c>
      <c r="H154" s="2" t="s">
        <v>99</v>
      </c>
      <c r="I154" s="115"/>
      <c r="J154" s="116"/>
    </row>
    <row r="155" spans="1:10" s="73" customFormat="1" ht="15.75" customHeight="1" x14ac:dyDescent="0.35">
      <c r="A155" s="111">
        <v>6</v>
      </c>
      <c r="B155" s="112"/>
      <c r="C155" s="2" t="s">
        <v>198</v>
      </c>
      <c r="D155" s="111">
        <f>(25.71+1*2.75+1*1.95+0.75*1.95+0.75*2.75)*10.764</f>
        <v>365.27634</v>
      </c>
      <c r="E155" s="112"/>
      <c r="F155" s="2">
        <v>0</v>
      </c>
      <c r="G155" s="2">
        <f t="shared" si="6"/>
        <v>529.65069300000005</v>
      </c>
      <c r="H155" s="2" t="s">
        <v>99</v>
      </c>
      <c r="I155" s="115"/>
      <c r="J155" s="116"/>
    </row>
    <row r="156" spans="1:10" s="73" customFormat="1" x14ac:dyDescent="0.35">
      <c r="A156" s="111">
        <v>7</v>
      </c>
      <c r="B156" s="112"/>
      <c r="C156" s="2" t="s">
        <v>198</v>
      </c>
      <c r="D156" s="111">
        <f>(25.47+1*2.75+1*1.95+1.7*0.45+0.75*2.75+0.75*1.95)*10.764</f>
        <v>370.92743999999999</v>
      </c>
      <c r="E156" s="112"/>
      <c r="F156" s="2">
        <v>0</v>
      </c>
      <c r="G156" s="2">
        <f t="shared" si="6"/>
        <v>537.84478799999999</v>
      </c>
      <c r="H156" s="2" t="s">
        <v>99</v>
      </c>
      <c r="I156" s="115"/>
      <c r="J156" s="116"/>
    </row>
    <row r="157" spans="1:10" s="73" customFormat="1" x14ac:dyDescent="0.35">
      <c r="A157" s="111">
        <v>8</v>
      </c>
      <c r="B157" s="112"/>
      <c r="C157" s="2" t="s">
        <v>198</v>
      </c>
      <c r="D157" s="111">
        <f>(25.47+1*2.75+1*1.95+1.7*0.45+0.75*2.75+0.75*1.95)*10.764</f>
        <v>370.92743999999999</v>
      </c>
      <c r="E157" s="112"/>
      <c r="F157" s="2">
        <v>0</v>
      </c>
      <c r="G157" s="2">
        <f t="shared" si="6"/>
        <v>537.84478799999999</v>
      </c>
      <c r="H157" s="2" t="s">
        <v>99</v>
      </c>
      <c r="I157" s="115"/>
      <c r="J157" s="116"/>
    </row>
    <row r="158" spans="1:10" s="73" customFormat="1" x14ac:dyDescent="0.35">
      <c r="A158" s="111">
        <v>9</v>
      </c>
      <c r="B158" s="112"/>
      <c r="C158" s="2" t="s">
        <v>198</v>
      </c>
      <c r="D158" s="111">
        <f>(25.71+1*2.75+1.95*1+0.75*2.75+0.75*1.95)*10.764</f>
        <v>365.27633999999995</v>
      </c>
      <c r="E158" s="112"/>
      <c r="F158" s="2">
        <v>0</v>
      </c>
      <c r="G158" s="2">
        <f t="shared" si="6"/>
        <v>529.65069299999993</v>
      </c>
      <c r="H158" s="2" t="s">
        <v>99</v>
      </c>
      <c r="I158" s="115"/>
      <c r="J158" s="116"/>
    </row>
    <row r="159" spans="1:10" s="73" customFormat="1" x14ac:dyDescent="0.35">
      <c r="A159" s="111">
        <v>10</v>
      </c>
      <c r="B159" s="112"/>
      <c r="C159" s="2" t="s">
        <v>198</v>
      </c>
      <c r="D159" s="111">
        <f>(25.71+1*2.75+1.95*1+0.75*2.75+0.75*1.95)*10.764</f>
        <v>365.27633999999995</v>
      </c>
      <c r="E159" s="112"/>
      <c r="F159" s="2">
        <v>0</v>
      </c>
      <c r="G159" s="2">
        <f t="shared" si="6"/>
        <v>529.65069299999993</v>
      </c>
      <c r="H159" s="2" t="s">
        <v>99</v>
      </c>
      <c r="I159" s="117"/>
      <c r="J159" s="118"/>
    </row>
    <row r="160" spans="1:10" s="73" customFormat="1" ht="15.75" customHeight="1" x14ac:dyDescent="0.35">
      <c r="A160" s="107" t="s">
        <v>213</v>
      </c>
      <c r="B160" s="108"/>
      <c r="C160" s="108"/>
      <c r="D160" s="108"/>
      <c r="E160" s="108"/>
      <c r="F160" s="108"/>
      <c r="G160" s="108"/>
      <c r="H160" s="108"/>
      <c r="I160" s="108"/>
      <c r="J160" s="109"/>
    </row>
    <row r="161" spans="1:13" s="73" customFormat="1" x14ac:dyDescent="0.35">
      <c r="A161" s="110">
        <v>1</v>
      </c>
      <c r="B161" s="110"/>
      <c r="C161" s="2" t="s">
        <v>198</v>
      </c>
      <c r="D161" s="110">
        <f>(27.57+1*2.75+1*1.95+0.75*2.75+0.75*1.95)*10.764</f>
        <v>385.29737999999998</v>
      </c>
      <c r="E161" s="110"/>
      <c r="F161" s="2">
        <v>0</v>
      </c>
      <c r="G161" s="2">
        <f>D161*1.45</f>
        <v>558.68120099999999</v>
      </c>
      <c r="H161" s="2" t="s">
        <v>99</v>
      </c>
      <c r="I161" s="110" t="s">
        <v>214</v>
      </c>
      <c r="J161" s="110"/>
    </row>
    <row r="162" spans="1:13" s="73" customFormat="1" x14ac:dyDescent="0.35">
      <c r="A162" s="110">
        <v>2</v>
      </c>
      <c r="B162" s="110"/>
      <c r="C162" s="2" t="s">
        <v>198</v>
      </c>
      <c r="D162" s="110">
        <f>(27.21+2.75*1+1.95*1+1.7*0.45+0.75*2.75+1.95*0.75)*10.764</f>
        <v>389.65679999999992</v>
      </c>
      <c r="E162" s="110"/>
      <c r="F162" s="2">
        <v>0</v>
      </c>
      <c r="G162" s="2">
        <f t="shared" ref="G162:G169" si="7">D162*1.45</f>
        <v>565.00235999999984</v>
      </c>
      <c r="H162" s="2" t="s">
        <v>99</v>
      </c>
      <c r="I162" s="110"/>
      <c r="J162" s="110"/>
    </row>
    <row r="163" spans="1:13" s="73" customFormat="1" x14ac:dyDescent="0.35">
      <c r="A163" s="110">
        <v>3</v>
      </c>
      <c r="B163" s="110"/>
      <c r="C163" s="2" t="s">
        <v>198</v>
      </c>
      <c r="D163" s="110">
        <f>(27.21+2.75*1+1.95*1+1.7*0.45+0.75*2.75+1.95*0.75)*10.764</f>
        <v>389.65679999999992</v>
      </c>
      <c r="E163" s="110"/>
      <c r="F163" s="2">
        <v>0</v>
      </c>
      <c r="G163" s="2">
        <f t="shared" si="7"/>
        <v>565.00235999999984</v>
      </c>
      <c r="H163" s="2" t="s">
        <v>99</v>
      </c>
      <c r="I163" s="110"/>
      <c r="J163" s="110"/>
    </row>
    <row r="164" spans="1:13" s="73" customFormat="1" x14ac:dyDescent="0.35">
      <c r="A164" s="110">
        <v>4</v>
      </c>
      <c r="B164" s="110"/>
      <c r="C164" s="2" t="s">
        <v>198</v>
      </c>
      <c r="D164" s="110">
        <f>(27.57+1*2.75+1*1.95+0.75*2.75+0.75*1.95)*10.764</f>
        <v>385.29737999999998</v>
      </c>
      <c r="E164" s="110"/>
      <c r="F164" s="2">
        <v>0</v>
      </c>
      <c r="G164" s="2">
        <f t="shared" si="7"/>
        <v>558.68120099999999</v>
      </c>
      <c r="H164" s="2" t="s">
        <v>99</v>
      </c>
      <c r="I164" s="110"/>
      <c r="J164" s="110"/>
    </row>
    <row r="165" spans="1:13" s="73" customFormat="1" x14ac:dyDescent="0.35">
      <c r="A165" s="110">
        <v>5</v>
      </c>
      <c r="B165" s="110"/>
      <c r="C165" s="2" t="s">
        <v>198</v>
      </c>
      <c r="D165" s="110">
        <f>(25.71+1*1.95+1*2.75+0.75*2.75+0.75*1.95)*10.764</f>
        <v>365.27633999999995</v>
      </c>
      <c r="E165" s="110"/>
      <c r="F165" s="2">
        <v>0</v>
      </c>
      <c r="G165" s="2">
        <f t="shared" si="7"/>
        <v>529.65069299999993</v>
      </c>
      <c r="H165" s="2" t="s">
        <v>99</v>
      </c>
      <c r="I165" s="110"/>
      <c r="J165" s="110"/>
    </row>
    <row r="166" spans="1:13" s="73" customFormat="1" x14ac:dyDescent="0.35">
      <c r="A166" s="110">
        <v>6</v>
      </c>
      <c r="B166" s="110"/>
      <c r="C166" s="2" t="s">
        <v>198</v>
      </c>
      <c r="D166" s="110">
        <f>(25.47+1*2.75+1*1.95+1.7*0.45+0.75*2.75+0.75*1.95)*10.764</f>
        <v>370.92743999999999</v>
      </c>
      <c r="E166" s="110"/>
      <c r="F166" s="2">
        <v>0</v>
      </c>
      <c r="G166" s="2">
        <f t="shared" si="7"/>
        <v>537.84478799999999</v>
      </c>
      <c r="H166" s="2" t="s">
        <v>99</v>
      </c>
      <c r="I166" s="110"/>
      <c r="J166" s="110"/>
    </row>
    <row r="167" spans="1:13" s="73" customFormat="1" x14ac:dyDescent="0.35">
      <c r="A167" s="110">
        <v>7</v>
      </c>
      <c r="B167" s="110"/>
      <c r="C167" s="2" t="s">
        <v>198</v>
      </c>
      <c r="D167" s="110">
        <f>(25.47+1*2.75+1*1.95+1.7*0.45+0.75*2.75+0.75*1.95)*10.764</f>
        <v>370.92743999999999</v>
      </c>
      <c r="E167" s="110"/>
      <c r="F167" s="2">
        <v>0</v>
      </c>
      <c r="G167" s="2">
        <f t="shared" si="7"/>
        <v>537.84478799999999</v>
      </c>
      <c r="H167" s="2" t="s">
        <v>99</v>
      </c>
      <c r="I167" s="110"/>
      <c r="J167" s="110"/>
    </row>
    <row r="168" spans="1:13" s="73" customFormat="1" x14ac:dyDescent="0.35">
      <c r="A168" s="110">
        <v>8</v>
      </c>
      <c r="B168" s="110"/>
      <c r="C168" s="2" t="s">
        <v>198</v>
      </c>
      <c r="D168" s="110">
        <f>(25.71+1*1.95+1*2.75+0.75*2.75+0.75*1.95)*10.764</f>
        <v>365.27633999999995</v>
      </c>
      <c r="E168" s="110"/>
      <c r="F168" s="2">
        <v>0</v>
      </c>
      <c r="G168" s="2">
        <f t="shared" si="7"/>
        <v>529.65069299999993</v>
      </c>
      <c r="H168" s="2" t="s">
        <v>99</v>
      </c>
      <c r="I168" s="110"/>
      <c r="J168" s="110"/>
    </row>
    <row r="169" spans="1:13" s="73" customFormat="1" x14ac:dyDescent="0.35">
      <c r="A169" s="110">
        <v>9</v>
      </c>
      <c r="B169" s="110"/>
      <c r="C169" s="2" t="s">
        <v>198</v>
      </c>
      <c r="D169" s="110">
        <f>(25.71+1*1.95+1*2.75+0.75*2.75+0.75*1.95)*10.764</f>
        <v>365.27633999999995</v>
      </c>
      <c r="E169" s="110"/>
      <c r="F169" s="2">
        <v>0</v>
      </c>
      <c r="G169" s="2">
        <f t="shared" si="7"/>
        <v>529.65069299999993</v>
      </c>
      <c r="H169" s="2" t="s">
        <v>99</v>
      </c>
      <c r="I169" s="110"/>
      <c r="J169" s="110"/>
    </row>
    <row r="170" spans="1:13" s="69" customFormat="1" x14ac:dyDescent="0.35">
      <c r="A170" s="119" t="s">
        <v>109</v>
      </c>
      <c r="B170" s="119"/>
      <c r="C170" s="119"/>
      <c r="D170" s="119"/>
      <c r="E170" s="119"/>
      <c r="F170" s="119"/>
      <c r="G170" s="119"/>
      <c r="H170" s="119"/>
      <c r="I170" s="119"/>
      <c r="J170" s="119"/>
    </row>
    <row r="171" spans="1:13" s="74" customFormat="1" ht="139" customHeight="1" x14ac:dyDescent="0.35">
      <c r="A171" s="120" t="s">
        <v>279</v>
      </c>
      <c r="B171" s="120"/>
      <c r="C171" s="120"/>
      <c r="D171" s="120"/>
      <c r="E171" s="120"/>
      <c r="F171" s="120"/>
      <c r="G171" s="120"/>
      <c r="H171" s="120"/>
      <c r="I171" s="120"/>
      <c r="J171" s="120"/>
      <c r="M171" s="74">
        <f>32000/1.6</f>
        <v>20000</v>
      </c>
    </row>
    <row r="172" spans="1:13" x14ac:dyDescent="0.35">
      <c r="A172" s="121" t="s">
        <v>100</v>
      </c>
      <c r="B172" s="122"/>
      <c r="C172" s="122"/>
      <c r="D172" s="122"/>
      <c r="E172" s="122"/>
      <c r="F172" s="122"/>
      <c r="G172" s="122"/>
      <c r="H172" s="122"/>
      <c r="I172" s="122"/>
      <c r="J172" s="123"/>
    </row>
    <row r="173" spans="1:13" x14ac:dyDescent="0.35">
      <c r="A173" s="83" t="s">
        <v>101</v>
      </c>
      <c r="B173" s="124"/>
      <c r="C173" s="124"/>
      <c r="D173" s="124"/>
      <c r="E173" s="124"/>
      <c r="F173" s="124"/>
      <c r="G173" s="124"/>
      <c r="H173" s="124"/>
      <c r="I173" s="124"/>
      <c r="J173" s="84"/>
    </row>
    <row r="174" spans="1:13" ht="15.75" customHeight="1" x14ac:dyDescent="0.35">
      <c r="A174" s="121" t="s">
        <v>102</v>
      </c>
      <c r="B174" s="122"/>
      <c r="C174" s="122"/>
      <c r="D174" s="122"/>
      <c r="E174" s="122"/>
      <c r="F174" s="122"/>
      <c r="G174" s="122"/>
      <c r="H174" s="122"/>
      <c r="I174" s="122"/>
      <c r="J174" s="123"/>
    </row>
    <row r="175" spans="1:13" x14ac:dyDescent="0.35">
      <c r="A175" s="83" t="s">
        <v>103</v>
      </c>
      <c r="B175" s="124"/>
      <c r="C175" s="124"/>
      <c r="D175" s="124"/>
      <c r="E175" s="124"/>
      <c r="F175" s="124"/>
      <c r="G175" s="124"/>
      <c r="H175" s="124"/>
      <c r="I175" s="124"/>
      <c r="J175" s="84"/>
    </row>
    <row r="176" spans="1:13" x14ac:dyDescent="0.35">
      <c r="A176" s="83" t="s">
        <v>104</v>
      </c>
      <c r="B176" s="124"/>
      <c r="C176" s="124"/>
      <c r="D176" s="124"/>
      <c r="E176" s="124"/>
      <c r="F176" s="124"/>
      <c r="G176" s="124"/>
      <c r="H176" s="124"/>
      <c r="I176" s="124"/>
      <c r="J176" s="84"/>
    </row>
    <row r="177" spans="1:10" x14ac:dyDescent="0.35">
      <c r="A177" s="83" t="s">
        <v>105</v>
      </c>
      <c r="B177" s="124"/>
      <c r="C177" s="124"/>
      <c r="D177" s="124"/>
      <c r="E177" s="124"/>
      <c r="F177" s="124"/>
      <c r="G177" s="124"/>
      <c r="H177" s="124"/>
      <c r="I177" s="124"/>
      <c r="J177" s="84"/>
    </row>
    <row r="178" spans="1:10" ht="35.25" customHeight="1" x14ac:dyDescent="0.35">
      <c r="A178" s="88" t="s">
        <v>106</v>
      </c>
      <c r="B178" s="89"/>
      <c r="C178" s="89"/>
      <c r="D178" s="89"/>
      <c r="E178" s="89"/>
      <c r="F178" s="89"/>
      <c r="G178" s="89"/>
      <c r="H178" s="89"/>
      <c r="I178" s="89"/>
      <c r="J178" s="90"/>
    </row>
    <row r="179" spans="1:10" x14ac:dyDescent="0.35">
      <c r="A179" s="226" t="s">
        <v>185</v>
      </c>
      <c r="B179" s="226"/>
      <c r="C179" s="227" t="s">
        <v>280</v>
      </c>
      <c r="D179" s="227"/>
      <c r="E179" s="226" t="s">
        <v>186</v>
      </c>
      <c r="F179" s="226"/>
      <c r="G179" s="226"/>
      <c r="H179" s="227" t="s">
        <v>278</v>
      </c>
      <c r="I179" s="227"/>
      <c r="J179" s="227"/>
    </row>
    <row r="180" spans="1:10" x14ac:dyDescent="0.35">
      <c r="A180" s="225" t="s">
        <v>188</v>
      </c>
      <c r="B180" s="225"/>
      <c r="C180" s="225"/>
      <c r="D180" s="225"/>
      <c r="E180" s="225"/>
      <c r="F180" s="225"/>
      <c r="G180" s="225"/>
      <c r="H180" s="225"/>
      <c r="I180" s="225"/>
      <c r="J180" s="225"/>
    </row>
    <row r="181" spans="1:10" x14ac:dyDescent="0.35">
      <c r="A181" s="225"/>
      <c r="B181" s="225"/>
      <c r="C181" s="225"/>
      <c r="D181" s="225"/>
      <c r="E181" s="225"/>
      <c r="F181" s="225"/>
      <c r="G181" s="225"/>
      <c r="H181" s="225"/>
      <c r="I181" s="225"/>
      <c r="J181" s="225"/>
    </row>
    <row r="182" spans="1:10" x14ac:dyDescent="0.35">
      <c r="A182" s="225"/>
      <c r="B182" s="225"/>
      <c r="C182" s="225"/>
      <c r="D182" s="225"/>
      <c r="E182" s="225"/>
      <c r="F182" s="225"/>
      <c r="G182" s="225"/>
      <c r="H182" s="225"/>
      <c r="I182" s="225"/>
      <c r="J182" s="225"/>
    </row>
    <row r="183" spans="1:10" x14ac:dyDescent="0.35">
      <c r="A183" s="225"/>
      <c r="B183" s="225"/>
      <c r="C183" s="225"/>
      <c r="D183" s="225"/>
      <c r="E183" s="225"/>
      <c r="F183" s="225"/>
      <c r="G183" s="225"/>
      <c r="H183" s="225"/>
      <c r="I183" s="225"/>
      <c r="J183" s="225"/>
    </row>
    <row r="184" spans="1:10" x14ac:dyDescent="0.35">
      <c r="A184" s="75" t="s">
        <v>107</v>
      </c>
      <c r="B184" s="75"/>
      <c r="C184" s="75"/>
      <c r="D184" s="224" t="s">
        <v>190</v>
      </c>
      <c r="E184" s="224"/>
      <c r="F184" s="224"/>
      <c r="G184" s="224"/>
      <c r="H184" s="224"/>
      <c r="I184" s="224"/>
      <c r="J184" s="224"/>
    </row>
    <row r="185" spans="1:10" x14ac:dyDescent="0.35">
      <c r="A185" s="125"/>
      <c r="B185" s="125"/>
      <c r="C185" s="48"/>
      <c r="D185" s="125"/>
      <c r="E185" s="125"/>
      <c r="F185" s="48"/>
      <c r="G185" s="48"/>
      <c r="H185" s="48"/>
      <c r="I185" s="125"/>
      <c r="J185" s="125"/>
    </row>
    <row r="186" spans="1:10" x14ac:dyDescent="0.35">
      <c r="A186" s="125"/>
      <c r="B186" s="125"/>
      <c r="C186" s="48"/>
      <c r="D186" s="125"/>
      <c r="E186" s="125"/>
      <c r="F186" s="48"/>
      <c r="G186" s="48"/>
      <c r="H186" s="48"/>
      <c r="I186" s="125"/>
      <c r="J186" s="125"/>
    </row>
    <row r="187" spans="1:10" x14ac:dyDescent="0.35">
      <c r="A187" s="76"/>
      <c r="B187" s="76"/>
      <c r="C187" s="76"/>
      <c r="D187" s="76"/>
      <c r="E187" s="76"/>
      <c r="F187" s="76"/>
      <c r="G187" s="76"/>
      <c r="H187" s="76"/>
      <c r="I187" s="76"/>
      <c r="J187" s="76"/>
    </row>
    <row r="188" spans="1:10" x14ac:dyDescent="0.35">
      <c r="A188" s="76"/>
      <c r="B188" s="76"/>
      <c r="C188" s="76"/>
      <c r="D188" s="76"/>
      <c r="E188" s="76"/>
      <c r="F188" s="76"/>
      <c r="G188" s="76"/>
      <c r="H188" s="76"/>
      <c r="I188" s="76"/>
      <c r="J188" s="76"/>
    </row>
    <row r="189" spans="1:10" x14ac:dyDescent="0.35">
      <c r="A189" s="76"/>
      <c r="B189" s="76"/>
      <c r="C189" s="76"/>
      <c r="D189" s="76"/>
      <c r="E189" s="76"/>
      <c r="F189" s="76"/>
      <c r="G189" s="76"/>
      <c r="H189" s="76"/>
      <c r="I189" s="76"/>
      <c r="J189" s="76"/>
    </row>
    <row r="190" spans="1:10" x14ac:dyDescent="0.35">
      <c r="A190" s="76"/>
      <c r="B190" s="76"/>
      <c r="C190" s="76"/>
      <c r="D190" s="76"/>
      <c r="E190" s="76"/>
      <c r="F190" s="76"/>
      <c r="G190" s="76"/>
      <c r="H190" s="76"/>
      <c r="I190" s="76"/>
      <c r="J190" s="76"/>
    </row>
    <row r="191" spans="1:10" x14ac:dyDescent="0.35">
      <c r="A191" s="76"/>
      <c r="B191" s="76"/>
      <c r="C191" s="76"/>
      <c r="D191" s="76"/>
      <c r="E191" s="76"/>
      <c r="F191" s="76"/>
      <c r="G191" s="76"/>
      <c r="H191" s="76"/>
      <c r="I191" s="76"/>
      <c r="J191" s="76"/>
    </row>
    <row r="192" spans="1:10" x14ac:dyDescent="0.35">
      <c r="A192" s="76"/>
      <c r="B192" s="76"/>
      <c r="C192" s="76"/>
      <c r="D192" s="76"/>
      <c r="E192" s="76"/>
      <c r="F192" s="76"/>
      <c r="G192" s="76"/>
      <c r="H192" s="76"/>
      <c r="I192" s="76"/>
      <c r="J192" s="76"/>
    </row>
    <row r="193" spans="1:16139" x14ac:dyDescent="0.35">
      <c r="A193" s="76"/>
      <c r="B193" s="76"/>
      <c r="C193" s="76"/>
      <c r="D193" s="76"/>
      <c r="E193" s="76"/>
      <c r="F193" s="76"/>
      <c r="G193" s="76"/>
      <c r="H193" s="76"/>
      <c r="I193" s="76"/>
      <c r="J193" s="76"/>
    </row>
    <row r="194" spans="1:16139" x14ac:dyDescent="0.35">
      <c r="A194" s="76"/>
      <c r="B194" s="76"/>
      <c r="C194" s="76"/>
      <c r="D194" s="76"/>
      <c r="E194" s="76"/>
      <c r="F194" s="76"/>
      <c r="G194" s="76"/>
      <c r="H194" s="76"/>
      <c r="I194" s="76"/>
      <c r="J194" s="76"/>
    </row>
    <row r="195" spans="1:16139" x14ac:dyDescent="0.35">
      <c r="B195" s="76"/>
      <c r="C195" s="76"/>
      <c r="D195" s="76"/>
      <c r="E195" s="76"/>
      <c r="F195" s="76"/>
      <c r="G195" s="76"/>
      <c r="H195" s="76"/>
      <c r="I195" s="76"/>
      <c r="J195" s="76"/>
    </row>
    <row r="196" spans="1:16139" x14ac:dyDescent="0.35">
      <c r="B196" s="76"/>
      <c r="C196" s="76"/>
      <c r="D196" s="76"/>
      <c r="E196" s="76"/>
      <c r="F196" s="76"/>
      <c r="G196" s="76"/>
      <c r="H196" s="76"/>
      <c r="I196" s="76"/>
      <c r="J196" s="76"/>
    </row>
    <row r="197" spans="1:16139" s="24" customFormat="1" ht="15.75" customHeight="1" x14ac:dyDescent="0.35">
      <c r="A197" s="25"/>
      <c r="B197" s="76"/>
      <c r="C197" s="76"/>
      <c r="D197" s="76"/>
      <c r="E197" s="76"/>
      <c r="F197" s="76"/>
      <c r="G197" s="76"/>
      <c r="H197" s="76"/>
      <c r="I197" s="76"/>
      <c r="J197" s="76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  <c r="QR197" s="25"/>
      <c r="QS197" s="25"/>
      <c r="QT197" s="25"/>
      <c r="QU197" s="25"/>
      <c r="QV197" s="25"/>
      <c r="QW197" s="25"/>
      <c r="QX197" s="25"/>
      <c r="QY197" s="25"/>
      <c r="QZ197" s="25"/>
      <c r="RA197" s="25"/>
      <c r="RB197" s="25"/>
      <c r="RC197" s="25"/>
      <c r="RD197" s="25"/>
      <c r="RE197" s="25"/>
      <c r="RF197" s="25"/>
      <c r="RG197" s="25"/>
      <c r="RH197" s="25"/>
      <c r="RI197" s="25"/>
      <c r="RJ197" s="25"/>
      <c r="RK197" s="25"/>
      <c r="RL197" s="25"/>
      <c r="RM197" s="25"/>
      <c r="RN197" s="25"/>
      <c r="RO197" s="25"/>
      <c r="RP197" s="25"/>
      <c r="RQ197" s="25"/>
      <c r="RR197" s="25"/>
      <c r="RS197" s="25"/>
      <c r="RT197" s="25"/>
      <c r="RU197" s="25"/>
      <c r="RV197" s="25"/>
      <c r="RW197" s="25"/>
      <c r="RX197" s="25"/>
      <c r="RY197" s="25"/>
      <c r="RZ197" s="25"/>
      <c r="SA197" s="25"/>
      <c r="SB197" s="25"/>
      <c r="SC197" s="25"/>
      <c r="SD197" s="25"/>
      <c r="SE197" s="25"/>
      <c r="SF197" s="25"/>
      <c r="SG197" s="25"/>
      <c r="SH197" s="25"/>
      <c r="SI197" s="25"/>
      <c r="SJ197" s="25"/>
      <c r="SK197" s="25"/>
      <c r="SL197" s="25"/>
      <c r="SM197" s="25"/>
      <c r="SN197" s="25"/>
      <c r="SO197" s="25"/>
      <c r="SP197" s="25"/>
      <c r="SQ197" s="25"/>
      <c r="SR197" s="25"/>
      <c r="SS197" s="25"/>
      <c r="ST197" s="25"/>
      <c r="SU197" s="25"/>
      <c r="SV197" s="25"/>
      <c r="SW197" s="25"/>
      <c r="SX197" s="25"/>
      <c r="SY197" s="25"/>
      <c r="SZ197" s="25"/>
      <c r="TA197" s="25"/>
      <c r="TB197" s="25"/>
      <c r="TC197" s="25"/>
      <c r="TD197" s="25"/>
      <c r="TE197" s="25"/>
      <c r="TF197" s="25"/>
      <c r="TG197" s="25"/>
      <c r="TH197" s="25"/>
      <c r="TI197" s="25"/>
      <c r="TJ197" s="25"/>
      <c r="TK197" s="25"/>
      <c r="TL197" s="25"/>
      <c r="TM197" s="25"/>
      <c r="TN197" s="25"/>
      <c r="TO197" s="25"/>
      <c r="TP197" s="25"/>
      <c r="TQ197" s="25"/>
      <c r="TR197" s="25"/>
      <c r="TS197" s="25"/>
      <c r="TT197" s="25"/>
      <c r="TU197" s="25"/>
      <c r="TV197" s="25"/>
      <c r="TW197" s="25"/>
      <c r="TX197" s="25"/>
      <c r="TY197" s="25"/>
      <c r="TZ197" s="25"/>
      <c r="UA197" s="25"/>
      <c r="UB197" s="25"/>
      <c r="UC197" s="25"/>
      <c r="UD197" s="25"/>
      <c r="UE197" s="25"/>
      <c r="UF197" s="25"/>
      <c r="UG197" s="25"/>
      <c r="UH197" s="25"/>
      <c r="UI197" s="25"/>
      <c r="UJ197" s="25"/>
      <c r="UK197" s="25"/>
      <c r="UL197" s="25"/>
      <c r="UM197" s="25"/>
      <c r="UN197" s="25"/>
      <c r="UO197" s="25"/>
      <c r="UP197" s="25"/>
      <c r="UQ197" s="25"/>
      <c r="UR197" s="25"/>
      <c r="US197" s="25"/>
      <c r="UT197" s="25"/>
      <c r="UU197" s="25"/>
      <c r="UV197" s="25"/>
      <c r="UW197" s="25"/>
      <c r="UX197" s="25"/>
      <c r="UY197" s="25"/>
      <c r="UZ197" s="25"/>
      <c r="VA197" s="25"/>
      <c r="VB197" s="25"/>
      <c r="VC197" s="25"/>
      <c r="VD197" s="25"/>
      <c r="VE197" s="25"/>
      <c r="VF197" s="25"/>
      <c r="VG197" s="25"/>
      <c r="VH197" s="25"/>
      <c r="VI197" s="25"/>
      <c r="VJ197" s="25"/>
      <c r="VK197" s="25"/>
      <c r="VL197" s="25"/>
      <c r="VM197" s="25"/>
      <c r="VN197" s="25"/>
      <c r="VO197" s="25"/>
      <c r="VP197" s="25"/>
      <c r="VQ197" s="25"/>
      <c r="VR197" s="25"/>
      <c r="VS197" s="25"/>
      <c r="VT197" s="25"/>
      <c r="VU197" s="25"/>
      <c r="VV197" s="25"/>
      <c r="VW197" s="25"/>
      <c r="VX197" s="25"/>
      <c r="VY197" s="25"/>
      <c r="VZ197" s="25"/>
      <c r="WA197" s="25"/>
      <c r="WB197" s="25"/>
      <c r="WC197" s="25"/>
      <c r="WD197" s="25"/>
      <c r="WE197" s="25"/>
      <c r="WF197" s="25"/>
      <c r="WG197" s="25"/>
      <c r="WH197" s="25"/>
      <c r="WI197" s="25"/>
      <c r="WJ197" s="25"/>
      <c r="WK197" s="25"/>
      <c r="WL197" s="25"/>
      <c r="WM197" s="25"/>
      <c r="WN197" s="25"/>
      <c r="WO197" s="25"/>
      <c r="WP197" s="25"/>
      <c r="WQ197" s="25"/>
      <c r="WR197" s="25"/>
      <c r="WS197" s="25"/>
      <c r="WT197" s="25"/>
      <c r="WU197" s="25"/>
      <c r="WV197" s="25"/>
      <c r="WW197" s="25"/>
      <c r="WX197" s="25"/>
      <c r="WY197" s="25"/>
      <c r="WZ197" s="25"/>
      <c r="XA197" s="25"/>
      <c r="XB197" s="25"/>
      <c r="XC197" s="25"/>
      <c r="XD197" s="25"/>
      <c r="XE197" s="25"/>
      <c r="XF197" s="25"/>
      <c r="XG197" s="25"/>
      <c r="XH197" s="25"/>
      <c r="XI197" s="25"/>
      <c r="XJ197" s="25"/>
      <c r="XK197" s="25"/>
      <c r="XL197" s="25"/>
      <c r="XM197" s="25"/>
      <c r="XN197" s="25"/>
      <c r="XO197" s="25"/>
      <c r="XP197" s="25"/>
      <c r="XQ197" s="25"/>
      <c r="XR197" s="25"/>
      <c r="XS197" s="25"/>
      <c r="XT197" s="25"/>
      <c r="XU197" s="25"/>
      <c r="XV197" s="25"/>
      <c r="XW197" s="25"/>
      <c r="XX197" s="25"/>
      <c r="XY197" s="25"/>
      <c r="XZ197" s="25"/>
      <c r="YA197" s="25"/>
      <c r="YB197" s="25"/>
      <c r="YC197" s="25"/>
      <c r="YD197" s="25"/>
      <c r="YE197" s="25"/>
      <c r="YF197" s="25"/>
      <c r="YG197" s="25"/>
      <c r="YH197" s="25"/>
      <c r="YI197" s="25"/>
      <c r="YJ197" s="25"/>
      <c r="YK197" s="25"/>
      <c r="YL197" s="25"/>
      <c r="YM197" s="25"/>
      <c r="YN197" s="25"/>
      <c r="YO197" s="25"/>
      <c r="YP197" s="25"/>
      <c r="YQ197" s="25"/>
      <c r="YR197" s="25"/>
      <c r="YS197" s="25"/>
      <c r="YT197" s="25"/>
      <c r="YU197" s="25"/>
      <c r="YV197" s="25"/>
      <c r="YW197" s="25"/>
      <c r="YX197" s="25"/>
      <c r="YY197" s="25"/>
      <c r="YZ197" s="25"/>
      <c r="ZA197" s="25"/>
      <c r="ZB197" s="25"/>
      <c r="ZC197" s="25"/>
      <c r="ZD197" s="25"/>
      <c r="ZE197" s="25"/>
      <c r="ZF197" s="25"/>
      <c r="ZG197" s="25"/>
      <c r="ZH197" s="25"/>
      <c r="ZI197" s="25"/>
      <c r="ZJ197" s="25"/>
      <c r="ZK197" s="25"/>
      <c r="ZL197" s="25"/>
      <c r="ZM197" s="25"/>
      <c r="ZN197" s="25"/>
      <c r="ZO197" s="25"/>
      <c r="ZP197" s="25"/>
      <c r="ZQ197" s="25"/>
      <c r="ZR197" s="25"/>
      <c r="ZS197" s="25"/>
      <c r="ZT197" s="25"/>
      <c r="ZU197" s="25"/>
      <c r="ZV197" s="25"/>
      <c r="ZW197" s="25"/>
      <c r="ZX197" s="25"/>
      <c r="ZY197" s="25"/>
      <c r="ZZ197" s="25"/>
      <c r="AAA197" s="25"/>
      <c r="AAB197" s="25"/>
      <c r="AAC197" s="25"/>
      <c r="AAD197" s="25"/>
      <c r="AAE197" s="25"/>
      <c r="AAF197" s="25"/>
      <c r="AAG197" s="25"/>
      <c r="AAH197" s="25"/>
      <c r="AAI197" s="25"/>
      <c r="AAJ197" s="25"/>
      <c r="AAK197" s="25"/>
      <c r="AAL197" s="25"/>
      <c r="AAM197" s="25"/>
      <c r="AAN197" s="25"/>
      <c r="AAO197" s="25"/>
      <c r="AAP197" s="25"/>
      <c r="AAQ197" s="25"/>
      <c r="AAR197" s="25"/>
      <c r="AAS197" s="25"/>
      <c r="AAT197" s="25"/>
      <c r="AAU197" s="25"/>
      <c r="AAV197" s="25"/>
      <c r="AAW197" s="25"/>
      <c r="AAX197" s="25"/>
      <c r="AAY197" s="25"/>
      <c r="AAZ197" s="25"/>
      <c r="ABA197" s="25"/>
      <c r="ABB197" s="25"/>
      <c r="ABC197" s="25"/>
      <c r="ABD197" s="25"/>
      <c r="ABE197" s="25"/>
      <c r="ABF197" s="25"/>
      <c r="ABG197" s="25"/>
      <c r="ABH197" s="25"/>
      <c r="ABI197" s="25"/>
      <c r="ABJ197" s="25"/>
      <c r="ABK197" s="25"/>
      <c r="ABL197" s="25"/>
      <c r="ABM197" s="25"/>
      <c r="ABN197" s="25"/>
      <c r="ABO197" s="25"/>
      <c r="ABP197" s="25"/>
      <c r="ABQ197" s="25"/>
      <c r="ABR197" s="25"/>
      <c r="ABS197" s="25"/>
      <c r="ABT197" s="25"/>
      <c r="ABU197" s="25"/>
      <c r="ABV197" s="25"/>
      <c r="ABW197" s="25"/>
      <c r="ABX197" s="25"/>
      <c r="ABY197" s="25"/>
      <c r="ABZ197" s="25"/>
      <c r="ACA197" s="25"/>
      <c r="ACB197" s="25"/>
      <c r="ACC197" s="25"/>
      <c r="ACD197" s="25"/>
      <c r="ACE197" s="25"/>
      <c r="ACF197" s="25"/>
      <c r="ACG197" s="25"/>
      <c r="ACH197" s="25"/>
      <c r="ACI197" s="25"/>
      <c r="ACJ197" s="25"/>
      <c r="ACK197" s="25"/>
      <c r="ACL197" s="25"/>
      <c r="ACM197" s="25"/>
      <c r="ACN197" s="25"/>
      <c r="ACO197" s="25"/>
      <c r="ACP197" s="25"/>
      <c r="ACQ197" s="25"/>
      <c r="ACR197" s="25"/>
      <c r="ACS197" s="25"/>
      <c r="ACT197" s="25"/>
      <c r="ACU197" s="25"/>
      <c r="ACV197" s="25"/>
      <c r="ACW197" s="25"/>
      <c r="ACX197" s="25"/>
      <c r="ACY197" s="25"/>
      <c r="ACZ197" s="25"/>
      <c r="ADA197" s="25"/>
      <c r="ADB197" s="25"/>
      <c r="ADC197" s="25"/>
      <c r="ADD197" s="25"/>
      <c r="ADE197" s="25"/>
      <c r="ADF197" s="25"/>
      <c r="ADG197" s="25"/>
      <c r="ADH197" s="25"/>
      <c r="ADI197" s="25"/>
      <c r="ADJ197" s="25"/>
      <c r="ADK197" s="25"/>
      <c r="ADL197" s="25"/>
      <c r="ADM197" s="25"/>
      <c r="ADN197" s="25"/>
      <c r="ADO197" s="25"/>
      <c r="ADP197" s="25"/>
      <c r="ADQ197" s="25"/>
      <c r="ADR197" s="25"/>
      <c r="ADS197" s="25"/>
      <c r="ADT197" s="25"/>
      <c r="ADU197" s="25"/>
      <c r="ADV197" s="25"/>
      <c r="ADW197" s="25"/>
      <c r="ADX197" s="25"/>
      <c r="ADY197" s="25"/>
      <c r="ADZ197" s="25"/>
      <c r="AEA197" s="25"/>
      <c r="AEB197" s="25"/>
      <c r="AEC197" s="25"/>
      <c r="AED197" s="25"/>
      <c r="AEE197" s="25"/>
      <c r="AEF197" s="25"/>
      <c r="AEG197" s="25"/>
      <c r="AEH197" s="25"/>
      <c r="AEI197" s="25"/>
      <c r="AEJ197" s="25"/>
      <c r="AEK197" s="25"/>
      <c r="AEL197" s="25"/>
      <c r="AEM197" s="25"/>
      <c r="AEN197" s="25"/>
      <c r="AEO197" s="25"/>
      <c r="AEP197" s="25"/>
      <c r="AEQ197" s="25"/>
      <c r="AER197" s="25"/>
      <c r="AES197" s="25"/>
      <c r="AET197" s="25"/>
      <c r="AEU197" s="25"/>
      <c r="AEV197" s="25"/>
      <c r="AEW197" s="25"/>
      <c r="AEX197" s="25"/>
      <c r="AEY197" s="25"/>
      <c r="AEZ197" s="25"/>
      <c r="AFA197" s="25"/>
      <c r="AFB197" s="25"/>
      <c r="AFC197" s="25"/>
      <c r="AFD197" s="25"/>
      <c r="AFE197" s="25"/>
      <c r="AFF197" s="25"/>
      <c r="AFG197" s="25"/>
      <c r="AFH197" s="25"/>
      <c r="AFI197" s="25"/>
      <c r="AFJ197" s="25"/>
      <c r="AFK197" s="25"/>
      <c r="AFL197" s="25"/>
      <c r="AFM197" s="25"/>
      <c r="AFN197" s="25"/>
      <c r="AFO197" s="25"/>
      <c r="AFP197" s="25"/>
      <c r="AFQ197" s="25"/>
      <c r="AFR197" s="25"/>
      <c r="AFS197" s="25"/>
      <c r="AFT197" s="25"/>
      <c r="AFU197" s="25"/>
      <c r="AFV197" s="25"/>
      <c r="AFW197" s="25"/>
      <c r="AFX197" s="25"/>
      <c r="AFY197" s="25"/>
      <c r="AFZ197" s="25"/>
      <c r="AGA197" s="25"/>
      <c r="AGB197" s="25"/>
      <c r="AGC197" s="25"/>
      <c r="AGD197" s="25"/>
      <c r="AGE197" s="25"/>
      <c r="AGF197" s="25"/>
      <c r="AGG197" s="25"/>
      <c r="AGH197" s="25"/>
      <c r="AGI197" s="25"/>
      <c r="AGJ197" s="25"/>
      <c r="AGK197" s="25"/>
      <c r="AGL197" s="25"/>
      <c r="AGM197" s="25"/>
      <c r="AGN197" s="25"/>
      <c r="AGO197" s="25"/>
      <c r="AGP197" s="25"/>
      <c r="AGQ197" s="25"/>
      <c r="AGR197" s="25"/>
      <c r="AGS197" s="25"/>
      <c r="AGT197" s="25"/>
      <c r="AGU197" s="25"/>
      <c r="AGV197" s="25"/>
      <c r="AGW197" s="25"/>
      <c r="AGX197" s="25"/>
      <c r="AGY197" s="25"/>
      <c r="AGZ197" s="25"/>
      <c r="AHA197" s="25"/>
      <c r="AHB197" s="25"/>
      <c r="AHC197" s="25"/>
      <c r="AHD197" s="25"/>
      <c r="AHE197" s="25"/>
      <c r="AHF197" s="25"/>
      <c r="AHG197" s="25"/>
      <c r="AHH197" s="25"/>
      <c r="AHI197" s="25"/>
      <c r="AHJ197" s="25"/>
      <c r="AHK197" s="25"/>
      <c r="AHL197" s="25"/>
      <c r="AHM197" s="25"/>
      <c r="AHN197" s="25"/>
      <c r="AHO197" s="25"/>
      <c r="AHP197" s="25"/>
      <c r="AHQ197" s="25"/>
      <c r="AHR197" s="25"/>
      <c r="AHS197" s="25"/>
      <c r="AHT197" s="25"/>
      <c r="AHU197" s="25"/>
      <c r="AHV197" s="25"/>
      <c r="AHW197" s="25"/>
      <c r="AHX197" s="25"/>
      <c r="AHY197" s="25"/>
      <c r="AHZ197" s="25"/>
      <c r="AIA197" s="25"/>
      <c r="AIB197" s="25"/>
      <c r="AIC197" s="25"/>
      <c r="AID197" s="25"/>
      <c r="AIE197" s="25"/>
      <c r="AIF197" s="25"/>
      <c r="AIG197" s="25"/>
      <c r="AIH197" s="25"/>
      <c r="AII197" s="25"/>
      <c r="AIJ197" s="25"/>
      <c r="AIK197" s="25"/>
      <c r="AIL197" s="25"/>
      <c r="AIM197" s="25"/>
      <c r="AIN197" s="25"/>
      <c r="AIO197" s="25"/>
      <c r="AIP197" s="25"/>
      <c r="AIQ197" s="25"/>
      <c r="AIR197" s="25"/>
      <c r="AIS197" s="25"/>
      <c r="AIT197" s="25"/>
      <c r="AIU197" s="25"/>
      <c r="AIV197" s="25"/>
      <c r="AIW197" s="25"/>
      <c r="AIX197" s="25"/>
      <c r="AIY197" s="25"/>
      <c r="AIZ197" s="25"/>
      <c r="AJA197" s="25"/>
      <c r="AJB197" s="25"/>
      <c r="AJC197" s="25"/>
      <c r="AJD197" s="25"/>
      <c r="AJE197" s="25"/>
      <c r="AJF197" s="25"/>
      <c r="AJG197" s="25"/>
      <c r="AJH197" s="25"/>
      <c r="AJI197" s="25"/>
      <c r="AJJ197" s="25"/>
      <c r="AJK197" s="25"/>
      <c r="AJL197" s="25"/>
      <c r="AJM197" s="25"/>
      <c r="AJN197" s="25"/>
      <c r="AJO197" s="25"/>
      <c r="AJP197" s="25"/>
      <c r="AJQ197" s="25"/>
      <c r="AJR197" s="25"/>
      <c r="AJS197" s="25"/>
      <c r="AJT197" s="25"/>
      <c r="AJU197" s="25"/>
      <c r="AJV197" s="25"/>
      <c r="AJW197" s="25"/>
      <c r="AJX197" s="25"/>
      <c r="AJY197" s="25"/>
      <c r="AJZ197" s="25"/>
      <c r="AKA197" s="25"/>
      <c r="AKB197" s="25"/>
      <c r="AKC197" s="25"/>
      <c r="AKD197" s="25"/>
      <c r="AKE197" s="25"/>
      <c r="AKF197" s="25"/>
      <c r="AKG197" s="25"/>
      <c r="AKH197" s="25"/>
      <c r="AKI197" s="25"/>
      <c r="AKJ197" s="25"/>
      <c r="AKK197" s="25"/>
      <c r="AKL197" s="25"/>
      <c r="AKM197" s="25"/>
      <c r="AKN197" s="25"/>
      <c r="AKO197" s="25"/>
      <c r="AKP197" s="25"/>
      <c r="AKQ197" s="25"/>
      <c r="AKR197" s="25"/>
      <c r="AKS197" s="25"/>
      <c r="AKT197" s="25"/>
      <c r="AKU197" s="25"/>
      <c r="AKV197" s="25"/>
      <c r="AKW197" s="25"/>
      <c r="AKX197" s="25"/>
      <c r="AKY197" s="25"/>
      <c r="AKZ197" s="25"/>
      <c r="ALA197" s="25"/>
      <c r="ALB197" s="25"/>
      <c r="ALC197" s="25"/>
      <c r="ALD197" s="25"/>
      <c r="ALE197" s="25"/>
      <c r="ALF197" s="25"/>
      <c r="ALG197" s="25"/>
      <c r="ALH197" s="25"/>
      <c r="ALI197" s="25"/>
      <c r="ALJ197" s="25"/>
      <c r="ALK197" s="25"/>
      <c r="ALL197" s="25"/>
      <c r="ALM197" s="25"/>
      <c r="ALN197" s="25"/>
      <c r="ALO197" s="25"/>
      <c r="ALP197" s="25"/>
      <c r="ALQ197" s="25"/>
      <c r="ALR197" s="25"/>
      <c r="ALS197" s="25"/>
      <c r="ALT197" s="25"/>
      <c r="ALU197" s="25"/>
      <c r="ALV197" s="25"/>
      <c r="ALW197" s="25"/>
      <c r="ALX197" s="25"/>
      <c r="ALY197" s="25"/>
      <c r="ALZ197" s="25"/>
      <c r="AMA197" s="25"/>
      <c r="AMB197" s="25"/>
      <c r="AMC197" s="25"/>
      <c r="AMD197" s="25"/>
      <c r="AME197" s="25"/>
      <c r="AMF197" s="25"/>
      <c r="AMG197" s="25"/>
      <c r="AMH197" s="25"/>
      <c r="AMI197" s="25"/>
      <c r="AMJ197" s="25"/>
      <c r="AMK197" s="25"/>
      <c r="AML197" s="25"/>
      <c r="AMM197" s="25"/>
      <c r="AMN197" s="25"/>
      <c r="AMO197" s="25"/>
      <c r="AMP197" s="25"/>
      <c r="AMQ197" s="25"/>
      <c r="AMR197" s="25"/>
      <c r="AMS197" s="25"/>
      <c r="AMT197" s="25"/>
      <c r="AMU197" s="25"/>
      <c r="AMV197" s="25"/>
      <c r="AMW197" s="25"/>
      <c r="AMX197" s="25"/>
      <c r="AMY197" s="25"/>
      <c r="AMZ197" s="25"/>
      <c r="ANA197" s="25"/>
      <c r="ANB197" s="25"/>
      <c r="ANC197" s="25"/>
      <c r="AND197" s="25"/>
      <c r="ANE197" s="25"/>
      <c r="ANF197" s="25"/>
      <c r="ANG197" s="25"/>
      <c r="ANH197" s="25"/>
      <c r="ANI197" s="25"/>
      <c r="ANJ197" s="25"/>
      <c r="ANK197" s="25"/>
      <c r="ANL197" s="25"/>
      <c r="ANM197" s="25"/>
      <c r="ANN197" s="25"/>
      <c r="ANO197" s="25"/>
      <c r="ANP197" s="25"/>
      <c r="ANQ197" s="25"/>
      <c r="ANR197" s="25"/>
      <c r="ANS197" s="25"/>
      <c r="ANT197" s="25"/>
      <c r="ANU197" s="25"/>
      <c r="ANV197" s="25"/>
      <c r="ANW197" s="25"/>
      <c r="ANX197" s="25"/>
      <c r="ANY197" s="25"/>
      <c r="ANZ197" s="25"/>
      <c r="AOA197" s="25"/>
      <c r="AOB197" s="25"/>
      <c r="AOC197" s="25"/>
      <c r="AOD197" s="25"/>
      <c r="AOE197" s="25"/>
      <c r="AOF197" s="25"/>
      <c r="AOG197" s="25"/>
      <c r="AOH197" s="25"/>
      <c r="AOI197" s="25"/>
      <c r="AOJ197" s="25"/>
      <c r="AOK197" s="25"/>
      <c r="AOL197" s="25"/>
      <c r="AOM197" s="25"/>
      <c r="AON197" s="25"/>
      <c r="AOO197" s="25"/>
      <c r="AOP197" s="25"/>
      <c r="AOQ197" s="25"/>
      <c r="AOR197" s="25"/>
      <c r="AOS197" s="25"/>
      <c r="AOT197" s="25"/>
      <c r="AOU197" s="25"/>
      <c r="AOV197" s="25"/>
      <c r="AOW197" s="25"/>
      <c r="AOX197" s="25"/>
      <c r="AOY197" s="25"/>
      <c r="AOZ197" s="25"/>
      <c r="APA197" s="25"/>
      <c r="APB197" s="25"/>
      <c r="APC197" s="25"/>
      <c r="APD197" s="25"/>
      <c r="APE197" s="25"/>
      <c r="APF197" s="25"/>
      <c r="APG197" s="25"/>
      <c r="APH197" s="25"/>
      <c r="API197" s="25"/>
      <c r="APJ197" s="25"/>
      <c r="APK197" s="25"/>
      <c r="APL197" s="25"/>
      <c r="APM197" s="25"/>
      <c r="APN197" s="25"/>
      <c r="APO197" s="25"/>
      <c r="APP197" s="25"/>
      <c r="APQ197" s="25"/>
      <c r="APR197" s="25"/>
      <c r="APS197" s="25"/>
      <c r="APT197" s="25"/>
      <c r="APU197" s="25"/>
      <c r="APV197" s="25"/>
      <c r="APW197" s="25"/>
      <c r="APX197" s="25"/>
      <c r="APY197" s="25"/>
      <c r="APZ197" s="25"/>
      <c r="AQA197" s="25"/>
      <c r="AQB197" s="25"/>
      <c r="AQC197" s="25"/>
      <c r="AQD197" s="25"/>
      <c r="AQE197" s="25"/>
      <c r="AQF197" s="25"/>
      <c r="AQG197" s="25"/>
      <c r="AQH197" s="25"/>
      <c r="AQI197" s="25"/>
      <c r="AQJ197" s="25"/>
      <c r="AQK197" s="25"/>
      <c r="AQL197" s="25"/>
      <c r="AQM197" s="25"/>
      <c r="AQN197" s="25"/>
      <c r="AQO197" s="25"/>
      <c r="AQP197" s="25"/>
      <c r="AQQ197" s="25"/>
      <c r="AQR197" s="25"/>
      <c r="AQS197" s="25"/>
      <c r="AQT197" s="25"/>
      <c r="AQU197" s="25"/>
      <c r="AQV197" s="25"/>
      <c r="AQW197" s="25"/>
      <c r="AQX197" s="25"/>
      <c r="AQY197" s="25"/>
      <c r="AQZ197" s="25"/>
      <c r="ARA197" s="25"/>
      <c r="ARB197" s="25"/>
      <c r="ARC197" s="25"/>
      <c r="ARD197" s="25"/>
      <c r="ARE197" s="25"/>
      <c r="ARF197" s="25"/>
      <c r="ARG197" s="25"/>
      <c r="ARH197" s="25"/>
      <c r="ARI197" s="25"/>
      <c r="ARJ197" s="25"/>
      <c r="ARK197" s="25"/>
      <c r="ARL197" s="25"/>
      <c r="ARM197" s="25"/>
      <c r="ARN197" s="25"/>
      <c r="ARO197" s="25"/>
      <c r="ARP197" s="25"/>
      <c r="ARQ197" s="25"/>
      <c r="ARR197" s="25"/>
      <c r="ARS197" s="25"/>
      <c r="ART197" s="25"/>
      <c r="ARU197" s="25"/>
      <c r="ARV197" s="25"/>
      <c r="ARW197" s="25"/>
      <c r="ARX197" s="25"/>
      <c r="ARY197" s="25"/>
      <c r="ARZ197" s="25"/>
      <c r="ASA197" s="25"/>
      <c r="ASB197" s="25"/>
      <c r="ASC197" s="25"/>
      <c r="ASD197" s="25"/>
      <c r="ASE197" s="25"/>
      <c r="ASF197" s="25"/>
      <c r="ASG197" s="25"/>
      <c r="ASH197" s="25"/>
      <c r="ASI197" s="25"/>
      <c r="ASJ197" s="25"/>
      <c r="ASK197" s="25"/>
      <c r="ASL197" s="25"/>
      <c r="ASM197" s="25"/>
      <c r="ASN197" s="25"/>
      <c r="ASO197" s="25"/>
      <c r="ASP197" s="25"/>
      <c r="ASQ197" s="25"/>
      <c r="ASR197" s="25"/>
      <c r="ASS197" s="25"/>
      <c r="AST197" s="25"/>
      <c r="ASU197" s="25"/>
      <c r="ASV197" s="25"/>
      <c r="ASW197" s="25"/>
      <c r="ASX197" s="25"/>
      <c r="ASY197" s="25"/>
      <c r="ASZ197" s="25"/>
      <c r="ATA197" s="25"/>
      <c r="ATB197" s="25"/>
      <c r="ATC197" s="25"/>
      <c r="ATD197" s="25"/>
      <c r="ATE197" s="25"/>
      <c r="ATF197" s="25"/>
      <c r="ATG197" s="25"/>
      <c r="ATH197" s="25"/>
      <c r="ATI197" s="25"/>
      <c r="ATJ197" s="25"/>
      <c r="ATK197" s="25"/>
      <c r="ATL197" s="25"/>
      <c r="ATM197" s="25"/>
      <c r="ATN197" s="25"/>
      <c r="ATO197" s="25"/>
      <c r="ATP197" s="25"/>
      <c r="ATQ197" s="25"/>
      <c r="ATR197" s="25"/>
      <c r="ATS197" s="25"/>
      <c r="ATT197" s="25"/>
      <c r="ATU197" s="25"/>
      <c r="ATV197" s="25"/>
      <c r="ATW197" s="25"/>
      <c r="ATX197" s="25"/>
      <c r="ATY197" s="25"/>
      <c r="ATZ197" s="25"/>
      <c r="AUA197" s="25"/>
      <c r="AUB197" s="25"/>
      <c r="AUC197" s="25"/>
      <c r="AUD197" s="25"/>
      <c r="AUE197" s="25"/>
      <c r="AUF197" s="25"/>
      <c r="AUG197" s="25"/>
      <c r="AUH197" s="25"/>
      <c r="AUI197" s="25"/>
      <c r="AUJ197" s="25"/>
      <c r="AUK197" s="25"/>
      <c r="AUL197" s="25"/>
      <c r="AUM197" s="25"/>
      <c r="AUN197" s="25"/>
      <c r="AUO197" s="25"/>
      <c r="AUP197" s="25"/>
      <c r="AUQ197" s="25"/>
      <c r="AUR197" s="25"/>
      <c r="AUS197" s="25"/>
      <c r="AUT197" s="25"/>
      <c r="AUU197" s="25"/>
      <c r="AUV197" s="25"/>
      <c r="AUW197" s="25"/>
      <c r="AUX197" s="25"/>
      <c r="AUY197" s="25"/>
      <c r="AUZ197" s="25"/>
      <c r="AVA197" s="25"/>
      <c r="AVB197" s="25"/>
      <c r="AVC197" s="25"/>
      <c r="AVD197" s="25"/>
      <c r="AVE197" s="25"/>
      <c r="AVF197" s="25"/>
      <c r="AVG197" s="25"/>
      <c r="AVH197" s="25"/>
      <c r="AVI197" s="25"/>
      <c r="AVJ197" s="25"/>
      <c r="AVK197" s="25"/>
      <c r="AVL197" s="25"/>
      <c r="AVM197" s="25"/>
      <c r="AVN197" s="25"/>
      <c r="AVO197" s="25"/>
      <c r="AVP197" s="25"/>
      <c r="AVQ197" s="25"/>
      <c r="AVR197" s="25"/>
      <c r="AVS197" s="25"/>
      <c r="AVT197" s="25"/>
      <c r="AVU197" s="25"/>
      <c r="AVV197" s="25"/>
      <c r="AVW197" s="25"/>
      <c r="AVX197" s="25"/>
      <c r="AVY197" s="25"/>
      <c r="AVZ197" s="25"/>
      <c r="AWA197" s="25"/>
      <c r="AWB197" s="25"/>
      <c r="AWC197" s="25"/>
      <c r="AWD197" s="25"/>
      <c r="AWE197" s="25"/>
      <c r="AWF197" s="25"/>
      <c r="AWG197" s="25"/>
      <c r="AWH197" s="25"/>
      <c r="AWI197" s="25"/>
      <c r="AWJ197" s="25"/>
      <c r="AWK197" s="25"/>
      <c r="AWL197" s="25"/>
      <c r="AWM197" s="25"/>
      <c r="AWN197" s="25"/>
      <c r="AWO197" s="25"/>
      <c r="AWP197" s="25"/>
      <c r="AWQ197" s="25"/>
      <c r="AWR197" s="25"/>
      <c r="AWS197" s="25"/>
      <c r="AWT197" s="25"/>
      <c r="AWU197" s="25"/>
      <c r="AWV197" s="25"/>
      <c r="AWW197" s="25"/>
      <c r="AWX197" s="25"/>
      <c r="AWY197" s="25"/>
      <c r="AWZ197" s="25"/>
      <c r="AXA197" s="25"/>
      <c r="AXB197" s="25"/>
      <c r="AXC197" s="25"/>
      <c r="AXD197" s="25"/>
      <c r="AXE197" s="25"/>
      <c r="AXF197" s="25"/>
      <c r="AXG197" s="25"/>
      <c r="AXH197" s="25"/>
      <c r="AXI197" s="25"/>
      <c r="AXJ197" s="25"/>
      <c r="AXK197" s="25"/>
      <c r="AXL197" s="25"/>
      <c r="AXM197" s="25"/>
      <c r="AXN197" s="25"/>
      <c r="AXO197" s="25"/>
      <c r="AXP197" s="25"/>
      <c r="AXQ197" s="25"/>
      <c r="AXR197" s="25"/>
      <c r="AXS197" s="25"/>
      <c r="AXT197" s="25"/>
      <c r="AXU197" s="25"/>
      <c r="AXV197" s="25"/>
      <c r="AXW197" s="25"/>
      <c r="AXX197" s="25"/>
      <c r="AXY197" s="25"/>
      <c r="AXZ197" s="25"/>
      <c r="AYA197" s="25"/>
      <c r="AYB197" s="25"/>
      <c r="AYC197" s="25"/>
      <c r="AYD197" s="25"/>
      <c r="AYE197" s="25"/>
      <c r="AYF197" s="25"/>
      <c r="AYG197" s="25"/>
      <c r="AYH197" s="25"/>
      <c r="AYI197" s="25"/>
      <c r="AYJ197" s="25"/>
      <c r="AYK197" s="25"/>
      <c r="AYL197" s="25"/>
      <c r="AYM197" s="25"/>
      <c r="AYN197" s="25"/>
      <c r="AYO197" s="25"/>
      <c r="AYP197" s="25"/>
      <c r="AYQ197" s="25"/>
      <c r="AYR197" s="25"/>
      <c r="AYS197" s="25"/>
      <c r="AYT197" s="25"/>
      <c r="AYU197" s="25"/>
      <c r="AYV197" s="25"/>
      <c r="AYW197" s="25"/>
      <c r="AYX197" s="25"/>
      <c r="AYY197" s="25"/>
      <c r="AYZ197" s="25"/>
      <c r="AZA197" s="25"/>
      <c r="AZB197" s="25"/>
      <c r="AZC197" s="25"/>
      <c r="AZD197" s="25"/>
      <c r="AZE197" s="25"/>
      <c r="AZF197" s="25"/>
      <c r="AZG197" s="25"/>
      <c r="AZH197" s="25"/>
      <c r="AZI197" s="25"/>
      <c r="AZJ197" s="25"/>
      <c r="AZK197" s="25"/>
      <c r="AZL197" s="25"/>
      <c r="AZM197" s="25"/>
      <c r="AZN197" s="25"/>
      <c r="AZO197" s="25"/>
      <c r="AZP197" s="25"/>
      <c r="AZQ197" s="25"/>
      <c r="AZR197" s="25"/>
      <c r="AZS197" s="25"/>
      <c r="AZT197" s="25"/>
      <c r="AZU197" s="25"/>
      <c r="AZV197" s="25"/>
      <c r="AZW197" s="25"/>
      <c r="AZX197" s="25"/>
      <c r="AZY197" s="25"/>
      <c r="AZZ197" s="25"/>
      <c r="BAA197" s="25"/>
      <c r="BAB197" s="25"/>
      <c r="BAC197" s="25"/>
      <c r="BAD197" s="25"/>
      <c r="BAE197" s="25"/>
      <c r="BAF197" s="25"/>
      <c r="BAG197" s="25"/>
      <c r="BAH197" s="25"/>
      <c r="BAI197" s="25"/>
      <c r="BAJ197" s="25"/>
      <c r="BAK197" s="25"/>
      <c r="BAL197" s="25"/>
      <c r="BAM197" s="25"/>
      <c r="BAN197" s="25"/>
      <c r="BAO197" s="25"/>
      <c r="BAP197" s="25"/>
      <c r="BAQ197" s="25"/>
      <c r="BAR197" s="25"/>
      <c r="BAS197" s="25"/>
      <c r="BAT197" s="25"/>
      <c r="BAU197" s="25"/>
      <c r="BAV197" s="25"/>
      <c r="BAW197" s="25"/>
      <c r="BAX197" s="25"/>
      <c r="BAY197" s="25"/>
      <c r="BAZ197" s="25"/>
      <c r="BBA197" s="25"/>
      <c r="BBB197" s="25"/>
      <c r="BBC197" s="25"/>
      <c r="BBD197" s="25"/>
      <c r="BBE197" s="25"/>
      <c r="BBF197" s="25"/>
      <c r="BBG197" s="25"/>
      <c r="BBH197" s="25"/>
      <c r="BBI197" s="25"/>
      <c r="BBJ197" s="25"/>
      <c r="BBK197" s="25"/>
      <c r="BBL197" s="25"/>
      <c r="BBM197" s="25"/>
      <c r="BBN197" s="25"/>
      <c r="BBO197" s="25"/>
      <c r="BBP197" s="25"/>
      <c r="BBQ197" s="25"/>
      <c r="BBR197" s="25"/>
      <c r="BBS197" s="25"/>
      <c r="BBT197" s="25"/>
      <c r="BBU197" s="25"/>
      <c r="BBV197" s="25"/>
      <c r="BBW197" s="25"/>
      <c r="BBX197" s="25"/>
      <c r="BBY197" s="25"/>
      <c r="BBZ197" s="25"/>
      <c r="BCA197" s="25"/>
      <c r="BCB197" s="25"/>
      <c r="BCC197" s="25"/>
      <c r="BCD197" s="25"/>
      <c r="BCE197" s="25"/>
      <c r="BCF197" s="25"/>
      <c r="BCG197" s="25"/>
      <c r="BCH197" s="25"/>
      <c r="BCI197" s="25"/>
      <c r="BCJ197" s="25"/>
      <c r="BCK197" s="25"/>
      <c r="BCL197" s="25"/>
      <c r="BCM197" s="25"/>
      <c r="BCN197" s="25"/>
      <c r="BCO197" s="25"/>
      <c r="BCP197" s="25"/>
      <c r="BCQ197" s="25"/>
      <c r="BCR197" s="25"/>
      <c r="BCS197" s="25"/>
      <c r="BCT197" s="25"/>
      <c r="BCU197" s="25"/>
      <c r="BCV197" s="25"/>
      <c r="BCW197" s="25"/>
      <c r="BCX197" s="25"/>
      <c r="BCY197" s="25"/>
      <c r="BCZ197" s="25"/>
      <c r="BDA197" s="25"/>
      <c r="BDB197" s="25"/>
      <c r="BDC197" s="25"/>
      <c r="BDD197" s="25"/>
      <c r="BDE197" s="25"/>
      <c r="BDF197" s="25"/>
      <c r="BDG197" s="25"/>
      <c r="BDH197" s="25"/>
      <c r="BDI197" s="25"/>
      <c r="BDJ197" s="25"/>
      <c r="BDK197" s="25"/>
      <c r="BDL197" s="25"/>
      <c r="BDM197" s="25"/>
      <c r="BDN197" s="25"/>
      <c r="BDO197" s="25"/>
      <c r="BDP197" s="25"/>
      <c r="BDQ197" s="25"/>
      <c r="BDR197" s="25"/>
      <c r="BDS197" s="25"/>
      <c r="BDT197" s="25"/>
      <c r="BDU197" s="25"/>
      <c r="BDV197" s="25"/>
      <c r="BDW197" s="25"/>
      <c r="BDX197" s="25"/>
      <c r="BDY197" s="25"/>
      <c r="BDZ197" s="25"/>
      <c r="BEA197" s="25"/>
      <c r="BEB197" s="25"/>
      <c r="BEC197" s="25"/>
      <c r="BED197" s="25"/>
      <c r="BEE197" s="25"/>
      <c r="BEF197" s="25"/>
      <c r="BEG197" s="25"/>
      <c r="BEH197" s="25"/>
      <c r="BEI197" s="25"/>
      <c r="BEJ197" s="25"/>
      <c r="BEK197" s="25"/>
      <c r="BEL197" s="25"/>
      <c r="BEM197" s="25"/>
      <c r="BEN197" s="25"/>
      <c r="BEO197" s="25"/>
      <c r="BEP197" s="25"/>
      <c r="BEQ197" s="25"/>
      <c r="BER197" s="25"/>
      <c r="BES197" s="25"/>
      <c r="BET197" s="25"/>
      <c r="BEU197" s="25"/>
      <c r="BEV197" s="25"/>
      <c r="BEW197" s="25"/>
      <c r="BEX197" s="25"/>
      <c r="BEY197" s="25"/>
      <c r="BEZ197" s="25"/>
      <c r="BFA197" s="25"/>
      <c r="BFB197" s="25"/>
      <c r="BFC197" s="25"/>
      <c r="BFD197" s="25"/>
      <c r="BFE197" s="25"/>
      <c r="BFF197" s="25"/>
      <c r="BFG197" s="25"/>
      <c r="BFH197" s="25"/>
      <c r="BFI197" s="25"/>
      <c r="BFJ197" s="25"/>
      <c r="BFK197" s="25"/>
      <c r="BFL197" s="25"/>
      <c r="BFM197" s="25"/>
      <c r="BFN197" s="25"/>
      <c r="BFO197" s="25"/>
      <c r="BFP197" s="25"/>
      <c r="BFQ197" s="25"/>
      <c r="BFR197" s="25"/>
      <c r="BFS197" s="25"/>
      <c r="BFT197" s="25"/>
      <c r="BFU197" s="25"/>
      <c r="BFV197" s="25"/>
      <c r="BFW197" s="25"/>
      <c r="BFX197" s="25"/>
      <c r="BFY197" s="25"/>
      <c r="BFZ197" s="25"/>
      <c r="BGA197" s="25"/>
      <c r="BGB197" s="25"/>
      <c r="BGC197" s="25"/>
      <c r="BGD197" s="25"/>
      <c r="BGE197" s="25"/>
      <c r="BGF197" s="25"/>
      <c r="BGG197" s="25"/>
      <c r="BGH197" s="25"/>
      <c r="BGI197" s="25"/>
      <c r="BGJ197" s="25"/>
      <c r="BGK197" s="25"/>
      <c r="BGL197" s="25"/>
      <c r="BGM197" s="25"/>
      <c r="BGN197" s="25"/>
      <c r="BGO197" s="25"/>
      <c r="BGP197" s="25"/>
      <c r="BGQ197" s="25"/>
      <c r="BGR197" s="25"/>
      <c r="BGS197" s="25"/>
      <c r="BGT197" s="25"/>
      <c r="BGU197" s="25"/>
      <c r="BGV197" s="25"/>
      <c r="BGW197" s="25"/>
      <c r="BGX197" s="25"/>
      <c r="BGY197" s="25"/>
      <c r="BGZ197" s="25"/>
      <c r="BHA197" s="25"/>
      <c r="BHB197" s="25"/>
      <c r="BHC197" s="25"/>
      <c r="BHD197" s="25"/>
      <c r="BHE197" s="25"/>
      <c r="BHF197" s="25"/>
      <c r="BHG197" s="25"/>
      <c r="BHH197" s="25"/>
      <c r="BHI197" s="25"/>
      <c r="BHJ197" s="25"/>
      <c r="BHK197" s="25"/>
      <c r="BHL197" s="25"/>
      <c r="BHM197" s="25"/>
      <c r="BHN197" s="25"/>
      <c r="BHO197" s="25"/>
      <c r="BHP197" s="25"/>
      <c r="BHQ197" s="25"/>
      <c r="BHR197" s="25"/>
      <c r="BHS197" s="25"/>
      <c r="BHT197" s="25"/>
      <c r="BHU197" s="25"/>
      <c r="BHV197" s="25"/>
      <c r="BHW197" s="25"/>
      <c r="BHX197" s="25"/>
      <c r="BHY197" s="25"/>
      <c r="BHZ197" s="25"/>
      <c r="BIA197" s="25"/>
      <c r="BIB197" s="25"/>
      <c r="BIC197" s="25"/>
      <c r="BID197" s="25"/>
      <c r="BIE197" s="25"/>
      <c r="BIF197" s="25"/>
      <c r="BIG197" s="25"/>
      <c r="BIH197" s="25"/>
      <c r="BII197" s="25"/>
      <c r="BIJ197" s="25"/>
      <c r="BIK197" s="25"/>
      <c r="BIL197" s="25"/>
      <c r="BIM197" s="25"/>
      <c r="BIN197" s="25"/>
      <c r="BIO197" s="25"/>
      <c r="BIP197" s="25"/>
      <c r="BIQ197" s="25"/>
      <c r="BIR197" s="25"/>
      <c r="BIS197" s="25"/>
      <c r="BIT197" s="25"/>
      <c r="BIU197" s="25"/>
      <c r="BIV197" s="25"/>
      <c r="BIW197" s="25"/>
      <c r="BIX197" s="25"/>
      <c r="BIY197" s="25"/>
      <c r="BIZ197" s="25"/>
      <c r="BJA197" s="25"/>
      <c r="BJB197" s="25"/>
      <c r="BJC197" s="25"/>
      <c r="BJD197" s="25"/>
      <c r="BJE197" s="25"/>
      <c r="BJF197" s="25"/>
      <c r="BJG197" s="25"/>
      <c r="BJH197" s="25"/>
      <c r="BJI197" s="25"/>
      <c r="BJJ197" s="25"/>
      <c r="BJK197" s="25"/>
      <c r="BJL197" s="25"/>
      <c r="BJM197" s="25"/>
      <c r="BJN197" s="25"/>
      <c r="BJO197" s="25"/>
      <c r="BJP197" s="25"/>
      <c r="BJQ197" s="25"/>
      <c r="BJR197" s="25"/>
      <c r="BJS197" s="25"/>
      <c r="BJT197" s="25"/>
      <c r="BJU197" s="25"/>
      <c r="BJV197" s="25"/>
      <c r="BJW197" s="25"/>
      <c r="BJX197" s="25"/>
      <c r="BJY197" s="25"/>
      <c r="BJZ197" s="25"/>
      <c r="BKA197" s="25"/>
      <c r="BKB197" s="25"/>
      <c r="BKC197" s="25"/>
      <c r="BKD197" s="25"/>
      <c r="BKE197" s="25"/>
      <c r="BKF197" s="25"/>
      <c r="BKG197" s="25"/>
      <c r="BKH197" s="25"/>
      <c r="BKI197" s="25"/>
      <c r="BKJ197" s="25"/>
      <c r="BKK197" s="25"/>
      <c r="BKL197" s="25"/>
      <c r="BKM197" s="25"/>
      <c r="BKN197" s="25"/>
      <c r="BKO197" s="25"/>
      <c r="BKP197" s="25"/>
      <c r="BKQ197" s="25"/>
      <c r="BKR197" s="25"/>
      <c r="BKS197" s="25"/>
      <c r="BKT197" s="25"/>
      <c r="BKU197" s="25"/>
      <c r="BKV197" s="25"/>
      <c r="BKW197" s="25"/>
      <c r="BKX197" s="25"/>
      <c r="BKY197" s="25"/>
      <c r="BKZ197" s="25"/>
      <c r="BLA197" s="25"/>
      <c r="BLB197" s="25"/>
      <c r="BLC197" s="25"/>
      <c r="BLD197" s="25"/>
      <c r="BLE197" s="25"/>
      <c r="BLF197" s="25"/>
      <c r="BLG197" s="25"/>
      <c r="BLH197" s="25"/>
      <c r="BLI197" s="25"/>
      <c r="BLJ197" s="25"/>
      <c r="BLK197" s="25"/>
      <c r="BLL197" s="25"/>
      <c r="BLM197" s="25"/>
      <c r="BLN197" s="25"/>
      <c r="BLO197" s="25"/>
      <c r="BLP197" s="25"/>
      <c r="BLQ197" s="25"/>
      <c r="BLR197" s="25"/>
      <c r="BLS197" s="25"/>
      <c r="BLT197" s="25"/>
      <c r="BLU197" s="25"/>
      <c r="BLV197" s="25"/>
      <c r="BLW197" s="25"/>
      <c r="BLX197" s="25"/>
      <c r="BLY197" s="25"/>
      <c r="BLZ197" s="25"/>
      <c r="BMA197" s="25"/>
      <c r="BMB197" s="25"/>
      <c r="BMC197" s="25"/>
      <c r="BMD197" s="25"/>
      <c r="BME197" s="25"/>
      <c r="BMF197" s="25"/>
      <c r="BMG197" s="25"/>
      <c r="BMH197" s="25"/>
      <c r="BMI197" s="25"/>
      <c r="BMJ197" s="25"/>
      <c r="BMK197" s="25"/>
      <c r="BML197" s="25"/>
      <c r="BMM197" s="25"/>
      <c r="BMN197" s="25"/>
      <c r="BMO197" s="25"/>
      <c r="BMP197" s="25"/>
      <c r="BMQ197" s="25"/>
      <c r="BMR197" s="25"/>
      <c r="BMS197" s="25"/>
      <c r="BMT197" s="25"/>
      <c r="BMU197" s="25"/>
      <c r="BMV197" s="25"/>
      <c r="BMW197" s="25"/>
      <c r="BMX197" s="25"/>
      <c r="BMY197" s="25"/>
      <c r="BMZ197" s="25"/>
      <c r="BNA197" s="25"/>
      <c r="BNB197" s="25"/>
      <c r="BNC197" s="25"/>
      <c r="BND197" s="25"/>
      <c r="BNE197" s="25"/>
      <c r="BNF197" s="25"/>
      <c r="BNG197" s="25"/>
      <c r="BNH197" s="25"/>
      <c r="BNI197" s="25"/>
      <c r="BNJ197" s="25"/>
      <c r="BNK197" s="25"/>
      <c r="BNL197" s="25"/>
      <c r="BNM197" s="25"/>
      <c r="BNN197" s="25"/>
      <c r="BNO197" s="25"/>
      <c r="BNP197" s="25"/>
      <c r="BNQ197" s="25"/>
      <c r="BNR197" s="25"/>
      <c r="BNS197" s="25"/>
      <c r="BNT197" s="25"/>
      <c r="BNU197" s="25"/>
      <c r="BNV197" s="25"/>
      <c r="BNW197" s="25"/>
      <c r="BNX197" s="25"/>
      <c r="BNY197" s="25"/>
      <c r="BNZ197" s="25"/>
      <c r="BOA197" s="25"/>
      <c r="BOB197" s="25"/>
      <c r="BOC197" s="25"/>
      <c r="BOD197" s="25"/>
      <c r="BOE197" s="25"/>
      <c r="BOF197" s="25"/>
      <c r="BOG197" s="25"/>
      <c r="BOH197" s="25"/>
      <c r="BOI197" s="25"/>
      <c r="BOJ197" s="25"/>
      <c r="BOK197" s="25"/>
      <c r="BOL197" s="25"/>
      <c r="BOM197" s="25"/>
      <c r="BON197" s="25"/>
      <c r="BOO197" s="25"/>
      <c r="BOP197" s="25"/>
      <c r="BOQ197" s="25"/>
      <c r="BOR197" s="25"/>
      <c r="BOS197" s="25"/>
      <c r="BOT197" s="25"/>
      <c r="BOU197" s="25"/>
      <c r="BOV197" s="25"/>
      <c r="BOW197" s="25"/>
      <c r="BOX197" s="25"/>
      <c r="BOY197" s="25"/>
      <c r="BOZ197" s="25"/>
      <c r="BPA197" s="25"/>
      <c r="BPB197" s="25"/>
      <c r="BPC197" s="25"/>
      <c r="BPD197" s="25"/>
      <c r="BPE197" s="25"/>
      <c r="BPF197" s="25"/>
      <c r="BPG197" s="25"/>
      <c r="BPH197" s="25"/>
      <c r="BPI197" s="25"/>
      <c r="BPJ197" s="25"/>
      <c r="BPK197" s="25"/>
      <c r="BPL197" s="25"/>
      <c r="BPM197" s="25"/>
      <c r="BPN197" s="25"/>
      <c r="BPO197" s="25"/>
      <c r="BPP197" s="25"/>
      <c r="BPQ197" s="25"/>
      <c r="BPR197" s="25"/>
      <c r="BPS197" s="25"/>
      <c r="BPT197" s="25"/>
      <c r="BPU197" s="25"/>
      <c r="BPV197" s="25"/>
      <c r="BPW197" s="25"/>
      <c r="BPX197" s="25"/>
      <c r="BPY197" s="25"/>
      <c r="BPZ197" s="25"/>
      <c r="BQA197" s="25"/>
      <c r="BQB197" s="25"/>
      <c r="BQC197" s="25"/>
      <c r="BQD197" s="25"/>
      <c r="BQE197" s="25"/>
      <c r="BQF197" s="25"/>
      <c r="BQG197" s="25"/>
      <c r="BQH197" s="25"/>
      <c r="BQI197" s="25"/>
      <c r="BQJ197" s="25"/>
      <c r="BQK197" s="25"/>
      <c r="BQL197" s="25"/>
      <c r="BQM197" s="25"/>
      <c r="BQN197" s="25"/>
      <c r="BQO197" s="25"/>
      <c r="BQP197" s="25"/>
      <c r="BQQ197" s="25"/>
      <c r="BQR197" s="25"/>
      <c r="BQS197" s="25"/>
      <c r="BQT197" s="25"/>
      <c r="BQU197" s="25"/>
      <c r="BQV197" s="25"/>
      <c r="BQW197" s="25"/>
      <c r="BQX197" s="25"/>
      <c r="BQY197" s="25"/>
      <c r="BQZ197" s="25"/>
      <c r="BRA197" s="25"/>
      <c r="BRB197" s="25"/>
      <c r="BRC197" s="25"/>
      <c r="BRD197" s="25"/>
      <c r="BRE197" s="25"/>
      <c r="BRF197" s="25"/>
      <c r="BRG197" s="25"/>
      <c r="BRH197" s="25"/>
      <c r="BRI197" s="25"/>
      <c r="BRJ197" s="25"/>
      <c r="BRK197" s="25"/>
      <c r="BRL197" s="25"/>
      <c r="BRM197" s="25"/>
      <c r="BRN197" s="25"/>
      <c r="BRO197" s="25"/>
      <c r="BRP197" s="25"/>
      <c r="BRQ197" s="25"/>
      <c r="BRR197" s="25"/>
      <c r="BRS197" s="25"/>
      <c r="BRT197" s="25"/>
      <c r="BRU197" s="25"/>
      <c r="BRV197" s="25"/>
      <c r="BRW197" s="25"/>
      <c r="BRX197" s="25"/>
      <c r="BRY197" s="25"/>
      <c r="BRZ197" s="25"/>
      <c r="BSA197" s="25"/>
      <c r="BSB197" s="25"/>
      <c r="BSC197" s="25"/>
      <c r="BSD197" s="25"/>
      <c r="BSE197" s="25"/>
      <c r="BSF197" s="25"/>
      <c r="BSG197" s="25"/>
      <c r="BSH197" s="25"/>
      <c r="BSI197" s="25"/>
      <c r="BSJ197" s="25"/>
      <c r="BSK197" s="25"/>
      <c r="BSL197" s="25"/>
      <c r="BSM197" s="25"/>
      <c r="BSN197" s="25"/>
      <c r="BSO197" s="25"/>
      <c r="BSP197" s="25"/>
      <c r="BSQ197" s="25"/>
      <c r="BSR197" s="25"/>
      <c r="BSS197" s="25"/>
      <c r="BST197" s="25"/>
      <c r="BSU197" s="25"/>
      <c r="BSV197" s="25"/>
      <c r="BSW197" s="25"/>
      <c r="BSX197" s="25"/>
      <c r="BSY197" s="25"/>
      <c r="BSZ197" s="25"/>
      <c r="BTA197" s="25"/>
      <c r="BTB197" s="25"/>
      <c r="BTC197" s="25"/>
      <c r="BTD197" s="25"/>
      <c r="BTE197" s="25"/>
      <c r="BTF197" s="25"/>
      <c r="BTG197" s="25"/>
      <c r="BTH197" s="25"/>
      <c r="BTI197" s="25"/>
      <c r="BTJ197" s="25"/>
      <c r="BTK197" s="25"/>
      <c r="BTL197" s="25"/>
      <c r="BTM197" s="25"/>
      <c r="BTN197" s="25"/>
      <c r="BTO197" s="25"/>
      <c r="BTP197" s="25"/>
      <c r="BTQ197" s="25"/>
      <c r="BTR197" s="25"/>
      <c r="BTS197" s="25"/>
      <c r="BTT197" s="25"/>
      <c r="BTU197" s="25"/>
      <c r="BTV197" s="25"/>
      <c r="BTW197" s="25"/>
      <c r="BTX197" s="25"/>
      <c r="BTY197" s="25"/>
      <c r="BTZ197" s="25"/>
      <c r="BUA197" s="25"/>
      <c r="BUB197" s="25"/>
      <c r="BUC197" s="25"/>
      <c r="BUD197" s="25"/>
      <c r="BUE197" s="25"/>
      <c r="BUF197" s="25"/>
      <c r="BUG197" s="25"/>
      <c r="BUH197" s="25"/>
      <c r="BUI197" s="25"/>
      <c r="BUJ197" s="25"/>
      <c r="BUK197" s="25"/>
      <c r="BUL197" s="25"/>
      <c r="BUM197" s="25"/>
      <c r="BUN197" s="25"/>
      <c r="BUO197" s="25"/>
      <c r="BUP197" s="25"/>
      <c r="BUQ197" s="25"/>
      <c r="BUR197" s="25"/>
      <c r="BUS197" s="25"/>
      <c r="BUT197" s="25"/>
      <c r="BUU197" s="25"/>
      <c r="BUV197" s="25"/>
      <c r="BUW197" s="25"/>
      <c r="BUX197" s="25"/>
      <c r="BUY197" s="25"/>
      <c r="BUZ197" s="25"/>
      <c r="BVA197" s="25"/>
      <c r="BVB197" s="25"/>
      <c r="BVC197" s="25"/>
      <c r="BVD197" s="25"/>
      <c r="BVE197" s="25"/>
      <c r="BVF197" s="25"/>
      <c r="BVG197" s="25"/>
      <c r="BVH197" s="25"/>
      <c r="BVI197" s="25"/>
      <c r="BVJ197" s="25"/>
      <c r="BVK197" s="25"/>
      <c r="BVL197" s="25"/>
      <c r="BVM197" s="25"/>
      <c r="BVN197" s="25"/>
      <c r="BVO197" s="25"/>
      <c r="BVP197" s="25"/>
      <c r="BVQ197" s="25"/>
      <c r="BVR197" s="25"/>
      <c r="BVS197" s="25"/>
      <c r="BVT197" s="25"/>
      <c r="BVU197" s="25"/>
      <c r="BVV197" s="25"/>
      <c r="BVW197" s="25"/>
      <c r="BVX197" s="25"/>
      <c r="BVY197" s="25"/>
      <c r="BVZ197" s="25"/>
      <c r="BWA197" s="25"/>
      <c r="BWB197" s="25"/>
      <c r="BWC197" s="25"/>
      <c r="BWD197" s="25"/>
      <c r="BWE197" s="25"/>
      <c r="BWF197" s="25"/>
      <c r="BWG197" s="25"/>
      <c r="BWH197" s="25"/>
      <c r="BWI197" s="25"/>
      <c r="BWJ197" s="25"/>
      <c r="BWK197" s="25"/>
      <c r="BWL197" s="25"/>
      <c r="BWM197" s="25"/>
      <c r="BWN197" s="25"/>
      <c r="BWO197" s="25"/>
      <c r="BWP197" s="25"/>
      <c r="BWQ197" s="25"/>
      <c r="BWR197" s="25"/>
      <c r="BWS197" s="25"/>
      <c r="BWT197" s="25"/>
      <c r="BWU197" s="25"/>
      <c r="BWV197" s="25"/>
      <c r="BWW197" s="25"/>
      <c r="BWX197" s="25"/>
      <c r="BWY197" s="25"/>
      <c r="BWZ197" s="25"/>
      <c r="BXA197" s="25"/>
      <c r="BXB197" s="25"/>
      <c r="BXC197" s="25"/>
      <c r="BXD197" s="25"/>
      <c r="BXE197" s="25"/>
      <c r="BXF197" s="25"/>
      <c r="BXG197" s="25"/>
      <c r="BXH197" s="25"/>
      <c r="BXI197" s="25"/>
      <c r="BXJ197" s="25"/>
      <c r="BXK197" s="25"/>
      <c r="BXL197" s="25"/>
      <c r="BXM197" s="25"/>
      <c r="BXN197" s="25"/>
      <c r="BXO197" s="25"/>
      <c r="BXP197" s="25"/>
      <c r="BXQ197" s="25"/>
      <c r="BXR197" s="25"/>
      <c r="BXS197" s="25"/>
      <c r="BXT197" s="25"/>
      <c r="BXU197" s="25"/>
      <c r="BXV197" s="25"/>
      <c r="BXW197" s="25"/>
      <c r="BXX197" s="25"/>
      <c r="BXY197" s="25"/>
      <c r="BXZ197" s="25"/>
      <c r="BYA197" s="25"/>
      <c r="BYB197" s="25"/>
      <c r="BYC197" s="25"/>
      <c r="BYD197" s="25"/>
      <c r="BYE197" s="25"/>
      <c r="BYF197" s="25"/>
      <c r="BYG197" s="25"/>
      <c r="BYH197" s="25"/>
      <c r="BYI197" s="25"/>
      <c r="BYJ197" s="25"/>
      <c r="BYK197" s="25"/>
      <c r="BYL197" s="25"/>
      <c r="BYM197" s="25"/>
      <c r="BYN197" s="25"/>
      <c r="BYO197" s="25"/>
      <c r="BYP197" s="25"/>
      <c r="BYQ197" s="25"/>
      <c r="BYR197" s="25"/>
      <c r="BYS197" s="25"/>
      <c r="BYT197" s="25"/>
      <c r="BYU197" s="25"/>
      <c r="BYV197" s="25"/>
      <c r="BYW197" s="25"/>
      <c r="BYX197" s="25"/>
      <c r="BYY197" s="25"/>
      <c r="BYZ197" s="25"/>
      <c r="BZA197" s="25"/>
      <c r="BZB197" s="25"/>
      <c r="BZC197" s="25"/>
      <c r="BZD197" s="25"/>
      <c r="BZE197" s="25"/>
      <c r="BZF197" s="25"/>
      <c r="BZG197" s="25"/>
      <c r="BZH197" s="25"/>
      <c r="BZI197" s="25"/>
      <c r="BZJ197" s="25"/>
      <c r="BZK197" s="25"/>
      <c r="BZL197" s="25"/>
      <c r="BZM197" s="25"/>
      <c r="BZN197" s="25"/>
      <c r="BZO197" s="25"/>
      <c r="BZP197" s="25"/>
      <c r="BZQ197" s="25"/>
      <c r="BZR197" s="25"/>
      <c r="BZS197" s="25"/>
      <c r="BZT197" s="25"/>
      <c r="BZU197" s="25"/>
      <c r="BZV197" s="25"/>
      <c r="BZW197" s="25"/>
      <c r="BZX197" s="25"/>
      <c r="BZY197" s="25"/>
      <c r="BZZ197" s="25"/>
      <c r="CAA197" s="25"/>
      <c r="CAB197" s="25"/>
      <c r="CAC197" s="25"/>
      <c r="CAD197" s="25"/>
      <c r="CAE197" s="25"/>
      <c r="CAF197" s="25"/>
      <c r="CAG197" s="25"/>
      <c r="CAH197" s="25"/>
      <c r="CAI197" s="25"/>
      <c r="CAJ197" s="25"/>
      <c r="CAK197" s="25"/>
      <c r="CAL197" s="25"/>
      <c r="CAM197" s="25"/>
      <c r="CAN197" s="25"/>
      <c r="CAO197" s="25"/>
      <c r="CAP197" s="25"/>
      <c r="CAQ197" s="25"/>
      <c r="CAR197" s="25"/>
      <c r="CAS197" s="25"/>
      <c r="CAT197" s="25"/>
      <c r="CAU197" s="25"/>
      <c r="CAV197" s="25"/>
      <c r="CAW197" s="25"/>
      <c r="CAX197" s="25"/>
      <c r="CAY197" s="25"/>
      <c r="CAZ197" s="25"/>
      <c r="CBA197" s="25"/>
      <c r="CBB197" s="25"/>
      <c r="CBC197" s="25"/>
      <c r="CBD197" s="25"/>
      <c r="CBE197" s="25"/>
      <c r="CBF197" s="25"/>
      <c r="CBG197" s="25"/>
      <c r="CBH197" s="25"/>
      <c r="CBI197" s="25"/>
      <c r="CBJ197" s="25"/>
      <c r="CBK197" s="25"/>
      <c r="CBL197" s="25"/>
      <c r="CBM197" s="25"/>
      <c r="CBN197" s="25"/>
      <c r="CBO197" s="25"/>
      <c r="CBP197" s="25"/>
      <c r="CBQ197" s="25"/>
      <c r="CBR197" s="25"/>
      <c r="CBS197" s="25"/>
      <c r="CBT197" s="25"/>
      <c r="CBU197" s="25"/>
      <c r="CBV197" s="25"/>
      <c r="CBW197" s="25"/>
      <c r="CBX197" s="25"/>
      <c r="CBY197" s="25"/>
      <c r="CBZ197" s="25"/>
      <c r="CCA197" s="25"/>
      <c r="CCB197" s="25"/>
      <c r="CCC197" s="25"/>
      <c r="CCD197" s="25"/>
      <c r="CCE197" s="25"/>
      <c r="CCF197" s="25"/>
      <c r="CCG197" s="25"/>
      <c r="CCH197" s="25"/>
      <c r="CCI197" s="25"/>
      <c r="CCJ197" s="25"/>
      <c r="CCK197" s="25"/>
      <c r="CCL197" s="25"/>
      <c r="CCM197" s="25"/>
      <c r="CCN197" s="25"/>
      <c r="CCO197" s="25"/>
      <c r="CCP197" s="25"/>
      <c r="CCQ197" s="25"/>
      <c r="CCR197" s="25"/>
      <c r="CCS197" s="25"/>
      <c r="CCT197" s="25"/>
      <c r="CCU197" s="25"/>
      <c r="CCV197" s="25"/>
      <c r="CCW197" s="25"/>
      <c r="CCX197" s="25"/>
      <c r="CCY197" s="25"/>
      <c r="CCZ197" s="25"/>
      <c r="CDA197" s="25"/>
      <c r="CDB197" s="25"/>
      <c r="CDC197" s="25"/>
      <c r="CDD197" s="25"/>
      <c r="CDE197" s="25"/>
      <c r="CDF197" s="25"/>
      <c r="CDG197" s="25"/>
      <c r="CDH197" s="25"/>
      <c r="CDI197" s="25"/>
      <c r="CDJ197" s="25"/>
      <c r="CDK197" s="25"/>
      <c r="CDL197" s="25"/>
      <c r="CDM197" s="25"/>
      <c r="CDN197" s="25"/>
      <c r="CDO197" s="25"/>
      <c r="CDP197" s="25"/>
      <c r="CDQ197" s="25"/>
      <c r="CDR197" s="25"/>
      <c r="CDS197" s="25"/>
      <c r="CDT197" s="25"/>
      <c r="CDU197" s="25"/>
      <c r="CDV197" s="25"/>
      <c r="CDW197" s="25"/>
      <c r="CDX197" s="25"/>
      <c r="CDY197" s="25"/>
      <c r="CDZ197" s="25"/>
      <c r="CEA197" s="25"/>
      <c r="CEB197" s="25"/>
      <c r="CEC197" s="25"/>
      <c r="CED197" s="25"/>
      <c r="CEE197" s="25"/>
      <c r="CEF197" s="25"/>
      <c r="CEG197" s="25"/>
      <c r="CEH197" s="25"/>
      <c r="CEI197" s="25"/>
      <c r="CEJ197" s="25"/>
      <c r="CEK197" s="25"/>
      <c r="CEL197" s="25"/>
      <c r="CEM197" s="25"/>
      <c r="CEN197" s="25"/>
      <c r="CEO197" s="25"/>
      <c r="CEP197" s="25"/>
      <c r="CEQ197" s="25"/>
      <c r="CER197" s="25"/>
      <c r="CES197" s="25"/>
      <c r="CET197" s="25"/>
      <c r="CEU197" s="25"/>
      <c r="CEV197" s="25"/>
      <c r="CEW197" s="25"/>
      <c r="CEX197" s="25"/>
      <c r="CEY197" s="25"/>
      <c r="CEZ197" s="25"/>
      <c r="CFA197" s="25"/>
      <c r="CFB197" s="25"/>
      <c r="CFC197" s="25"/>
      <c r="CFD197" s="25"/>
      <c r="CFE197" s="25"/>
      <c r="CFF197" s="25"/>
      <c r="CFG197" s="25"/>
      <c r="CFH197" s="25"/>
      <c r="CFI197" s="25"/>
      <c r="CFJ197" s="25"/>
      <c r="CFK197" s="25"/>
      <c r="CFL197" s="25"/>
      <c r="CFM197" s="25"/>
      <c r="CFN197" s="25"/>
      <c r="CFO197" s="25"/>
      <c r="CFP197" s="25"/>
      <c r="CFQ197" s="25"/>
      <c r="CFR197" s="25"/>
      <c r="CFS197" s="25"/>
      <c r="CFT197" s="25"/>
      <c r="CFU197" s="25"/>
      <c r="CFV197" s="25"/>
      <c r="CFW197" s="25"/>
      <c r="CFX197" s="25"/>
      <c r="CFY197" s="25"/>
      <c r="CFZ197" s="25"/>
      <c r="CGA197" s="25"/>
      <c r="CGB197" s="25"/>
      <c r="CGC197" s="25"/>
      <c r="CGD197" s="25"/>
      <c r="CGE197" s="25"/>
      <c r="CGF197" s="25"/>
      <c r="CGG197" s="25"/>
      <c r="CGH197" s="25"/>
      <c r="CGI197" s="25"/>
      <c r="CGJ197" s="25"/>
      <c r="CGK197" s="25"/>
      <c r="CGL197" s="25"/>
      <c r="CGM197" s="25"/>
      <c r="CGN197" s="25"/>
      <c r="CGO197" s="25"/>
      <c r="CGP197" s="25"/>
      <c r="CGQ197" s="25"/>
      <c r="CGR197" s="25"/>
      <c r="CGS197" s="25"/>
      <c r="CGT197" s="25"/>
      <c r="CGU197" s="25"/>
      <c r="CGV197" s="25"/>
      <c r="CGW197" s="25"/>
      <c r="CGX197" s="25"/>
      <c r="CGY197" s="25"/>
      <c r="CGZ197" s="25"/>
      <c r="CHA197" s="25"/>
      <c r="CHB197" s="25"/>
      <c r="CHC197" s="25"/>
      <c r="CHD197" s="25"/>
      <c r="CHE197" s="25"/>
      <c r="CHF197" s="25"/>
      <c r="CHG197" s="25"/>
      <c r="CHH197" s="25"/>
      <c r="CHI197" s="25"/>
      <c r="CHJ197" s="25"/>
      <c r="CHK197" s="25"/>
      <c r="CHL197" s="25"/>
      <c r="CHM197" s="25"/>
      <c r="CHN197" s="25"/>
      <c r="CHO197" s="25"/>
      <c r="CHP197" s="25"/>
      <c r="CHQ197" s="25"/>
      <c r="CHR197" s="25"/>
      <c r="CHS197" s="25"/>
      <c r="CHT197" s="25"/>
      <c r="CHU197" s="25"/>
      <c r="CHV197" s="25"/>
      <c r="CHW197" s="25"/>
      <c r="CHX197" s="25"/>
      <c r="CHY197" s="25"/>
      <c r="CHZ197" s="25"/>
      <c r="CIA197" s="25"/>
      <c r="CIB197" s="25"/>
      <c r="CIC197" s="25"/>
      <c r="CID197" s="25"/>
      <c r="CIE197" s="25"/>
      <c r="CIF197" s="25"/>
      <c r="CIG197" s="25"/>
      <c r="CIH197" s="25"/>
      <c r="CII197" s="25"/>
      <c r="CIJ197" s="25"/>
      <c r="CIK197" s="25"/>
      <c r="CIL197" s="25"/>
      <c r="CIM197" s="25"/>
      <c r="CIN197" s="25"/>
      <c r="CIO197" s="25"/>
      <c r="CIP197" s="25"/>
      <c r="CIQ197" s="25"/>
      <c r="CIR197" s="25"/>
      <c r="CIS197" s="25"/>
      <c r="CIT197" s="25"/>
      <c r="CIU197" s="25"/>
      <c r="CIV197" s="25"/>
      <c r="CIW197" s="25"/>
      <c r="CIX197" s="25"/>
      <c r="CIY197" s="25"/>
      <c r="CIZ197" s="25"/>
      <c r="CJA197" s="25"/>
      <c r="CJB197" s="25"/>
      <c r="CJC197" s="25"/>
      <c r="CJD197" s="25"/>
      <c r="CJE197" s="25"/>
      <c r="CJF197" s="25"/>
      <c r="CJG197" s="25"/>
      <c r="CJH197" s="25"/>
      <c r="CJI197" s="25"/>
      <c r="CJJ197" s="25"/>
      <c r="CJK197" s="25"/>
      <c r="CJL197" s="25"/>
      <c r="CJM197" s="25"/>
      <c r="CJN197" s="25"/>
      <c r="CJO197" s="25"/>
      <c r="CJP197" s="25"/>
      <c r="CJQ197" s="25"/>
      <c r="CJR197" s="25"/>
      <c r="CJS197" s="25"/>
      <c r="CJT197" s="25"/>
      <c r="CJU197" s="25"/>
      <c r="CJV197" s="25"/>
      <c r="CJW197" s="25"/>
      <c r="CJX197" s="25"/>
      <c r="CJY197" s="25"/>
      <c r="CJZ197" s="25"/>
      <c r="CKA197" s="25"/>
      <c r="CKB197" s="25"/>
      <c r="CKC197" s="25"/>
      <c r="CKD197" s="25"/>
      <c r="CKE197" s="25"/>
      <c r="CKF197" s="25"/>
      <c r="CKG197" s="25"/>
      <c r="CKH197" s="25"/>
      <c r="CKI197" s="25"/>
      <c r="CKJ197" s="25"/>
      <c r="CKK197" s="25"/>
      <c r="CKL197" s="25"/>
      <c r="CKM197" s="25"/>
      <c r="CKN197" s="25"/>
      <c r="CKO197" s="25"/>
      <c r="CKP197" s="25"/>
      <c r="CKQ197" s="25"/>
      <c r="CKR197" s="25"/>
      <c r="CKS197" s="25"/>
      <c r="CKT197" s="25"/>
      <c r="CKU197" s="25"/>
      <c r="CKV197" s="25"/>
      <c r="CKW197" s="25"/>
      <c r="CKX197" s="25"/>
      <c r="CKY197" s="25"/>
      <c r="CKZ197" s="25"/>
      <c r="CLA197" s="25"/>
      <c r="CLB197" s="25"/>
      <c r="CLC197" s="25"/>
      <c r="CLD197" s="25"/>
      <c r="CLE197" s="25"/>
      <c r="CLF197" s="25"/>
      <c r="CLG197" s="25"/>
      <c r="CLH197" s="25"/>
      <c r="CLI197" s="25"/>
      <c r="CLJ197" s="25"/>
      <c r="CLK197" s="25"/>
      <c r="CLL197" s="25"/>
      <c r="CLM197" s="25"/>
      <c r="CLN197" s="25"/>
      <c r="CLO197" s="25"/>
      <c r="CLP197" s="25"/>
      <c r="CLQ197" s="25"/>
      <c r="CLR197" s="25"/>
      <c r="CLS197" s="25"/>
      <c r="CLT197" s="25"/>
      <c r="CLU197" s="25"/>
      <c r="CLV197" s="25"/>
      <c r="CLW197" s="25"/>
      <c r="CLX197" s="25"/>
      <c r="CLY197" s="25"/>
      <c r="CLZ197" s="25"/>
      <c r="CMA197" s="25"/>
      <c r="CMB197" s="25"/>
      <c r="CMC197" s="25"/>
      <c r="CMD197" s="25"/>
      <c r="CME197" s="25"/>
      <c r="CMF197" s="25"/>
      <c r="CMG197" s="25"/>
      <c r="CMH197" s="25"/>
      <c r="CMI197" s="25"/>
      <c r="CMJ197" s="25"/>
      <c r="CMK197" s="25"/>
      <c r="CML197" s="25"/>
      <c r="CMM197" s="25"/>
      <c r="CMN197" s="25"/>
      <c r="CMO197" s="25"/>
      <c r="CMP197" s="25"/>
      <c r="CMQ197" s="25"/>
      <c r="CMR197" s="25"/>
      <c r="CMS197" s="25"/>
      <c r="CMT197" s="25"/>
      <c r="CMU197" s="25"/>
      <c r="CMV197" s="25"/>
      <c r="CMW197" s="25"/>
      <c r="CMX197" s="25"/>
      <c r="CMY197" s="25"/>
      <c r="CMZ197" s="25"/>
      <c r="CNA197" s="25"/>
      <c r="CNB197" s="25"/>
      <c r="CNC197" s="25"/>
      <c r="CND197" s="25"/>
      <c r="CNE197" s="25"/>
      <c r="CNF197" s="25"/>
      <c r="CNG197" s="25"/>
      <c r="CNH197" s="25"/>
      <c r="CNI197" s="25"/>
      <c r="CNJ197" s="25"/>
      <c r="CNK197" s="25"/>
      <c r="CNL197" s="25"/>
      <c r="CNM197" s="25"/>
      <c r="CNN197" s="25"/>
      <c r="CNO197" s="25"/>
      <c r="CNP197" s="25"/>
      <c r="CNQ197" s="25"/>
      <c r="CNR197" s="25"/>
      <c r="CNS197" s="25"/>
      <c r="CNT197" s="25"/>
      <c r="CNU197" s="25"/>
      <c r="CNV197" s="25"/>
      <c r="CNW197" s="25"/>
      <c r="CNX197" s="25"/>
      <c r="CNY197" s="25"/>
      <c r="CNZ197" s="25"/>
      <c r="COA197" s="25"/>
      <c r="COB197" s="25"/>
      <c r="COC197" s="25"/>
      <c r="COD197" s="25"/>
      <c r="COE197" s="25"/>
      <c r="COF197" s="25"/>
      <c r="COG197" s="25"/>
      <c r="COH197" s="25"/>
      <c r="COI197" s="25"/>
      <c r="COJ197" s="25"/>
      <c r="COK197" s="25"/>
      <c r="COL197" s="25"/>
      <c r="COM197" s="25"/>
      <c r="CON197" s="25"/>
      <c r="COO197" s="25"/>
      <c r="COP197" s="25"/>
      <c r="COQ197" s="25"/>
      <c r="COR197" s="25"/>
      <c r="COS197" s="25"/>
      <c r="COT197" s="25"/>
      <c r="COU197" s="25"/>
      <c r="COV197" s="25"/>
      <c r="COW197" s="25"/>
      <c r="COX197" s="25"/>
      <c r="COY197" s="25"/>
      <c r="COZ197" s="25"/>
      <c r="CPA197" s="25"/>
      <c r="CPB197" s="25"/>
      <c r="CPC197" s="25"/>
      <c r="CPD197" s="25"/>
      <c r="CPE197" s="25"/>
      <c r="CPF197" s="25"/>
      <c r="CPG197" s="25"/>
      <c r="CPH197" s="25"/>
      <c r="CPI197" s="25"/>
      <c r="CPJ197" s="25"/>
      <c r="CPK197" s="25"/>
      <c r="CPL197" s="25"/>
      <c r="CPM197" s="25"/>
      <c r="CPN197" s="25"/>
      <c r="CPO197" s="25"/>
      <c r="CPP197" s="25"/>
      <c r="CPQ197" s="25"/>
      <c r="CPR197" s="25"/>
      <c r="CPS197" s="25"/>
      <c r="CPT197" s="25"/>
      <c r="CPU197" s="25"/>
      <c r="CPV197" s="25"/>
      <c r="CPW197" s="25"/>
      <c r="CPX197" s="25"/>
      <c r="CPY197" s="25"/>
      <c r="CPZ197" s="25"/>
      <c r="CQA197" s="25"/>
      <c r="CQB197" s="25"/>
      <c r="CQC197" s="25"/>
      <c r="CQD197" s="25"/>
      <c r="CQE197" s="25"/>
      <c r="CQF197" s="25"/>
      <c r="CQG197" s="25"/>
      <c r="CQH197" s="25"/>
      <c r="CQI197" s="25"/>
      <c r="CQJ197" s="25"/>
      <c r="CQK197" s="25"/>
      <c r="CQL197" s="25"/>
      <c r="CQM197" s="25"/>
      <c r="CQN197" s="25"/>
      <c r="CQO197" s="25"/>
      <c r="CQP197" s="25"/>
      <c r="CQQ197" s="25"/>
      <c r="CQR197" s="25"/>
      <c r="CQS197" s="25"/>
      <c r="CQT197" s="25"/>
      <c r="CQU197" s="25"/>
      <c r="CQV197" s="25"/>
      <c r="CQW197" s="25"/>
      <c r="CQX197" s="25"/>
      <c r="CQY197" s="25"/>
      <c r="CQZ197" s="25"/>
      <c r="CRA197" s="25"/>
      <c r="CRB197" s="25"/>
      <c r="CRC197" s="25"/>
      <c r="CRD197" s="25"/>
      <c r="CRE197" s="25"/>
      <c r="CRF197" s="25"/>
      <c r="CRG197" s="25"/>
      <c r="CRH197" s="25"/>
      <c r="CRI197" s="25"/>
      <c r="CRJ197" s="25"/>
      <c r="CRK197" s="25"/>
      <c r="CRL197" s="25"/>
      <c r="CRM197" s="25"/>
      <c r="CRN197" s="25"/>
      <c r="CRO197" s="25"/>
      <c r="CRP197" s="25"/>
      <c r="CRQ197" s="25"/>
      <c r="CRR197" s="25"/>
      <c r="CRS197" s="25"/>
      <c r="CRT197" s="25"/>
      <c r="CRU197" s="25"/>
      <c r="CRV197" s="25"/>
      <c r="CRW197" s="25"/>
      <c r="CRX197" s="25"/>
      <c r="CRY197" s="25"/>
      <c r="CRZ197" s="25"/>
      <c r="CSA197" s="25"/>
      <c r="CSB197" s="25"/>
      <c r="CSC197" s="25"/>
      <c r="CSD197" s="25"/>
      <c r="CSE197" s="25"/>
      <c r="CSF197" s="25"/>
      <c r="CSG197" s="25"/>
      <c r="CSH197" s="25"/>
      <c r="CSI197" s="25"/>
      <c r="CSJ197" s="25"/>
      <c r="CSK197" s="25"/>
      <c r="CSL197" s="25"/>
      <c r="CSM197" s="25"/>
      <c r="CSN197" s="25"/>
      <c r="CSO197" s="25"/>
      <c r="CSP197" s="25"/>
      <c r="CSQ197" s="25"/>
      <c r="CSR197" s="25"/>
      <c r="CSS197" s="25"/>
      <c r="CST197" s="25"/>
      <c r="CSU197" s="25"/>
      <c r="CSV197" s="25"/>
      <c r="CSW197" s="25"/>
      <c r="CSX197" s="25"/>
      <c r="CSY197" s="25"/>
      <c r="CSZ197" s="25"/>
      <c r="CTA197" s="25"/>
      <c r="CTB197" s="25"/>
      <c r="CTC197" s="25"/>
      <c r="CTD197" s="25"/>
      <c r="CTE197" s="25"/>
      <c r="CTF197" s="25"/>
      <c r="CTG197" s="25"/>
      <c r="CTH197" s="25"/>
      <c r="CTI197" s="25"/>
      <c r="CTJ197" s="25"/>
      <c r="CTK197" s="25"/>
      <c r="CTL197" s="25"/>
      <c r="CTM197" s="25"/>
      <c r="CTN197" s="25"/>
      <c r="CTO197" s="25"/>
      <c r="CTP197" s="25"/>
      <c r="CTQ197" s="25"/>
      <c r="CTR197" s="25"/>
      <c r="CTS197" s="25"/>
      <c r="CTT197" s="25"/>
      <c r="CTU197" s="25"/>
      <c r="CTV197" s="25"/>
      <c r="CTW197" s="25"/>
      <c r="CTX197" s="25"/>
      <c r="CTY197" s="25"/>
      <c r="CTZ197" s="25"/>
      <c r="CUA197" s="25"/>
      <c r="CUB197" s="25"/>
      <c r="CUC197" s="25"/>
      <c r="CUD197" s="25"/>
      <c r="CUE197" s="25"/>
      <c r="CUF197" s="25"/>
      <c r="CUG197" s="25"/>
      <c r="CUH197" s="25"/>
      <c r="CUI197" s="25"/>
      <c r="CUJ197" s="25"/>
      <c r="CUK197" s="25"/>
      <c r="CUL197" s="25"/>
      <c r="CUM197" s="25"/>
      <c r="CUN197" s="25"/>
      <c r="CUO197" s="25"/>
      <c r="CUP197" s="25"/>
      <c r="CUQ197" s="25"/>
      <c r="CUR197" s="25"/>
      <c r="CUS197" s="25"/>
      <c r="CUT197" s="25"/>
      <c r="CUU197" s="25"/>
      <c r="CUV197" s="25"/>
      <c r="CUW197" s="25"/>
      <c r="CUX197" s="25"/>
      <c r="CUY197" s="25"/>
      <c r="CUZ197" s="25"/>
      <c r="CVA197" s="25"/>
      <c r="CVB197" s="25"/>
      <c r="CVC197" s="25"/>
      <c r="CVD197" s="25"/>
      <c r="CVE197" s="25"/>
      <c r="CVF197" s="25"/>
      <c r="CVG197" s="25"/>
      <c r="CVH197" s="25"/>
      <c r="CVI197" s="25"/>
      <c r="CVJ197" s="25"/>
      <c r="CVK197" s="25"/>
      <c r="CVL197" s="25"/>
      <c r="CVM197" s="25"/>
      <c r="CVN197" s="25"/>
      <c r="CVO197" s="25"/>
      <c r="CVP197" s="25"/>
      <c r="CVQ197" s="25"/>
      <c r="CVR197" s="25"/>
      <c r="CVS197" s="25"/>
      <c r="CVT197" s="25"/>
      <c r="CVU197" s="25"/>
      <c r="CVV197" s="25"/>
      <c r="CVW197" s="25"/>
      <c r="CVX197" s="25"/>
      <c r="CVY197" s="25"/>
      <c r="CVZ197" s="25"/>
      <c r="CWA197" s="25"/>
      <c r="CWB197" s="25"/>
      <c r="CWC197" s="25"/>
      <c r="CWD197" s="25"/>
      <c r="CWE197" s="25"/>
      <c r="CWF197" s="25"/>
      <c r="CWG197" s="25"/>
      <c r="CWH197" s="25"/>
      <c r="CWI197" s="25"/>
      <c r="CWJ197" s="25"/>
      <c r="CWK197" s="25"/>
      <c r="CWL197" s="25"/>
      <c r="CWM197" s="25"/>
      <c r="CWN197" s="25"/>
      <c r="CWO197" s="25"/>
      <c r="CWP197" s="25"/>
      <c r="CWQ197" s="25"/>
      <c r="CWR197" s="25"/>
      <c r="CWS197" s="25"/>
      <c r="CWT197" s="25"/>
      <c r="CWU197" s="25"/>
      <c r="CWV197" s="25"/>
      <c r="CWW197" s="25"/>
      <c r="CWX197" s="25"/>
      <c r="CWY197" s="25"/>
      <c r="CWZ197" s="25"/>
      <c r="CXA197" s="25"/>
      <c r="CXB197" s="25"/>
      <c r="CXC197" s="25"/>
      <c r="CXD197" s="25"/>
      <c r="CXE197" s="25"/>
      <c r="CXF197" s="25"/>
      <c r="CXG197" s="25"/>
      <c r="CXH197" s="25"/>
      <c r="CXI197" s="25"/>
      <c r="CXJ197" s="25"/>
      <c r="CXK197" s="25"/>
      <c r="CXL197" s="25"/>
      <c r="CXM197" s="25"/>
      <c r="CXN197" s="25"/>
      <c r="CXO197" s="25"/>
      <c r="CXP197" s="25"/>
      <c r="CXQ197" s="25"/>
      <c r="CXR197" s="25"/>
      <c r="CXS197" s="25"/>
      <c r="CXT197" s="25"/>
      <c r="CXU197" s="25"/>
      <c r="CXV197" s="25"/>
      <c r="CXW197" s="25"/>
      <c r="CXX197" s="25"/>
      <c r="CXY197" s="25"/>
      <c r="CXZ197" s="25"/>
      <c r="CYA197" s="25"/>
      <c r="CYB197" s="25"/>
      <c r="CYC197" s="25"/>
      <c r="CYD197" s="25"/>
      <c r="CYE197" s="25"/>
      <c r="CYF197" s="25"/>
      <c r="CYG197" s="25"/>
      <c r="CYH197" s="25"/>
      <c r="CYI197" s="25"/>
      <c r="CYJ197" s="25"/>
      <c r="CYK197" s="25"/>
      <c r="CYL197" s="25"/>
      <c r="CYM197" s="25"/>
      <c r="CYN197" s="25"/>
      <c r="CYO197" s="25"/>
      <c r="CYP197" s="25"/>
      <c r="CYQ197" s="25"/>
      <c r="CYR197" s="25"/>
      <c r="CYS197" s="25"/>
      <c r="CYT197" s="25"/>
      <c r="CYU197" s="25"/>
      <c r="CYV197" s="25"/>
      <c r="CYW197" s="25"/>
      <c r="CYX197" s="25"/>
      <c r="CYY197" s="25"/>
      <c r="CYZ197" s="25"/>
      <c r="CZA197" s="25"/>
      <c r="CZB197" s="25"/>
      <c r="CZC197" s="25"/>
      <c r="CZD197" s="25"/>
      <c r="CZE197" s="25"/>
      <c r="CZF197" s="25"/>
      <c r="CZG197" s="25"/>
      <c r="CZH197" s="25"/>
      <c r="CZI197" s="25"/>
      <c r="CZJ197" s="25"/>
      <c r="CZK197" s="25"/>
      <c r="CZL197" s="25"/>
      <c r="CZM197" s="25"/>
      <c r="CZN197" s="25"/>
      <c r="CZO197" s="25"/>
      <c r="CZP197" s="25"/>
      <c r="CZQ197" s="25"/>
      <c r="CZR197" s="25"/>
      <c r="CZS197" s="25"/>
      <c r="CZT197" s="25"/>
      <c r="CZU197" s="25"/>
      <c r="CZV197" s="25"/>
      <c r="CZW197" s="25"/>
      <c r="CZX197" s="25"/>
      <c r="CZY197" s="25"/>
      <c r="CZZ197" s="25"/>
      <c r="DAA197" s="25"/>
      <c r="DAB197" s="25"/>
      <c r="DAC197" s="25"/>
      <c r="DAD197" s="25"/>
      <c r="DAE197" s="25"/>
      <c r="DAF197" s="25"/>
      <c r="DAG197" s="25"/>
      <c r="DAH197" s="25"/>
      <c r="DAI197" s="25"/>
      <c r="DAJ197" s="25"/>
      <c r="DAK197" s="25"/>
      <c r="DAL197" s="25"/>
      <c r="DAM197" s="25"/>
      <c r="DAN197" s="25"/>
      <c r="DAO197" s="25"/>
      <c r="DAP197" s="25"/>
      <c r="DAQ197" s="25"/>
      <c r="DAR197" s="25"/>
      <c r="DAS197" s="25"/>
      <c r="DAT197" s="25"/>
      <c r="DAU197" s="25"/>
      <c r="DAV197" s="25"/>
      <c r="DAW197" s="25"/>
      <c r="DAX197" s="25"/>
      <c r="DAY197" s="25"/>
      <c r="DAZ197" s="25"/>
      <c r="DBA197" s="25"/>
      <c r="DBB197" s="25"/>
      <c r="DBC197" s="25"/>
      <c r="DBD197" s="25"/>
      <c r="DBE197" s="25"/>
      <c r="DBF197" s="25"/>
      <c r="DBG197" s="25"/>
      <c r="DBH197" s="25"/>
      <c r="DBI197" s="25"/>
      <c r="DBJ197" s="25"/>
      <c r="DBK197" s="25"/>
      <c r="DBL197" s="25"/>
      <c r="DBM197" s="25"/>
      <c r="DBN197" s="25"/>
      <c r="DBO197" s="25"/>
      <c r="DBP197" s="25"/>
      <c r="DBQ197" s="25"/>
      <c r="DBR197" s="25"/>
      <c r="DBS197" s="25"/>
      <c r="DBT197" s="25"/>
      <c r="DBU197" s="25"/>
      <c r="DBV197" s="25"/>
      <c r="DBW197" s="25"/>
      <c r="DBX197" s="25"/>
      <c r="DBY197" s="25"/>
      <c r="DBZ197" s="25"/>
      <c r="DCA197" s="25"/>
      <c r="DCB197" s="25"/>
      <c r="DCC197" s="25"/>
      <c r="DCD197" s="25"/>
      <c r="DCE197" s="25"/>
      <c r="DCF197" s="25"/>
      <c r="DCG197" s="25"/>
      <c r="DCH197" s="25"/>
      <c r="DCI197" s="25"/>
      <c r="DCJ197" s="25"/>
      <c r="DCK197" s="25"/>
      <c r="DCL197" s="25"/>
      <c r="DCM197" s="25"/>
      <c r="DCN197" s="25"/>
      <c r="DCO197" s="25"/>
      <c r="DCP197" s="25"/>
      <c r="DCQ197" s="25"/>
      <c r="DCR197" s="25"/>
      <c r="DCS197" s="25"/>
      <c r="DCT197" s="25"/>
      <c r="DCU197" s="25"/>
      <c r="DCV197" s="25"/>
      <c r="DCW197" s="25"/>
      <c r="DCX197" s="25"/>
      <c r="DCY197" s="25"/>
      <c r="DCZ197" s="25"/>
      <c r="DDA197" s="25"/>
      <c r="DDB197" s="25"/>
      <c r="DDC197" s="25"/>
      <c r="DDD197" s="25"/>
      <c r="DDE197" s="25"/>
      <c r="DDF197" s="25"/>
      <c r="DDG197" s="25"/>
      <c r="DDH197" s="25"/>
      <c r="DDI197" s="25"/>
      <c r="DDJ197" s="25"/>
      <c r="DDK197" s="25"/>
      <c r="DDL197" s="25"/>
      <c r="DDM197" s="25"/>
      <c r="DDN197" s="25"/>
      <c r="DDO197" s="25"/>
      <c r="DDP197" s="25"/>
      <c r="DDQ197" s="25"/>
      <c r="DDR197" s="25"/>
      <c r="DDS197" s="25"/>
      <c r="DDT197" s="25"/>
      <c r="DDU197" s="25"/>
      <c r="DDV197" s="25"/>
      <c r="DDW197" s="25"/>
      <c r="DDX197" s="25"/>
      <c r="DDY197" s="25"/>
      <c r="DDZ197" s="25"/>
      <c r="DEA197" s="25"/>
      <c r="DEB197" s="25"/>
      <c r="DEC197" s="25"/>
      <c r="DED197" s="25"/>
      <c r="DEE197" s="25"/>
      <c r="DEF197" s="25"/>
      <c r="DEG197" s="25"/>
      <c r="DEH197" s="25"/>
      <c r="DEI197" s="25"/>
      <c r="DEJ197" s="25"/>
      <c r="DEK197" s="25"/>
      <c r="DEL197" s="25"/>
      <c r="DEM197" s="25"/>
      <c r="DEN197" s="25"/>
      <c r="DEO197" s="25"/>
      <c r="DEP197" s="25"/>
      <c r="DEQ197" s="25"/>
      <c r="DER197" s="25"/>
      <c r="DES197" s="25"/>
      <c r="DET197" s="25"/>
      <c r="DEU197" s="25"/>
      <c r="DEV197" s="25"/>
      <c r="DEW197" s="25"/>
      <c r="DEX197" s="25"/>
      <c r="DEY197" s="25"/>
      <c r="DEZ197" s="25"/>
      <c r="DFA197" s="25"/>
      <c r="DFB197" s="25"/>
      <c r="DFC197" s="25"/>
      <c r="DFD197" s="25"/>
      <c r="DFE197" s="25"/>
      <c r="DFF197" s="25"/>
      <c r="DFG197" s="25"/>
      <c r="DFH197" s="25"/>
      <c r="DFI197" s="25"/>
      <c r="DFJ197" s="25"/>
      <c r="DFK197" s="25"/>
      <c r="DFL197" s="25"/>
      <c r="DFM197" s="25"/>
      <c r="DFN197" s="25"/>
      <c r="DFO197" s="25"/>
      <c r="DFP197" s="25"/>
      <c r="DFQ197" s="25"/>
      <c r="DFR197" s="25"/>
      <c r="DFS197" s="25"/>
      <c r="DFT197" s="25"/>
      <c r="DFU197" s="25"/>
      <c r="DFV197" s="25"/>
      <c r="DFW197" s="25"/>
      <c r="DFX197" s="25"/>
      <c r="DFY197" s="25"/>
      <c r="DFZ197" s="25"/>
      <c r="DGA197" s="25"/>
      <c r="DGB197" s="25"/>
      <c r="DGC197" s="25"/>
      <c r="DGD197" s="25"/>
      <c r="DGE197" s="25"/>
      <c r="DGF197" s="25"/>
      <c r="DGG197" s="25"/>
      <c r="DGH197" s="25"/>
      <c r="DGI197" s="25"/>
      <c r="DGJ197" s="25"/>
      <c r="DGK197" s="25"/>
      <c r="DGL197" s="25"/>
      <c r="DGM197" s="25"/>
      <c r="DGN197" s="25"/>
      <c r="DGO197" s="25"/>
      <c r="DGP197" s="25"/>
      <c r="DGQ197" s="25"/>
      <c r="DGR197" s="25"/>
      <c r="DGS197" s="25"/>
      <c r="DGT197" s="25"/>
      <c r="DGU197" s="25"/>
      <c r="DGV197" s="25"/>
      <c r="DGW197" s="25"/>
      <c r="DGX197" s="25"/>
      <c r="DGY197" s="25"/>
      <c r="DGZ197" s="25"/>
      <c r="DHA197" s="25"/>
      <c r="DHB197" s="25"/>
      <c r="DHC197" s="25"/>
      <c r="DHD197" s="25"/>
      <c r="DHE197" s="25"/>
      <c r="DHF197" s="25"/>
      <c r="DHG197" s="25"/>
      <c r="DHH197" s="25"/>
      <c r="DHI197" s="25"/>
      <c r="DHJ197" s="25"/>
      <c r="DHK197" s="25"/>
      <c r="DHL197" s="25"/>
      <c r="DHM197" s="25"/>
      <c r="DHN197" s="25"/>
      <c r="DHO197" s="25"/>
      <c r="DHP197" s="25"/>
      <c r="DHQ197" s="25"/>
      <c r="DHR197" s="25"/>
      <c r="DHS197" s="25"/>
      <c r="DHT197" s="25"/>
      <c r="DHU197" s="25"/>
      <c r="DHV197" s="25"/>
      <c r="DHW197" s="25"/>
      <c r="DHX197" s="25"/>
      <c r="DHY197" s="25"/>
      <c r="DHZ197" s="25"/>
      <c r="DIA197" s="25"/>
      <c r="DIB197" s="25"/>
      <c r="DIC197" s="25"/>
      <c r="DID197" s="25"/>
      <c r="DIE197" s="25"/>
      <c r="DIF197" s="25"/>
      <c r="DIG197" s="25"/>
      <c r="DIH197" s="25"/>
      <c r="DII197" s="25"/>
      <c r="DIJ197" s="25"/>
      <c r="DIK197" s="25"/>
      <c r="DIL197" s="25"/>
      <c r="DIM197" s="25"/>
      <c r="DIN197" s="25"/>
      <c r="DIO197" s="25"/>
      <c r="DIP197" s="25"/>
      <c r="DIQ197" s="25"/>
      <c r="DIR197" s="25"/>
      <c r="DIS197" s="25"/>
      <c r="DIT197" s="25"/>
      <c r="DIU197" s="25"/>
      <c r="DIV197" s="25"/>
      <c r="DIW197" s="25"/>
      <c r="DIX197" s="25"/>
      <c r="DIY197" s="25"/>
      <c r="DIZ197" s="25"/>
      <c r="DJA197" s="25"/>
      <c r="DJB197" s="25"/>
      <c r="DJC197" s="25"/>
      <c r="DJD197" s="25"/>
      <c r="DJE197" s="25"/>
      <c r="DJF197" s="25"/>
      <c r="DJG197" s="25"/>
      <c r="DJH197" s="25"/>
      <c r="DJI197" s="25"/>
      <c r="DJJ197" s="25"/>
      <c r="DJK197" s="25"/>
      <c r="DJL197" s="25"/>
      <c r="DJM197" s="25"/>
      <c r="DJN197" s="25"/>
      <c r="DJO197" s="25"/>
      <c r="DJP197" s="25"/>
      <c r="DJQ197" s="25"/>
      <c r="DJR197" s="25"/>
      <c r="DJS197" s="25"/>
      <c r="DJT197" s="25"/>
      <c r="DJU197" s="25"/>
      <c r="DJV197" s="25"/>
      <c r="DJW197" s="25"/>
      <c r="DJX197" s="25"/>
      <c r="DJY197" s="25"/>
      <c r="DJZ197" s="25"/>
      <c r="DKA197" s="25"/>
      <c r="DKB197" s="25"/>
      <c r="DKC197" s="25"/>
      <c r="DKD197" s="25"/>
      <c r="DKE197" s="25"/>
      <c r="DKF197" s="25"/>
      <c r="DKG197" s="25"/>
      <c r="DKH197" s="25"/>
      <c r="DKI197" s="25"/>
      <c r="DKJ197" s="25"/>
      <c r="DKK197" s="25"/>
      <c r="DKL197" s="25"/>
      <c r="DKM197" s="25"/>
      <c r="DKN197" s="25"/>
      <c r="DKO197" s="25"/>
      <c r="DKP197" s="25"/>
      <c r="DKQ197" s="25"/>
      <c r="DKR197" s="25"/>
      <c r="DKS197" s="25"/>
      <c r="DKT197" s="25"/>
      <c r="DKU197" s="25"/>
      <c r="DKV197" s="25"/>
      <c r="DKW197" s="25"/>
      <c r="DKX197" s="25"/>
      <c r="DKY197" s="25"/>
      <c r="DKZ197" s="25"/>
      <c r="DLA197" s="25"/>
      <c r="DLB197" s="25"/>
      <c r="DLC197" s="25"/>
      <c r="DLD197" s="25"/>
      <c r="DLE197" s="25"/>
      <c r="DLF197" s="25"/>
      <c r="DLG197" s="25"/>
      <c r="DLH197" s="25"/>
      <c r="DLI197" s="25"/>
      <c r="DLJ197" s="25"/>
      <c r="DLK197" s="25"/>
      <c r="DLL197" s="25"/>
      <c r="DLM197" s="25"/>
      <c r="DLN197" s="25"/>
      <c r="DLO197" s="25"/>
      <c r="DLP197" s="25"/>
      <c r="DLQ197" s="25"/>
      <c r="DLR197" s="25"/>
      <c r="DLS197" s="25"/>
      <c r="DLT197" s="25"/>
      <c r="DLU197" s="25"/>
      <c r="DLV197" s="25"/>
      <c r="DLW197" s="25"/>
      <c r="DLX197" s="25"/>
      <c r="DLY197" s="25"/>
      <c r="DLZ197" s="25"/>
      <c r="DMA197" s="25"/>
      <c r="DMB197" s="25"/>
      <c r="DMC197" s="25"/>
      <c r="DMD197" s="25"/>
      <c r="DME197" s="25"/>
      <c r="DMF197" s="25"/>
      <c r="DMG197" s="25"/>
      <c r="DMH197" s="25"/>
      <c r="DMI197" s="25"/>
      <c r="DMJ197" s="25"/>
      <c r="DMK197" s="25"/>
      <c r="DML197" s="25"/>
      <c r="DMM197" s="25"/>
      <c r="DMN197" s="25"/>
      <c r="DMO197" s="25"/>
      <c r="DMP197" s="25"/>
      <c r="DMQ197" s="25"/>
      <c r="DMR197" s="25"/>
      <c r="DMS197" s="25"/>
      <c r="DMT197" s="25"/>
      <c r="DMU197" s="25"/>
      <c r="DMV197" s="25"/>
      <c r="DMW197" s="25"/>
      <c r="DMX197" s="25"/>
      <c r="DMY197" s="25"/>
      <c r="DMZ197" s="25"/>
      <c r="DNA197" s="25"/>
      <c r="DNB197" s="25"/>
      <c r="DNC197" s="25"/>
      <c r="DND197" s="25"/>
      <c r="DNE197" s="25"/>
      <c r="DNF197" s="25"/>
      <c r="DNG197" s="25"/>
      <c r="DNH197" s="25"/>
      <c r="DNI197" s="25"/>
      <c r="DNJ197" s="25"/>
      <c r="DNK197" s="25"/>
      <c r="DNL197" s="25"/>
      <c r="DNM197" s="25"/>
      <c r="DNN197" s="25"/>
      <c r="DNO197" s="25"/>
      <c r="DNP197" s="25"/>
      <c r="DNQ197" s="25"/>
      <c r="DNR197" s="25"/>
      <c r="DNS197" s="25"/>
      <c r="DNT197" s="25"/>
      <c r="DNU197" s="25"/>
      <c r="DNV197" s="25"/>
      <c r="DNW197" s="25"/>
      <c r="DNX197" s="25"/>
      <c r="DNY197" s="25"/>
      <c r="DNZ197" s="25"/>
      <c r="DOA197" s="25"/>
      <c r="DOB197" s="25"/>
      <c r="DOC197" s="25"/>
      <c r="DOD197" s="25"/>
      <c r="DOE197" s="25"/>
      <c r="DOF197" s="25"/>
      <c r="DOG197" s="25"/>
      <c r="DOH197" s="25"/>
      <c r="DOI197" s="25"/>
      <c r="DOJ197" s="25"/>
      <c r="DOK197" s="25"/>
      <c r="DOL197" s="25"/>
      <c r="DOM197" s="25"/>
      <c r="DON197" s="25"/>
      <c r="DOO197" s="25"/>
      <c r="DOP197" s="25"/>
      <c r="DOQ197" s="25"/>
      <c r="DOR197" s="25"/>
      <c r="DOS197" s="25"/>
      <c r="DOT197" s="25"/>
      <c r="DOU197" s="25"/>
      <c r="DOV197" s="25"/>
      <c r="DOW197" s="25"/>
      <c r="DOX197" s="25"/>
      <c r="DOY197" s="25"/>
      <c r="DOZ197" s="25"/>
      <c r="DPA197" s="25"/>
      <c r="DPB197" s="25"/>
      <c r="DPC197" s="25"/>
      <c r="DPD197" s="25"/>
      <c r="DPE197" s="25"/>
      <c r="DPF197" s="25"/>
      <c r="DPG197" s="25"/>
      <c r="DPH197" s="25"/>
      <c r="DPI197" s="25"/>
      <c r="DPJ197" s="25"/>
      <c r="DPK197" s="25"/>
      <c r="DPL197" s="25"/>
      <c r="DPM197" s="25"/>
      <c r="DPN197" s="25"/>
      <c r="DPO197" s="25"/>
      <c r="DPP197" s="25"/>
      <c r="DPQ197" s="25"/>
      <c r="DPR197" s="25"/>
      <c r="DPS197" s="25"/>
      <c r="DPT197" s="25"/>
      <c r="DPU197" s="25"/>
      <c r="DPV197" s="25"/>
      <c r="DPW197" s="25"/>
      <c r="DPX197" s="25"/>
      <c r="DPY197" s="25"/>
      <c r="DPZ197" s="25"/>
      <c r="DQA197" s="25"/>
      <c r="DQB197" s="25"/>
      <c r="DQC197" s="25"/>
      <c r="DQD197" s="25"/>
      <c r="DQE197" s="25"/>
      <c r="DQF197" s="25"/>
      <c r="DQG197" s="25"/>
      <c r="DQH197" s="25"/>
      <c r="DQI197" s="25"/>
      <c r="DQJ197" s="25"/>
      <c r="DQK197" s="25"/>
      <c r="DQL197" s="25"/>
      <c r="DQM197" s="25"/>
      <c r="DQN197" s="25"/>
      <c r="DQO197" s="25"/>
      <c r="DQP197" s="25"/>
      <c r="DQQ197" s="25"/>
      <c r="DQR197" s="25"/>
      <c r="DQS197" s="25"/>
      <c r="DQT197" s="25"/>
      <c r="DQU197" s="25"/>
      <c r="DQV197" s="25"/>
      <c r="DQW197" s="25"/>
      <c r="DQX197" s="25"/>
      <c r="DQY197" s="25"/>
      <c r="DQZ197" s="25"/>
      <c r="DRA197" s="25"/>
      <c r="DRB197" s="25"/>
      <c r="DRC197" s="25"/>
      <c r="DRD197" s="25"/>
      <c r="DRE197" s="25"/>
      <c r="DRF197" s="25"/>
      <c r="DRG197" s="25"/>
      <c r="DRH197" s="25"/>
      <c r="DRI197" s="25"/>
      <c r="DRJ197" s="25"/>
      <c r="DRK197" s="25"/>
      <c r="DRL197" s="25"/>
      <c r="DRM197" s="25"/>
      <c r="DRN197" s="25"/>
      <c r="DRO197" s="25"/>
      <c r="DRP197" s="25"/>
      <c r="DRQ197" s="25"/>
      <c r="DRR197" s="25"/>
      <c r="DRS197" s="25"/>
      <c r="DRT197" s="25"/>
      <c r="DRU197" s="25"/>
      <c r="DRV197" s="25"/>
      <c r="DRW197" s="25"/>
      <c r="DRX197" s="25"/>
      <c r="DRY197" s="25"/>
      <c r="DRZ197" s="25"/>
      <c r="DSA197" s="25"/>
      <c r="DSB197" s="25"/>
      <c r="DSC197" s="25"/>
      <c r="DSD197" s="25"/>
      <c r="DSE197" s="25"/>
      <c r="DSF197" s="25"/>
      <c r="DSG197" s="25"/>
      <c r="DSH197" s="25"/>
      <c r="DSI197" s="25"/>
      <c r="DSJ197" s="25"/>
      <c r="DSK197" s="25"/>
      <c r="DSL197" s="25"/>
      <c r="DSM197" s="25"/>
      <c r="DSN197" s="25"/>
      <c r="DSO197" s="25"/>
      <c r="DSP197" s="25"/>
      <c r="DSQ197" s="25"/>
      <c r="DSR197" s="25"/>
      <c r="DSS197" s="25"/>
      <c r="DST197" s="25"/>
      <c r="DSU197" s="25"/>
      <c r="DSV197" s="25"/>
      <c r="DSW197" s="25"/>
      <c r="DSX197" s="25"/>
      <c r="DSY197" s="25"/>
      <c r="DSZ197" s="25"/>
      <c r="DTA197" s="25"/>
      <c r="DTB197" s="25"/>
      <c r="DTC197" s="25"/>
      <c r="DTD197" s="25"/>
      <c r="DTE197" s="25"/>
      <c r="DTF197" s="25"/>
      <c r="DTG197" s="25"/>
      <c r="DTH197" s="25"/>
      <c r="DTI197" s="25"/>
      <c r="DTJ197" s="25"/>
      <c r="DTK197" s="25"/>
      <c r="DTL197" s="25"/>
      <c r="DTM197" s="25"/>
      <c r="DTN197" s="25"/>
      <c r="DTO197" s="25"/>
      <c r="DTP197" s="25"/>
      <c r="DTQ197" s="25"/>
      <c r="DTR197" s="25"/>
      <c r="DTS197" s="25"/>
      <c r="DTT197" s="25"/>
      <c r="DTU197" s="25"/>
      <c r="DTV197" s="25"/>
      <c r="DTW197" s="25"/>
      <c r="DTX197" s="25"/>
      <c r="DTY197" s="25"/>
      <c r="DTZ197" s="25"/>
      <c r="DUA197" s="25"/>
      <c r="DUB197" s="25"/>
      <c r="DUC197" s="25"/>
      <c r="DUD197" s="25"/>
      <c r="DUE197" s="25"/>
      <c r="DUF197" s="25"/>
      <c r="DUG197" s="25"/>
      <c r="DUH197" s="25"/>
      <c r="DUI197" s="25"/>
      <c r="DUJ197" s="25"/>
      <c r="DUK197" s="25"/>
      <c r="DUL197" s="25"/>
      <c r="DUM197" s="25"/>
      <c r="DUN197" s="25"/>
      <c r="DUO197" s="25"/>
      <c r="DUP197" s="25"/>
      <c r="DUQ197" s="25"/>
      <c r="DUR197" s="25"/>
      <c r="DUS197" s="25"/>
      <c r="DUT197" s="25"/>
      <c r="DUU197" s="25"/>
      <c r="DUV197" s="25"/>
      <c r="DUW197" s="25"/>
      <c r="DUX197" s="25"/>
      <c r="DUY197" s="25"/>
      <c r="DUZ197" s="25"/>
      <c r="DVA197" s="25"/>
      <c r="DVB197" s="25"/>
      <c r="DVC197" s="25"/>
      <c r="DVD197" s="25"/>
      <c r="DVE197" s="25"/>
      <c r="DVF197" s="25"/>
      <c r="DVG197" s="25"/>
      <c r="DVH197" s="25"/>
      <c r="DVI197" s="25"/>
      <c r="DVJ197" s="25"/>
      <c r="DVK197" s="25"/>
      <c r="DVL197" s="25"/>
      <c r="DVM197" s="25"/>
      <c r="DVN197" s="25"/>
      <c r="DVO197" s="25"/>
      <c r="DVP197" s="25"/>
      <c r="DVQ197" s="25"/>
      <c r="DVR197" s="25"/>
      <c r="DVS197" s="25"/>
      <c r="DVT197" s="25"/>
      <c r="DVU197" s="25"/>
      <c r="DVV197" s="25"/>
      <c r="DVW197" s="25"/>
      <c r="DVX197" s="25"/>
      <c r="DVY197" s="25"/>
      <c r="DVZ197" s="25"/>
      <c r="DWA197" s="25"/>
      <c r="DWB197" s="25"/>
      <c r="DWC197" s="25"/>
      <c r="DWD197" s="25"/>
      <c r="DWE197" s="25"/>
      <c r="DWF197" s="25"/>
      <c r="DWG197" s="25"/>
      <c r="DWH197" s="25"/>
      <c r="DWI197" s="25"/>
      <c r="DWJ197" s="25"/>
      <c r="DWK197" s="25"/>
      <c r="DWL197" s="25"/>
      <c r="DWM197" s="25"/>
      <c r="DWN197" s="25"/>
      <c r="DWO197" s="25"/>
      <c r="DWP197" s="25"/>
      <c r="DWQ197" s="25"/>
      <c r="DWR197" s="25"/>
      <c r="DWS197" s="25"/>
      <c r="DWT197" s="25"/>
      <c r="DWU197" s="25"/>
      <c r="DWV197" s="25"/>
      <c r="DWW197" s="25"/>
      <c r="DWX197" s="25"/>
      <c r="DWY197" s="25"/>
      <c r="DWZ197" s="25"/>
      <c r="DXA197" s="25"/>
      <c r="DXB197" s="25"/>
      <c r="DXC197" s="25"/>
      <c r="DXD197" s="25"/>
      <c r="DXE197" s="25"/>
      <c r="DXF197" s="25"/>
      <c r="DXG197" s="25"/>
      <c r="DXH197" s="25"/>
      <c r="DXI197" s="25"/>
      <c r="DXJ197" s="25"/>
      <c r="DXK197" s="25"/>
      <c r="DXL197" s="25"/>
      <c r="DXM197" s="25"/>
      <c r="DXN197" s="25"/>
      <c r="DXO197" s="25"/>
      <c r="DXP197" s="25"/>
      <c r="DXQ197" s="25"/>
      <c r="DXR197" s="25"/>
      <c r="DXS197" s="25"/>
      <c r="DXT197" s="25"/>
      <c r="DXU197" s="25"/>
      <c r="DXV197" s="25"/>
      <c r="DXW197" s="25"/>
      <c r="DXX197" s="25"/>
      <c r="DXY197" s="25"/>
      <c r="DXZ197" s="25"/>
      <c r="DYA197" s="25"/>
      <c r="DYB197" s="25"/>
      <c r="DYC197" s="25"/>
      <c r="DYD197" s="25"/>
      <c r="DYE197" s="25"/>
      <c r="DYF197" s="25"/>
      <c r="DYG197" s="25"/>
      <c r="DYH197" s="25"/>
      <c r="DYI197" s="25"/>
      <c r="DYJ197" s="25"/>
      <c r="DYK197" s="25"/>
      <c r="DYL197" s="25"/>
      <c r="DYM197" s="25"/>
      <c r="DYN197" s="25"/>
      <c r="DYO197" s="25"/>
      <c r="DYP197" s="25"/>
      <c r="DYQ197" s="25"/>
      <c r="DYR197" s="25"/>
      <c r="DYS197" s="25"/>
      <c r="DYT197" s="25"/>
      <c r="DYU197" s="25"/>
      <c r="DYV197" s="25"/>
      <c r="DYW197" s="25"/>
      <c r="DYX197" s="25"/>
      <c r="DYY197" s="25"/>
      <c r="DYZ197" s="25"/>
      <c r="DZA197" s="25"/>
      <c r="DZB197" s="25"/>
      <c r="DZC197" s="25"/>
      <c r="DZD197" s="25"/>
      <c r="DZE197" s="25"/>
      <c r="DZF197" s="25"/>
      <c r="DZG197" s="25"/>
      <c r="DZH197" s="25"/>
      <c r="DZI197" s="25"/>
      <c r="DZJ197" s="25"/>
      <c r="DZK197" s="25"/>
      <c r="DZL197" s="25"/>
      <c r="DZM197" s="25"/>
      <c r="DZN197" s="25"/>
      <c r="DZO197" s="25"/>
      <c r="DZP197" s="25"/>
      <c r="DZQ197" s="25"/>
      <c r="DZR197" s="25"/>
      <c r="DZS197" s="25"/>
      <c r="DZT197" s="25"/>
      <c r="DZU197" s="25"/>
      <c r="DZV197" s="25"/>
      <c r="DZW197" s="25"/>
      <c r="DZX197" s="25"/>
      <c r="DZY197" s="25"/>
      <c r="DZZ197" s="25"/>
      <c r="EAA197" s="25"/>
      <c r="EAB197" s="25"/>
      <c r="EAC197" s="25"/>
      <c r="EAD197" s="25"/>
      <c r="EAE197" s="25"/>
      <c r="EAF197" s="25"/>
      <c r="EAG197" s="25"/>
      <c r="EAH197" s="25"/>
      <c r="EAI197" s="25"/>
      <c r="EAJ197" s="25"/>
      <c r="EAK197" s="25"/>
      <c r="EAL197" s="25"/>
      <c r="EAM197" s="25"/>
      <c r="EAN197" s="25"/>
      <c r="EAO197" s="25"/>
      <c r="EAP197" s="25"/>
      <c r="EAQ197" s="25"/>
      <c r="EAR197" s="25"/>
      <c r="EAS197" s="25"/>
      <c r="EAT197" s="25"/>
      <c r="EAU197" s="25"/>
      <c r="EAV197" s="25"/>
      <c r="EAW197" s="25"/>
      <c r="EAX197" s="25"/>
      <c r="EAY197" s="25"/>
      <c r="EAZ197" s="25"/>
      <c r="EBA197" s="25"/>
      <c r="EBB197" s="25"/>
      <c r="EBC197" s="25"/>
      <c r="EBD197" s="25"/>
      <c r="EBE197" s="25"/>
      <c r="EBF197" s="25"/>
      <c r="EBG197" s="25"/>
      <c r="EBH197" s="25"/>
      <c r="EBI197" s="25"/>
      <c r="EBJ197" s="25"/>
      <c r="EBK197" s="25"/>
      <c r="EBL197" s="25"/>
      <c r="EBM197" s="25"/>
      <c r="EBN197" s="25"/>
      <c r="EBO197" s="25"/>
      <c r="EBP197" s="25"/>
      <c r="EBQ197" s="25"/>
      <c r="EBR197" s="25"/>
      <c r="EBS197" s="25"/>
      <c r="EBT197" s="25"/>
      <c r="EBU197" s="25"/>
      <c r="EBV197" s="25"/>
      <c r="EBW197" s="25"/>
      <c r="EBX197" s="25"/>
      <c r="EBY197" s="25"/>
      <c r="EBZ197" s="25"/>
      <c r="ECA197" s="25"/>
      <c r="ECB197" s="25"/>
      <c r="ECC197" s="25"/>
      <c r="ECD197" s="25"/>
      <c r="ECE197" s="25"/>
      <c r="ECF197" s="25"/>
      <c r="ECG197" s="25"/>
      <c r="ECH197" s="25"/>
      <c r="ECI197" s="25"/>
      <c r="ECJ197" s="25"/>
      <c r="ECK197" s="25"/>
      <c r="ECL197" s="25"/>
      <c r="ECM197" s="25"/>
      <c r="ECN197" s="25"/>
      <c r="ECO197" s="25"/>
      <c r="ECP197" s="25"/>
      <c r="ECQ197" s="25"/>
      <c r="ECR197" s="25"/>
      <c r="ECS197" s="25"/>
      <c r="ECT197" s="25"/>
      <c r="ECU197" s="25"/>
      <c r="ECV197" s="25"/>
      <c r="ECW197" s="25"/>
      <c r="ECX197" s="25"/>
      <c r="ECY197" s="25"/>
      <c r="ECZ197" s="25"/>
      <c r="EDA197" s="25"/>
      <c r="EDB197" s="25"/>
      <c r="EDC197" s="25"/>
      <c r="EDD197" s="25"/>
      <c r="EDE197" s="25"/>
      <c r="EDF197" s="25"/>
      <c r="EDG197" s="25"/>
      <c r="EDH197" s="25"/>
      <c r="EDI197" s="25"/>
      <c r="EDJ197" s="25"/>
      <c r="EDK197" s="25"/>
      <c r="EDL197" s="25"/>
      <c r="EDM197" s="25"/>
      <c r="EDN197" s="25"/>
      <c r="EDO197" s="25"/>
      <c r="EDP197" s="25"/>
      <c r="EDQ197" s="25"/>
      <c r="EDR197" s="25"/>
      <c r="EDS197" s="25"/>
      <c r="EDT197" s="25"/>
      <c r="EDU197" s="25"/>
      <c r="EDV197" s="25"/>
      <c r="EDW197" s="25"/>
      <c r="EDX197" s="25"/>
      <c r="EDY197" s="25"/>
      <c r="EDZ197" s="25"/>
      <c r="EEA197" s="25"/>
      <c r="EEB197" s="25"/>
      <c r="EEC197" s="25"/>
      <c r="EED197" s="25"/>
      <c r="EEE197" s="25"/>
      <c r="EEF197" s="25"/>
      <c r="EEG197" s="25"/>
      <c r="EEH197" s="25"/>
      <c r="EEI197" s="25"/>
      <c r="EEJ197" s="25"/>
      <c r="EEK197" s="25"/>
      <c r="EEL197" s="25"/>
      <c r="EEM197" s="25"/>
      <c r="EEN197" s="25"/>
      <c r="EEO197" s="25"/>
      <c r="EEP197" s="25"/>
      <c r="EEQ197" s="25"/>
      <c r="EER197" s="25"/>
      <c r="EES197" s="25"/>
      <c r="EET197" s="25"/>
      <c r="EEU197" s="25"/>
      <c r="EEV197" s="25"/>
      <c r="EEW197" s="25"/>
      <c r="EEX197" s="25"/>
      <c r="EEY197" s="25"/>
      <c r="EEZ197" s="25"/>
      <c r="EFA197" s="25"/>
      <c r="EFB197" s="25"/>
      <c r="EFC197" s="25"/>
      <c r="EFD197" s="25"/>
      <c r="EFE197" s="25"/>
      <c r="EFF197" s="25"/>
      <c r="EFG197" s="25"/>
      <c r="EFH197" s="25"/>
      <c r="EFI197" s="25"/>
      <c r="EFJ197" s="25"/>
      <c r="EFK197" s="25"/>
      <c r="EFL197" s="25"/>
      <c r="EFM197" s="25"/>
      <c r="EFN197" s="25"/>
      <c r="EFO197" s="25"/>
      <c r="EFP197" s="25"/>
      <c r="EFQ197" s="25"/>
      <c r="EFR197" s="25"/>
      <c r="EFS197" s="25"/>
      <c r="EFT197" s="25"/>
      <c r="EFU197" s="25"/>
      <c r="EFV197" s="25"/>
      <c r="EFW197" s="25"/>
      <c r="EFX197" s="25"/>
      <c r="EFY197" s="25"/>
      <c r="EFZ197" s="25"/>
      <c r="EGA197" s="25"/>
      <c r="EGB197" s="25"/>
      <c r="EGC197" s="25"/>
      <c r="EGD197" s="25"/>
      <c r="EGE197" s="25"/>
      <c r="EGF197" s="25"/>
      <c r="EGG197" s="25"/>
      <c r="EGH197" s="25"/>
      <c r="EGI197" s="25"/>
      <c r="EGJ197" s="25"/>
      <c r="EGK197" s="25"/>
      <c r="EGL197" s="25"/>
      <c r="EGM197" s="25"/>
      <c r="EGN197" s="25"/>
      <c r="EGO197" s="25"/>
      <c r="EGP197" s="25"/>
      <c r="EGQ197" s="25"/>
      <c r="EGR197" s="25"/>
      <c r="EGS197" s="25"/>
      <c r="EGT197" s="25"/>
      <c r="EGU197" s="25"/>
      <c r="EGV197" s="25"/>
      <c r="EGW197" s="25"/>
      <c r="EGX197" s="25"/>
      <c r="EGY197" s="25"/>
      <c r="EGZ197" s="25"/>
      <c r="EHA197" s="25"/>
      <c r="EHB197" s="25"/>
      <c r="EHC197" s="25"/>
      <c r="EHD197" s="25"/>
      <c r="EHE197" s="25"/>
      <c r="EHF197" s="25"/>
      <c r="EHG197" s="25"/>
      <c r="EHH197" s="25"/>
      <c r="EHI197" s="25"/>
      <c r="EHJ197" s="25"/>
      <c r="EHK197" s="25"/>
      <c r="EHL197" s="25"/>
      <c r="EHM197" s="25"/>
      <c r="EHN197" s="25"/>
      <c r="EHO197" s="25"/>
      <c r="EHP197" s="25"/>
      <c r="EHQ197" s="25"/>
      <c r="EHR197" s="25"/>
      <c r="EHS197" s="25"/>
      <c r="EHT197" s="25"/>
      <c r="EHU197" s="25"/>
      <c r="EHV197" s="25"/>
      <c r="EHW197" s="25"/>
      <c r="EHX197" s="25"/>
      <c r="EHY197" s="25"/>
      <c r="EHZ197" s="25"/>
      <c r="EIA197" s="25"/>
      <c r="EIB197" s="25"/>
      <c r="EIC197" s="25"/>
      <c r="EID197" s="25"/>
      <c r="EIE197" s="25"/>
      <c r="EIF197" s="25"/>
      <c r="EIG197" s="25"/>
      <c r="EIH197" s="25"/>
      <c r="EII197" s="25"/>
      <c r="EIJ197" s="25"/>
      <c r="EIK197" s="25"/>
      <c r="EIL197" s="25"/>
      <c r="EIM197" s="25"/>
      <c r="EIN197" s="25"/>
      <c r="EIO197" s="25"/>
      <c r="EIP197" s="25"/>
      <c r="EIQ197" s="25"/>
      <c r="EIR197" s="25"/>
      <c r="EIS197" s="25"/>
      <c r="EIT197" s="25"/>
      <c r="EIU197" s="25"/>
      <c r="EIV197" s="25"/>
      <c r="EIW197" s="25"/>
      <c r="EIX197" s="25"/>
      <c r="EIY197" s="25"/>
      <c r="EIZ197" s="25"/>
      <c r="EJA197" s="25"/>
      <c r="EJB197" s="25"/>
      <c r="EJC197" s="25"/>
      <c r="EJD197" s="25"/>
      <c r="EJE197" s="25"/>
      <c r="EJF197" s="25"/>
      <c r="EJG197" s="25"/>
      <c r="EJH197" s="25"/>
      <c r="EJI197" s="25"/>
      <c r="EJJ197" s="25"/>
      <c r="EJK197" s="25"/>
      <c r="EJL197" s="25"/>
      <c r="EJM197" s="25"/>
      <c r="EJN197" s="25"/>
      <c r="EJO197" s="25"/>
      <c r="EJP197" s="25"/>
      <c r="EJQ197" s="25"/>
      <c r="EJR197" s="25"/>
      <c r="EJS197" s="25"/>
      <c r="EJT197" s="25"/>
      <c r="EJU197" s="25"/>
      <c r="EJV197" s="25"/>
      <c r="EJW197" s="25"/>
      <c r="EJX197" s="25"/>
      <c r="EJY197" s="25"/>
      <c r="EJZ197" s="25"/>
      <c r="EKA197" s="25"/>
      <c r="EKB197" s="25"/>
      <c r="EKC197" s="25"/>
      <c r="EKD197" s="25"/>
      <c r="EKE197" s="25"/>
      <c r="EKF197" s="25"/>
      <c r="EKG197" s="25"/>
      <c r="EKH197" s="25"/>
      <c r="EKI197" s="25"/>
      <c r="EKJ197" s="25"/>
      <c r="EKK197" s="25"/>
      <c r="EKL197" s="25"/>
      <c r="EKM197" s="25"/>
      <c r="EKN197" s="25"/>
      <c r="EKO197" s="25"/>
      <c r="EKP197" s="25"/>
      <c r="EKQ197" s="25"/>
      <c r="EKR197" s="25"/>
      <c r="EKS197" s="25"/>
      <c r="EKT197" s="25"/>
      <c r="EKU197" s="25"/>
      <c r="EKV197" s="25"/>
      <c r="EKW197" s="25"/>
      <c r="EKX197" s="25"/>
      <c r="EKY197" s="25"/>
      <c r="EKZ197" s="25"/>
      <c r="ELA197" s="25"/>
      <c r="ELB197" s="25"/>
      <c r="ELC197" s="25"/>
      <c r="ELD197" s="25"/>
      <c r="ELE197" s="25"/>
      <c r="ELF197" s="25"/>
      <c r="ELG197" s="25"/>
      <c r="ELH197" s="25"/>
      <c r="ELI197" s="25"/>
      <c r="ELJ197" s="25"/>
      <c r="ELK197" s="25"/>
      <c r="ELL197" s="25"/>
      <c r="ELM197" s="25"/>
      <c r="ELN197" s="25"/>
      <c r="ELO197" s="25"/>
      <c r="ELP197" s="25"/>
      <c r="ELQ197" s="25"/>
      <c r="ELR197" s="25"/>
      <c r="ELS197" s="25"/>
      <c r="ELT197" s="25"/>
      <c r="ELU197" s="25"/>
      <c r="ELV197" s="25"/>
      <c r="ELW197" s="25"/>
      <c r="ELX197" s="25"/>
      <c r="ELY197" s="25"/>
      <c r="ELZ197" s="25"/>
      <c r="EMA197" s="25"/>
      <c r="EMB197" s="25"/>
      <c r="EMC197" s="25"/>
      <c r="EMD197" s="25"/>
      <c r="EME197" s="25"/>
      <c r="EMF197" s="25"/>
      <c r="EMG197" s="25"/>
      <c r="EMH197" s="25"/>
      <c r="EMI197" s="25"/>
      <c r="EMJ197" s="25"/>
      <c r="EMK197" s="25"/>
      <c r="EML197" s="25"/>
      <c r="EMM197" s="25"/>
      <c r="EMN197" s="25"/>
      <c r="EMO197" s="25"/>
      <c r="EMP197" s="25"/>
      <c r="EMQ197" s="25"/>
      <c r="EMR197" s="25"/>
      <c r="EMS197" s="25"/>
      <c r="EMT197" s="25"/>
      <c r="EMU197" s="25"/>
      <c r="EMV197" s="25"/>
      <c r="EMW197" s="25"/>
      <c r="EMX197" s="25"/>
      <c r="EMY197" s="25"/>
      <c r="EMZ197" s="25"/>
      <c r="ENA197" s="25"/>
      <c r="ENB197" s="25"/>
      <c r="ENC197" s="25"/>
      <c r="END197" s="25"/>
      <c r="ENE197" s="25"/>
      <c r="ENF197" s="25"/>
      <c r="ENG197" s="25"/>
      <c r="ENH197" s="25"/>
      <c r="ENI197" s="25"/>
      <c r="ENJ197" s="25"/>
      <c r="ENK197" s="25"/>
      <c r="ENL197" s="25"/>
      <c r="ENM197" s="25"/>
      <c r="ENN197" s="25"/>
      <c r="ENO197" s="25"/>
      <c r="ENP197" s="25"/>
      <c r="ENQ197" s="25"/>
      <c r="ENR197" s="25"/>
      <c r="ENS197" s="25"/>
      <c r="ENT197" s="25"/>
      <c r="ENU197" s="25"/>
      <c r="ENV197" s="25"/>
      <c r="ENW197" s="25"/>
      <c r="ENX197" s="25"/>
      <c r="ENY197" s="25"/>
      <c r="ENZ197" s="25"/>
      <c r="EOA197" s="25"/>
      <c r="EOB197" s="25"/>
      <c r="EOC197" s="25"/>
      <c r="EOD197" s="25"/>
      <c r="EOE197" s="25"/>
      <c r="EOF197" s="25"/>
      <c r="EOG197" s="25"/>
      <c r="EOH197" s="25"/>
      <c r="EOI197" s="25"/>
      <c r="EOJ197" s="25"/>
      <c r="EOK197" s="25"/>
      <c r="EOL197" s="25"/>
      <c r="EOM197" s="25"/>
      <c r="EON197" s="25"/>
      <c r="EOO197" s="25"/>
      <c r="EOP197" s="25"/>
      <c r="EOQ197" s="25"/>
      <c r="EOR197" s="25"/>
      <c r="EOS197" s="25"/>
      <c r="EOT197" s="25"/>
      <c r="EOU197" s="25"/>
      <c r="EOV197" s="25"/>
      <c r="EOW197" s="25"/>
      <c r="EOX197" s="25"/>
      <c r="EOY197" s="25"/>
      <c r="EOZ197" s="25"/>
      <c r="EPA197" s="25"/>
      <c r="EPB197" s="25"/>
      <c r="EPC197" s="25"/>
      <c r="EPD197" s="25"/>
      <c r="EPE197" s="25"/>
      <c r="EPF197" s="25"/>
      <c r="EPG197" s="25"/>
      <c r="EPH197" s="25"/>
      <c r="EPI197" s="25"/>
      <c r="EPJ197" s="25"/>
      <c r="EPK197" s="25"/>
      <c r="EPL197" s="25"/>
      <c r="EPM197" s="25"/>
      <c r="EPN197" s="25"/>
      <c r="EPO197" s="25"/>
      <c r="EPP197" s="25"/>
      <c r="EPQ197" s="25"/>
      <c r="EPR197" s="25"/>
      <c r="EPS197" s="25"/>
      <c r="EPT197" s="25"/>
      <c r="EPU197" s="25"/>
      <c r="EPV197" s="25"/>
      <c r="EPW197" s="25"/>
      <c r="EPX197" s="25"/>
      <c r="EPY197" s="25"/>
      <c r="EPZ197" s="25"/>
      <c r="EQA197" s="25"/>
      <c r="EQB197" s="25"/>
      <c r="EQC197" s="25"/>
      <c r="EQD197" s="25"/>
      <c r="EQE197" s="25"/>
      <c r="EQF197" s="25"/>
      <c r="EQG197" s="25"/>
      <c r="EQH197" s="25"/>
      <c r="EQI197" s="25"/>
      <c r="EQJ197" s="25"/>
      <c r="EQK197" s="25"/>
      <c r="EQL197" s="25"/>
      <c r="EQM197" s="25"/>
      <c r="EQN197" s="25"/>
      <c r="EQO197" s="25"/>
      <c r="EQP197" s="25"/>
      <c r="EQQ197" s="25"/>
      <c r="EQR197" s="25"/>
      <c r="EQS197" s="25"/>
      <c r="EQT197" s="25"/>
      <c r="EQU197" s="25"/>
      <c r="EQV197" s="25"/>
      <c r="EQW197" s="25"/>
      <c r="EQX197" s="25"/>
      <c r="EQY197" s="25"/>
      <c r="EQZ197" s="25"/>
      <c r="ERA197" s="25"/>
      <c r="ERB197" s="25"/>
      <c r="ERC197" s="25"/>
      <c r="ERD197" s="25"/>
      <c r="ERE197" s="25"/>
      <c r="ERF197" s="25"/>
      <c r="ERG197" s="25"/>
      <c r="ERH197" s="25"/>
      <c r="ERI197" s="25"/>
      <c r="ERJ197" s="25"/>
      <c r="ERK197" s="25"/>
      <c r="ERL197" s="25"/>
      <c r="ERM197" s="25"/>
      <c r="ERN197" s="25"/>
      <c r="ERO197" s="25"/>
      <c r="ERP197" s="25"/>
      <c r="ERQ197" s="25"/>
      <c r="ERR197" s="25"/>
      <c r="ERS197" s="25"/>
      <c r="ERT197" s="25"/>
      <c r="ERU197" s="25"/>
      <c r="ERV197" s="25"/>
      <c r="ERW197" s="25"/>
      <c r="ERX197" s="25"/>
      <c r="ERY197" s="25"/>
      <c r="ERZ197" s="25"/>
      <c r="ESA197" s="25"/>
      <c r="ESB197" s="25"/>
      <c r="ESC197" s="25"/>
      <c r="ESD197" s="25"/>
      <c r="ESE197" s="25"/>
      <c r="ESF197" s="25"/>
      <c r="ESG197" s="25"/>
      <c r="ESH197" s="25"/>
      <c r="ESI197" s="25"/>
      <c r="ESJ197" s="25"/>
      <c r="ESK197" s="25"/>
      <c r="ESL197" s="25"/>
      <c r="ESM197" s="25"/>
      <c r="ESN197" s="25"/>
      <c r="ESO197" s="25"/>
      <c r="ESP197" s="25"/>
      <c r="ESQ197" s="25"/>
      <c r="ESR197" s="25"/>
      <c r="ESS197" s="25"/>
      <c r="EST197" s="25"/>
      <c r="ESU197" s="25"/>
      <c r="ESV197" s="25"/>
      <c r="ESW197" s="25"/>
      <c r="ESX197" s="25"/>
      <c r="ESY197" s="25"/>
      <c r="ESZ197" s="25"/>
      <c r="ETA197" s="25"/>
      <c r="ETB197" s="25"/>
      <c r="ETC197" s="25"/>
      <c r="ETD197" s="25"/>
      <c r="ETE197" s="25"/>
      <c r="ETF197" s="25"/>
      <c r="ETG197" s="25"/>
      <c r="ETH197" s="25"/>
      <c r="ETI197" s="25"/>
      <c r="ETJ197" s="25"/>
      <c r="ETK197" s="25"/>
      <c r="ETL197" s="25"/>
      <c r="ETM197" s="25"/>
      <c r="ETN197" s="25"/>
      <c r="ETO197" s="25"/>
      <c r="ETP197" s="25"/>
      <c r="ETQ197" s="25"/>
      <c r="ETR197" s="25"/>
      <c r="ETS197" s="25"/>
      <c r="ETT197" s="25"/>
      <c r="ETU197" s="25"/>
      <c r="ETV197" s="25"/>
      <c r="ETW197" s="25"/>
      <c r="ETX197" s="25"/>
      <c r="ETY197" s="25"/>
      <c r="ETZ197" s="25"/>
      <c r="EUA197" s="25"/>
      <c r="EUB197" s="25"/>
      <c r="EUC197" s="25"/>
      <c r="EUD197" s="25"/>
      <c r="EUE197" s="25"/>
      <c r="EUF197" s="25"/>
      <c r="EUG197" s="25"/>
      <c r="EUH197" s="25"/>
      <c r="EUI197" s="25"/>
      <c r="EUJ197" s="25"/>
      <c r="EUK197" s="25"/>
      <c r="EUL197" s="25"/>
      <c r="EUM197" s="25"/>
      <c r="EUN197" s="25"/>
      <c r="EUO197" s="25"/>
      <c r="EUP197" s="25"/>
      <c r="EUQ197" s="25"/>
      <c r="EUR197" s="25"/>
      <c r="EUS197" s="25"/>
      <c r="EUT197" s="25"/>
      <c r="EUU197" s="25"/>
      <c r="EUV197" s="25"/>
      <c r="EUW197" s="25"/>
      <c r="EUX197" s="25"/>
      <c r="EUY197" s="25"/>
      <c r="EUZ197" s="25"/>
      <c r="EVA197" s="25"/>
      <c r="EVB197" s="25"/>
      <c r="EVC197" s="25"/>
      <c r="EVD197" s="25"/>
      <c r="EVE197" s="25"/>
      <c r="EVF197" s="25"/>
      <c r="EVG197" s="25"/>
      <c r="EVH197" s="25"/>
      <c r="EVI197" s="25"/>
      <c r="EVJ197" s="25"/>
      <c r="EVK197" s="25"/>
      <c r="EVL197" s="25"/>
      <c r="EVM197" s="25"/>
      <c r="EVN197" s="25"/>
      <c r="EVO197" s="25"/>
      <c r="EVP197" s="25"/>
      <c r="EVQ197" s="25"/>
      <c r="EVR197" s="25"/>
      <c r="EVS197" s="25"/>
      <c r="EVT197" s="25"/>
      <c r="EVU197" s="25"/>
      <c r="EVV197" s="25"/>
      <c r="EVW197" s="25"/>
      <c r="EVX197" s="25"/>
      <c r="EVY197" s="25"/>
      <c r="EVZ197" s="25"/>
      <c r="EWA197" s="25"/>
      <c r="EWB197" s="25"/>
      <c r="EWC197" s="25"/>
      <c r="EWD197" s="25"/>
      <c r="EWE197" s="25"/>
      <c r="EWF197" s="25"/>
      <c r="EWG197" s="25"/>
      <c r="EWH197" s="25"/>
      <c r="EWI197" s="25"/>
      <c r="EWJ197" s="25"/>
      <c r="EWK197" s="25"/>
      <c r="EWL197" s="25"/>
      <c r="EWM197" s="25"/>
      <c r="EWN197" s="25"/>
      <c r="EWO197" s="25"/>
      <c r="EWP197" s="25"/>
      <c r="EWQ197" s="25"/>
      <c r="EWR197" s="25"/>
      <c r="EWS197" s="25"/>
      <c r="EWT197" s="25"/>
      <c r="EWU197" s="25"/>
      <c r="EWV197" s="25"/>
      <c r="EWW197" s="25"/>
      <c r="EWX197" s="25"/>
      <c r="EWY197" s="25"/>
      <c r="EWZ197" s="25"/>
      <c r="EXA197" s="25"/>
      <c r="EXB197" s="25"/>
      <c r="EXC197" s="25"/>
      <c r="EXD197" s="25"/>
      <c r="EXE197" s="25"/>
      <c r="EXF197" s="25"/>
      <c r="EXG197" s="25"/>
      <c r="EXH197" s="25"/>
      <c r="EXI197" s="25"/>
      <c r="EXJ197" s="25"/>
      <c r="EXK197" s="25"/>
      <c r="EXL197" s="25"/>
      <c r="EXM197" s="25"/>
      <c r="EXN197" s="25"/>
      <c r="EXO197" s="25"/>
      <c r="EXP197" s="25"/>
      <c r="EXQ197" s="25"/>
      <c r="EXR197" s="25"/>
      <c r="EXS197" s="25"/>
      <c r="EXT197" s="25"/>
      <c r="EXU197" s="25"/>
      <c r="EXV197" s="25"/>
      <c r="EXW197" s="25"/>
      <c r="EXX197" s="25"/>
      <c r="EXY197" s="25"/>
      <c r="EXZ197" s="25"/>
      <c r="EYA197" s="25"/>
      <c r="EYB197" s="25"/>
      <c r="EYC197" s="25"/>
      <c r="EYD197" s="25"/>
      <c r="EYE197" s="25"/>
      <c r="EYF197" s="25"/>
      <c r="EYG197" s="25"/>
      <c r="EYH197" s="25"/>
      <c r="EYI197" s="25"/>
      <c r="EYJ197" s="25"/>
      <c r="EYK197" s="25"/>
      <c r="EYL197" s="25"/>
      <c r="EYM197" s="25"/>
      <c r="EYN197" s="25"/>
      <c r="EYO197" s="25"/>
      <c r="EYP197" s="25"/>
      <c r="EYQ197" s="25"/>
      <c r="EYR197" s="25"/>
      <c r="EYS197" s="25"/>
      <c r="EYT197" s="25"/>
      <c r="EYU197" s="25"/>
      <c r="EYV197" s="25"/>
      <c r="EYW197" s="25"/>
      <c r="EYX197" s="25"/>
      <c r="EYY197" s="25"/>
      <c r="EYZ197" s="25"/>
      <c r="EZA197" s="25"/>
      <c r="EZB197" s="25"/>
      <c r="EZC197" s="25"/>
      <c r="EZD197" s="25"/>
      <c r="EZE197" s="25"/>
      <c r="EZF197" s="25"/>
      <c r="EZG197" s="25"/>
      <c r="EZH197" s="25"/>
      <c r="EZI197" s="25"/>
      <c r="EZJ197" s="25"/>
      <c r="EZK197" s="25"/>
      <c r="EZL197" s="25"/>
      <c r="EZM197" s="25"/>
      <c r="EZN197" s="25"/>
      <c r="EZO197" s="25"/>
      <c r="EZP197" s="25"/>
      <c r="EZQ197" s="25"/>
      <c r="EZR197" s="25"/>
      <c r="EZS197" s="25"/>
      <c r="EZT197" s="25"/>
      <c r="EZU197" s="25"/>
      <c r="EZV197" s="25"/>
      <c r="EZW197" s="25"/>
      <c r="EZX197" s="25"/>
      <c r="EZY197" s="25"/>
      <c r="EZZ197" s="25"/>
      <c r="FAA197" s="25"/>
      <c r="FAB197" s="25"/>
      <c r="FAC197" s="25"/>
      <c r="FAD197" s="25"/>
      <c r="FAE197" s="25"/>
      <c r="FAF197" s="25"/>
      <c r="FAG197" s="25"/>
      <c r="FAH197" s="25"/>
      <c r="FAI197" s="25"/>
      <c r="FAJ197" s="25"/>
      <c r="FAK197" s="25"/>
      <c r="FAL197" s="25"/>
      <c r="FAM197" s="25"/>
      <c r="FAN197" s="25"/>
      <c r="FAO197" s="25"/>
      <c r="FAP197" s="25"/>
      <c r="FAQ197" s="25"/>
      <c r="FAR197" s="25"/>
      <c r="FAS197" s="25"/>
      <c r="FAT197" s="25"/>
      <c r="FAU197" s="25"/>
      <c r="FAV197" s="25"/>
      <c r="FAW197" s="25"/>
      <c r="FAX197" s="25"/>
      <c r="FAY197" s="25"/>
      <c r="FAZ197" s="25"/>
      <c r="FBA197" s="25"/>
      <c r="FBB197" s="25"/>
      <c r="FBC197" s="25"/>
      <c r="FBD197" s="25"/>
      <c r="FBE197" s="25"/>
      <c r="FBF197" s="25"/>
      <c r="FBG197" s="25"/>
      <c r="FBH197" s="25"/>
      <c r="FBI197" s="25"/>
      <c r="FBJ197" s="25"/>
      <c r="FBK197" s="25"/>
      <c r="FBL197" s="25"/>
      <c r="FBM197" s="25"/>
      <c r="FBN197" s="25"/>
      <c r="FBO197" s="25"/>
      <c r="FBP197" s="25"/>
      <c r="FBQ197" s="25"/>
      <c r="FBR197" s="25"/>
      <c r="FBS197" s="25"/>
      <c r="FBT197" s="25"/>
      <c r="FBU197" s="25"/>
      <c r="FBV197" s="25"/>
      <c r="FBW197" s="25"/>
      <c r="FBX197" s="25"/>
      <c r="FBY197" s="25"/>
      <c r="FBZ197" s="25"/>
      <c r="FCA197" s="25"/>
      <c r="FCB197" s="25"/>
      <c r="FCC197" s="25"/>
      <c r="FCD197" s="25"/>
      <c r="FCE197" s="25"/>
      <c r="FCF197" s="25"/>
      <c r="FCG197" s="25"/>
      <c r="FCH197" s="25"/>
      <c r="FCI197" s="25"/>
      <c r="FCJ197" s="25"/>
      <c r="FCK197" s="25"/>
      <c r="FCL197" s="25"/>
      <c r="FCM197" s="25"/>
      <c r="FCN197" s="25"/>
      <c r="FCO197" s="25"/>
      <c r="FCP197" s="25"/>
      <c r="FCQ197" s="25"/>
      <c r="FCR197" s="25"/>
      <c r="FCS197" s="25"/>
      <c r="FCT197" s="25"/>
      <c r="FCU197" s="25"/>
      <c r="FCV197" s="25"/>
      <c r="FCW197" s="25"/>
      <c r="FCX197" s="25"/>
      <c r="FCY197" s="25"/>
      <c r="FCZ197" s="25"/>
      <c r="FDA197" s="25"/>
      <c r="FDB197" s="25"/>
      <c r="FDC197" s="25"/>
      <c r="FDD197" s="25"/>
      <c r="FDE197" s="25"/>
      <c r="FDF197" s="25"/>
      <c r="FDG197" s="25"/>
      <c r="FDH197" s="25"/>
      <c r="FDI197" s="25"/>
      <c r="FDJ197" s="25"/>
      <c r="FDK197" s="25"/>
      <c r="FDL197" s="25"/>
      <c r="FDM197" s="25"/>
      <c r="FDN197" s="25"/>
      <c r="FDO197" s="25"/>
      <c r="FDP197" s="25"/>
      <c r="FDQ197" s="25"/>
      <c r="FDR197" s="25"/>
      <c r="FDS197" s="25"/>
      <c r="FDT197" s="25"/>
      <c r="FDU197" s="25"/>
      <c r="FDV197" s="25"/>
      <c r="FDW197" s="25"/>
      <c r="FDX197" s="25"/>
      <c r="FDY197" s="25"/>
      <c r="FDZ197" s="25"/>
      <c r="FEA197" s="25"/>
      <c r="FEB197" s="25"/>
      <c r="FEC197" s="25"/>
      <c r="FED197" s="25"/>
      <c r="FEE197" s="25"/>
      <c r="FEF197" s="25"/>
      <c r="FEG197" s="25"/>
      <c r="FEH197" s="25"/>
      <c r="FEI197" s="25"/>
      <c r="FEJ197" s="25"/>
      <c r="FEK197" s="25"/>
      <c r="FEL197" s="25"/>
      <c r="FEM197" s="25"/>
      <c r="FEN197" s="25"/>
      <c r="FEO197" s="25"/>
      <c r="FEP197" s="25"/>
      <c r="FEQ197" s="25"/>
      <c r="FER197" s="25"/>
      <c r="FES197" s="25"/>
      <c r="FET197" s="25"/>
      <c r="FEU197" s="25"/>
      <c r="FEV197" s="25"/>
      <c r="FEW197" s="25"/>
      <c r="FEX197" s="25"/>
      <c r="FEY197" s="25"/>
      <c r="FEZ197" s="25"/>
      <c r="FFA197" s="25"/>
      <c r="FFB197" s="25"/>
      <c r="FFC197" s="25"/>
      <c r="FFD197" s="25"/>
      <c r="FFE197" s="25"/>
      <c r="FFF197" s="25"/>
      <c r="FFG197" s="25"/>
      <c r="FFH197" s="25"/>
      <c r="FFI197" s="25"/>
      <c r="FFJ197" s="25"/>
      <c r="FFK197" s="25"/>
      <c r="FFL197" s="25"/>
      <c r="FFM197" s="25"/>
      <c r="FFN197" s="25"/>
      <c r="FFO197" s="25"/>
      <c r="FFP197" s="25"/>
      <c r="FFQ197" s="25"/>
      <c r="FFR197" s="25"/>
      <c r="FFS197" s="25"/>
      <c r="FFT197" s="25"/>
      <c r="FFU197" s="25"/>
      <c r="FFV197" s="25"/>
      <c r="FFW197" s="25"/>
      <c r="FFX197" s="25"/>
      <c r="FFY197" s="25"/>
      <c r="FFZ197" s="25"/>
      <c r="FGA197" s="25"/>
      <c r="FGB197" s="25"/>
      <c r="FGC197" s="25"/>
      <c r="FGD197" s="25"/>
      <c r="FGE197" s="25"/>
      <c r="FGF197" s="25"/>
      <c r="FGG197" s="25"/>
      <c r="FGH197" s="25"/>
      <c r="FGI197" s="25"/>
      <c r="FGJ197" s="25"/>
      <c r="FGK197" s="25"/>
      <c r="FGL197" s="25"/>
      <c r="FGM197" s="25"/>
      <c r="FGN197" s="25"/>
      <c r="FGO197" s="25"/>
      <c r="FGP197" s="25"/>
      <c r="FGQ197" s="25"/>
      <c r="FGR197" s="25"/>
      <c r="FGS197" s="25"/>
      <c r="FGT197" s="25"/>
      <c r="FGU197" s="25"/>
      <c r="FGV197" s="25"/>
      <c r="FGW197" s="25"/>
      <c r="FGX197" s="25"/>
      <c r="FGY197" s="25"/>
      <c r="FGZ197" s="25"/>
      <c r="FHA197" s="25"/>
      <c r="FHB197" s="25"/>
      <c r="FHC197" s="25"/>
      <c r="FHD197" s="25"/>
      <c r="FHE197" s="25"/>
      <c r="FHF197" s="25"/>
      <c r="FHG197" s="25"/>
      <c r="FHH197" s="25"/>
      <c r="FHI197" s="25"/>
      <c r="FHJ197" s="25"/>
      <c r="FHK197" s="25"/>
      <c r="FHL197" s="25"/>
      <c r="FHM197" s="25"/>
      <c r="FHN197" s="25"/>
      <c r="FHO197" s="25"/>
      <c r="FHP197" s="25"/>
      <c r="FHQ197" s="25"/>
      <c r="FHR197" s="25"/>
      <c r="FHS197" s="25"/>
      <c r="FHT197" s="25"/>
      <c r="FHU197" s="25"/>
      <c r="FHV197" s="25"/>
      <c r="FHW197" s="25"/>
      <c r="FHX197" s="25"/>
      <c r="FHY197" s="25"/>
      <c r="FHZ197" s="25"/>
      <c r="FIA197" s="25"/>
      <c r="FIB197" s="25"/>
      <c r="FIC197" s="25"/>
      <c r="FID197" s="25"/>
      <c r="FIE197" s="25"/>
      <c r="FIF197" s="25"/>
      <c r="FIG197" s="25"/>
      <c r="FIH197" s="25"/>
      <c r="FII197" s="25"/>
      <c r="FIJ197" s="25"/>
      <c r="FIK197" s="25"/>
      <c r="FIL197" s="25"/>
      <c r="FIM197" s="25"/>
      <c r="FIN197" s="25"/>
      <c r="FIO197" s="25"/>
      <c r="FIP197" s="25"/>
      <c r="FIQ197" s="25"/>
      <c r="FIR197" s="25"/>
      <c r="FIS197" s="25"/>
      <c r="FIT197" s="25"/>
      <c r="FIU197" s="25"/>
      <c r="FIV197" s="25"/>
      <c r="FIW197" s="25"/>
      <c r="FIX197" s="25"/>
      <c r="FIY197" s="25"/>
      <c r="FIZ197" s="25"/>
      <c r="FJA197" s="25"/>
      <c r="FJB197" s="25"/>
      <c r="FJC197" s="25"/>
      <c r="FJD197" s="25"/>
      <c r="FJE197" s="25"/>
      <c r="FJF197" s="25"/>
      <c r="FJG197" s="25"/>
      <c r="FJH197" s="25"/>
      <c r="FJI197" s="25"/>
      <c r="FJJ197" s="25"/>
      <c r="FJK197" s="25"/>
      <c r="FJL197" s="25"/>
      <c r="FJM197" s="25"/>
      <c r="FJN197" s="25"/>
      <c r="FJO197" s="25"/>
      <c r="FJP197" s="25"/>
      <c r="FJQ197" s="25"/>
      <c r="FJR197" s="25"/>
      <c r="FJS197" s="25"/>
      <c r="FJT197" s="25"/>
      <c r="FJU197" s="25"/>
      <c r="FJV197" s="25"/>
      <c r="FJW197" s="25"/>
      <c r="FJX197" s="25"/>
      <c r="FJY197" s="25"/>
      <c r="FJZ197" s="25"/>
      <c r="FKA197" s="25"/>
      <c r="FKB197" s="25"/>
      <c r="FKC197" s="25"/>
      <c r="FKD197" s="25"/>
      <c r="FKE197" s="25"/>
      <c r="FKF197" s="25"/>
      <c r="FKG197" s="25"/>
      <c r="FKH197" s="25"/>
      <c r="FKI197" s="25"/>
      <c r="FKJ197" s="25"/>
      <c r="FKK197" s="25"/>
      <c r="FKL197" s="25"/>
      <c r="FKM197" s="25"/>
      <c r="FKN197" s="25"/>
      <c r="FKO197" s="25"/>
      <c r="FKP197" s="25"/>
      <c r="FKQ197" s="25"/>
      <c r="FKR197" s="25"/>
      <c r="FKS197" s="25"/>
      <c r="FKT197" s="25"/>
      <c r="FKU197" s="25"/>
      <c r="FKV197" s="25"/>
      <c r="FKW197" s="25"/>
      <c r="FKX197" s="25"/>
      <c r="FKY197" s="25"/>
      <c r="FKZ197" s="25"/>
      <c r="FLA197" s="25"/>
      <c r="FLB197" s="25"/>
      <c r="FLC197" s="25"/>
      <c r="FLD197" s="25"/>
      <c r="FLE197" s="25"/>
      <c r="FLF197" s="25"/>
      <c r="FLG197" s="25"/>
      <c r="FLH197" s="25"/>
      <c r="FLI197" s="25"/>
      <c r="FLJ197" s="25"/>
      <c r="FLK197" s="25"/>
      <c r="FLL197" s="25"/>
      <c r="FLM197" s="25"/>
      <c r="FLN197" s="25"/>
      <c r="FLO197" s="25"/>
      <c r="FLP197" s="25"/>
      <c r="FLQ197" s="25"/>
      <c r="FLR197" s="25"/>
      <c r="FLS197" s="25"/>
      <c r="FLT197" s="25"/>
      <c r="FLU197" s="25"/>
      <c r="FLV197" s="25"/>
      <c r="FLW197" s="25"/>
      <c r="FLX197" s="25"/>
      <c r="FLY197" s="25"/>
      <c r="FLZ197" s="25"/>
      <c r="FMA197" s="25"/>
      <c r="FMB197" s="25"/>
      <c r="FMC197" s="25"/>
      <c r="FMD197" s="25"/>
      <c r="FME197" s="25"/>
      <c r="FMF197" s="25"/>
      <c r="FMG197" s="25"/>
      <c r="FMH197" s="25"/>
      <c r="FMI197" s="25"/>
      <c r="FMJ197" s="25"/>
      <c r="FMK197" s="25"/>
      <c r="FML197" s="25"/>
      <c r="FMM197" s="25"/>
      <c r="FMN197" s="25"/>
      <c r="FMO197" s="25"/>
      <c r="FMP197" s="25"/>
      <c r="FMQ197" s="25"/>
      <c r="FMR197" s="25"/>
      <c r="FMS197" s="25"/>
      <c r="FMT197" s="25"/>
      <c r="FMU197" s="25"/>
      <c r="FMV197" s="25"/>
      <c r="FMW197" s="25"/>
      <c r="FMX197" s="25"/>
      <c r="FMY197" s="25"/>
      <c r="FMZ197" s="25"/>
      <c r="FNA197" s="25"/>
      <c r="FNB197" s="25"/>
      <c r="FNC197" s="25"/>
      <c r="FND197" s="25"/>
      <c r="FNE197" s="25"/>
      <c r="FNF197" s="25"/>
      <c r="FNG197" s="25"/>
      <c r="FNH197" s="25"/>
      <c r="FNI197" s="25"/>
      <c r="FNJ197" s="25"/>
      <c r="FNK197" s="25"/>
      <c r="FNL197" s="25"/>
      <c r="FNM197" s="25"/>
      <c r="FNN197" s="25"/>
      <c r="FNO197" s="25"/>
      <c r="FNP197" s="25"/>
      <c r="FNQ197" s="25"/>
      <c r="FNR197" s="25"/>
      <c r="FNS197" s="25"/>
      <c r="FNT197" s="25"/>
      <c r="FNU197" s="25"/>
      <c r="FNV197" s="25"/>
      <c r="FNW197" s="25"/>
      <c r="FNX197" s="25"/>
      <c r="FNY197" s="25"/>
      <c r="FNZ197" s="25"/>
      <c r="FOA197" s="25"/>
      <c r="FOB197" s="25"/>
      <c r="FOC197" s="25"/>
      <c r="FOD197" s="25"/>
      <c r="FOE197" s="25"/>
      <c r="FOF197" s="25"/>
      <c r="FOG197" s="25"/>
      <c r="FOH197" s="25"/>
      <c r="FOI197" s="25"/>
      <c r="FOJ197" s="25"/>
      <c r="FOK197" s="25"/>
      <c r="FOL197" s="25"/>
      <c r="FOM197" s="25"/>
      <c r="FON197" s="25"/>
      <c r="FOO197" s="25"/>
      <c r="FOP197" s="25"/>
      <c r="FOQ197" s="25"/>
      <c r="FOR197" s="25"/>
      <c r="FOS197" s="25"/>
      <c r="FOT197" s="25"/>
      <c r="FOU197" s="25"/>
      <c r="FOV197" s="25"/>
      <c r="FOW197" s="25"/>
      <c r="FOX197" s="25"/>
      <c r="FOY197" s="25"/>
      <c r="FOZ197" s="25"/>
      <c r="FPA197" s="25"/>
      <c r="FPB197" s="25"/>
      <c r="FPC197" s="25"/>
      <c r="FPD197" s="25"/>
      <c r="FPE197" s="25"/>
      <c r="FPF197" s="25"/>
      <c r="FPG197" s="25"/>
      <c r="FPH197" s="25"/>
      <c r="FPI197" s="25"/>
      <c r="FPJ197" s="25"/>
      <c r="FPK197" s="25"/>
      <c r="FPL197" s="25"/>
      <c r="FPM197" s="25"/>
      <c r="FPN197" s="25"/>
      <c r="FPO197" s="25"/>
      <c r="FPP197" s="25"/>
      <c r="FPQ197" s="25"/>
      <c r="FPR197" s="25"/>
      <c r="FPS197" s="25"/>
      <c r="FPT197" s="25"/>
      <c r="FPU197" s="25"/>
      <c r="FPV197" s="25"/>
      <c r="FPW197" s="25"/>
      <c r="FPX197" s="25"/>
      <c r="FPY197" s="25"/>
      <c r="FPZ197" s="25"/>
      <c r="FQA197" s="25"/>
      <c r="FQB197" s="25"/>
      <c r="FQC197" s="25"/>
      <c r="FQD197" s="25"/>
      <c r="FQE197" s="25"/>
      <c r="FQF197" s="25"/>
      <c r="FQG197" s="25"/>
      <c r="FQH197" s="25"/>
      <c r="FQI197" s="25"/>
      <c r="FQJ197" s="25"/>
      <c r="FQK197" s="25"/>
      <c r="FQL197" s="25"/>
      <c r="FQM197" s="25"/>
      <c r="FQN197" s="25"/>
      <c r="FQO197" s="25"/>
      <c r="FQP197" s="25"/>
      <c r="FQQ197" s="25"/>
      <c r="FQR197" s="25"/>
      <c r="FQS197" s="25"/>
      <c r="FQT197" s="25"/>
      <c r="FQU197" s="25"/>
      <c r="FQV197" s="25"/>
      <c r="FQW197" s="25"/>
      <c r="FQX197" s="25"/>
      <c r="FQY197" s="25"/>
      <c r="FQZ197" s="25"/>
      <c r="FRA197" s="25"/>
      <c r="FRB197" s="25"/>
      <c r="FRC197" s="25"/>
      <c r="FRD197" s="25"/>
      <c r="FRE197" s="25"/>
      <c r="FRF197" s="25"/>
      <c r="FRG197" s="25"/>
      <c r="FRH197" s="25"/>
      <c r="FRI197" s="25"/>
      <c r="FRJ197" s="25"/>
      <c r="FRK197" s="25"/>
      <c r="FRL197" s="25"/>
      <c r="FRM197" s="25"/>
      <c r="FRN197" s="25"/>
      <c r="FRO197" s="25"/>
      <c r="FRP197" s="25"/>
      <c r="FRQ197" s="25"/>
      <c r="FRR197" s="25"/>
      <c r="FRS197" s="25"/>
      <c r="FRT197" s="25"/>
      <c r="FRU197" s="25"/>
      <c r="FRV197" s="25"/>
      <c r="FRW197" s="25"/>
      <c r="FRX197" s="25"/>
      <c r="FRY197" s="25"/>
      <c r="FRZ197" s="25"/>
      <c r="FSA197" s="25"/>
      <c r="FSB197" s="25"/>
      <c r="FSC197" s="25"/>
      <c r="FSD197" s="25"/>
      <c r="FSE197" s="25"/>
      <c r="FSF197" s="25"/>
      <c r="FSG197" s="25"/>
      <c r="FSH197" s="25"/>
      <c r="FSI197" s="25"/>
      <c r="FSJ197" s="25"/>
      <c r="FSK197" s="25"/>
      <c r="FSL197" s="25"/>
      <c r="FSM197" s="25"/>
      <c r="FSN197" s="25"/>
      <c r="FSO197" s="25"/>
      <c r="FSP197" s="25"/>
      <c r="FSQ197" s="25"/>
      <c r="FSR197" s="25"/>
      <c r="FSS197" s="25"/>
      <c r="FST197" s="25"/>
      <c r="FSU197" s="25"/>
      <c r="FSV197" s="25"/>
      <c r="FSW197" s="25"/>
      <c r="FSX197" s="25"/>
      <c r="FSY197" s="25"/>
      <c r="FSZ197" s="25"/>
      <c r="FTA197" s="25"/>
      <c r="FTB197" s="25"/>
      <c r="FTC197" s="25"/>
      <c r="FTD197" s="25"/>
      <c r="FTE197" s="25"/>
      <c r="FTF197" s="25"/>
      <c r="FTG197" s="25"/>
      <c r="FTH197" s="25"/>
      <c r="FTI197" s="25"/>
      <c r="FTJ197" s="25"/>
      <c r="FTK197" s="25"/>
      <c r="FTL197" s="25"/>
      <c r="FTM197" s="25"/>
      <c r="FTN197" s="25"/>
      <c r="FTO197" s="25"/>
      <c r="FTP197" s="25"/>
      <c r="FTQ197" s="25"/>
      <c r="FTR197" s="25"/>
      <c r="FTS197" s="25"/>
      <c r="FTT197" s="25"/>
      <c r="FTU197" s="25"/>
      <c r="FTV197" s="25"/>
      <c r="FTW197" s="25"/>
      <c r="FTX197" s="25"/>
      <c r="FTY197" s="25"/>
      <c r="FTZ197" s="25"/>
      <c r="FUA197" s="25"/>
      <c r="FUB197" s="25"/>
      <c r="FUC197" s="25"/>
      <c r="FUD197" s="25"/>
      <c r="FUE197" s="25"/>
      <c r="FUF197" s="25"/>
      <c r="FUG197" s="25"/>
      <c r="FUH197" s="25"/>
      <c r="FUI197" s="25"/>
      <c r="FUJ197" s="25"/>
      <c r="FUK197" s="25"/>
      <c r="FUL197" s="25"/>
      <c r="FUM197" s="25"/>
      <c r="FUN197" s="25"/>
      <c r="FUO197" s="25"/>
      <c r="FUP197" s="25"/>
      <c r="FUQ197" s="25"/>
      <c r="FUR197" s="25"/>
      <c r="FUS197" s="25"/>
      <c r="FUT197" s="25"/>
      <c r="FUU197" s="25"/>
      <c r="FUV197" s="25"/>
      <c r="FUW197" s="25"/>
      <c r="FUX197" s="25"/>
      <c r="FUY197" s="25"/>
      <c r="FUZ197" s="25"/>
      <c r="FVA197" s="25"/>
      <c r="FVB197" s="25"/>
      <c r="FVC197" s="25"/>
      <c r="FVD197" s="25"/>
      <c r="FVE197" s="25"/>
      <c r="FVF197" s="25"/>
      <c r="FVG197" s="25"/>
      <c r="FVH197" s="25"/>
      <c r="FVI197" s="25"/>
      <c r="FVJ197" s="25"/>
      <c r="FVK197" s="25"/>
      <c r="FVL197" s="25"/>
      <c r="FVM197" s="25"/>
      <c r="FVN197" s="25"/>
      <c r="FVO197" s="25"/>
      <c r="FVP197" s="25"/>
      <c r="FVQ197" s="25"/>
      <c r="FVR197" s="25"/>
      <c r="FVS197" s="25"/>
      <c r="FVT197" s="25"/>
      <c r="FVU197" s="25"/>
      <c r="FVV197" s="25"/>
      <c r="FVW197" s="25"/>
      <c r="FVX197" s="25"/>
      <c r="FVY197" s="25"/>
      <c r="FVZ197" s="25"/>
      <c r="FWA197" s="25"/>
      <c r="FWB197" s="25"/>
      <c r="FWC197" s="25"/>
      <c r="FWD197" s="25"/>
      <c r="FWE197" s="25"/>
      <c r="FWF197" s="25"/>
      <c r="FWG197" s="25"/>
      <c r="FWH197" s="25"/>
      <c r="FWI197" s="25"/>
      <c r="FWJ197" s="25"/>
      <c r="FWK197" s="25"/>
      <c r="FWL197" s="25"/>
      <c r="FWM197" s="25"/>
      <c r="FWN197" s="25"/>
      <c r="FWO197" s="25"/>
      <c r="FWP197" s="25"/>
      <c r="FWQ197" s="25"/>
      <c r="FWR197" s="25"/>
      <c r="FWS197" s="25"/>
      <c r="FWT197" s="25"/>
      <c r="FWU197" s="25"/>
      <c r="FWV197" s="25"/>
      <c r="FWW197" s="25"/>
      <c r="FWX197" s="25"/>
      <c r="FWY197" s="25"/>
      <c r="FWZ197" s="25"/>
      <c r="FXA197" s="25"/>
      <c r="FXB197" s="25"/>
      <c r="FXC197" s="25"/>
      <c r="FXD197" s="25"/>
      <c r="FXE197" s="25"/>
      <c r="FXF197" s="25"/>
      <c r="FXG197" s="25"/>
      <c r="FXH197" s="25"/>
      <c r="FXI197" s="25"/>
      <c r="FXJ197" s="25"/>
      <c r="FXK197" s="25"/>
      <c r="FXL197" s="25"/>
      <c r="FXM197" s="25"/>
      <c r="FXN197" s="25"/>
      <c r="FXO197" s="25"/>
      <c r="FXP197" s="25"/>
      <c r="FXQ197" s="25"/>
      <c r="FXR197" s="25"/>
      <c r="FXS197" s="25"/>
      <c r="FXT197" s="25"/>
      <c r="FXU197" s="25"/>
      <c r="FXV197" s="25"/>
      <c r="FXW197" s="25"/>
      <c r="FXX197" s="25"/>
      <c r="FXY197" s="25"/>
      <c r="FXZ197" s="25"/>
      <c r="FYA197" s="25"/>
      <c r="FYB197" s="25"/>
      <c r="FYC197" s="25"/>
      <c r="FYD197" s="25"/>
      <c r="FYE197" s="25"/>
      <c r="FYF197" s="25"/>
      <c r="FYG197" s="25"/>
      <c r="FYH197" s="25"/>
      <c r="FYI197" s="25"/>
      <c r="FYJ197" s="25"/>
      <c r="FYK197" s="25"/>
      <c r="FYL197" s="25"/>
      <c r="FYM197" s="25"/>
      <c r="FYN197" s="25"/>
      <c r="FYO197" s="25"/>
      <c r="FYP197" s="25"/>
      <c r="FYQ197" s="25"/>
      <c r="FYR197" s="25"/>
      <c r="FYS197" s="25"/>
      <c r="FYT197" s="25"/>
      <c r="FYU197" s="25"/>
      <c r="FYV197" s="25"/>
      <c r="FYW197" s="25"/>
      <c r="FYX197" s="25"/>
      <c r="FYY197" s="25"/>
      <c r="FYZ197" s="25"/>
      <c r="FZA197" s="25"/>
      <c r="FZB197" s="25"/>
      <c r="FZC197" s="25"/>
      <c r="FZD197" s="25"/>
      <c r="FZE197" s="25"/>
      <c r="FZF197" s="25"/>
      <c r="FZG197" s="25"/>
      <c r="FZH197" s="25"/>
      <c r="FZI197" s="25"/>
      <c r="FZJ197" s="25"/>
      <c r="FZK197" s="25"/>
      <c r="FZL197" s="25"/>
      <c r="FZM197" s="25"/>
      <c r="FZN197" s="25"/>
      <c r="FZO197" s="25"/>
      <c r="FZP197" s="25"/>
      <c r="FZQ197" s="25"/>
      <c r="FZR197" s="25"/>
      <c r="FZS197" s="25"/>
      <c r="FZT197" s="25"/>
      <c r="FZU197" s="25"/>
      <c r="FZV197" s="25"/>
      <c r="FZW197" s="25"/>
      <c r="FZX197" s="25"/>
      <c r="FZY197" s="25"/>
      <c r="FZZ197" s="25"/>
      <c r="GAA197" s="25"/>
      <c r="GAB197" s="25"/>
      <c r="GAC197" s="25"/>
      <c r="GAD197" s="25"/>
      <c r="GAE197" s="25"/>
      <c r="GAF197" s="25"/>
      <c r="GAG197" s="25"/>
      <c r="GAH197" s="25"/>
      <c r="GAI197" s="25"/>
      <c r="GAJ197" s="25"/>
      <c r="GAK197" s="25"/>
      <c r="GAL197" s="25"/>
      <c r="GAM197" s="25"/>
      <c r="GAN197" s="25"/>
      <c r="GAO197" s="25"/>
      <c r="GAP197" s="25"/>
      <c r="GAQ197" s="25"/>
      <c r="GAR197" s="25"/>
      <c r="GAS197" s="25"/>
      <c r="GAT197" s="25"/>
      <c r="GAU197" s="25"/>
      <c r="GAV197" s="25"/>
      <c r="GAW197" s="25"/>
      <c r="GAX197" s="25"/>
      <c r="GAY197" s="25"/>
      <c r="GAZ197" s="25"/>
      <c r="GBA197" s="25"/>
      <c r="GBB197" s="25"/>
      <c r="GBC197" s="25"/>
      <c r="GBD197" s="25"/>
      <c r="GBE197" s="25"/>
      <c r="GBF197" s="25"/>
      <c r="GBG197" s="25"/>
      <c r="GBH197" s="25"/>
      <c r="GBI197" s="25"/>
      <c r="GBJ197" s="25"/>
      <c r="GBK197" s="25"/>
      <c r="GBL197" s="25"/>
      <c r="GBM197" s="25"/>
      <c r="GBN197" s="25"/>
      <c r="GBO197" s="25"/>
      <c r="GBP197" s="25"/>
      <c r="GBQ197" s="25"/>
      <c r="GBR197" s="25"/>
      <c r="GBS197" s="25"/>
      <c r="GBT197" s="25"/>
      <c r="GBU197" s="25"/>
      <c r="GBV197" s="25"/>
      <c r="GBW197" s="25"/>
      <c r="GBX197" s="25"/>
      <c r="GBY197" s="25"/>
      <c r="GBZ197" s="25"/>
      <c r="GCA197" s="25"/>
      <c r="GCB197" s="25"/>
      <c r="GCC197" s="25"/>
      <c r="GCD197" s="25"/>
      <c r="GCE197" s="25"/>
      <c r="GCF197" s="25"/>
      <c r="GCG197" s="25"/>
      <c r="GCH197" s="25"/>
      <c r="GCI197" s="25"/>
      <c r="GCJ197" s="25"/>
      <c r="GCK197" s="25"/>
      <c r="GCL197" s="25"/>
      <c r="GCM197" s="25"/>
      <c r="GCN197" s="25"/>
      <c r="GCO197" s="25"/>
      <c r="GCP197" s="25"/>
      <c r="GCQ197" s="25"/>
      <c r="GCR197" s="25"/>
      <c r="GCS197" s="25"/>
      <c r="GCT197" s="25"/>
      <c r="GCU197" s="25"/>
      <c r="GCV197" s="25"/>
      <c r="GCW197" s="25"/>
      <c r="GCX197" s="25"/>
      <c r="GCY197" s="25"/>
      <c r="GCZ197" s="25"/>
      <c r="GDA197" s="25"/>
      <c r="GDB197" s="25"/>
      <c r="GDC197" s="25"/>
      <c r="GDD197" s="25"/>
      <c r="GDE197" s="25"/>
      <c r="GDF197" s="25"/>
      <c r="GDG197" s="25"/>
      <c r="GDH197" s="25"/>
      <c r="GDI197" s="25"/>
      <c r="GDJ197" s="25"/>
      <c r="GDK197" s="25"/>
      <c r="GDL197" s="25"/>
      <c r="GDM197" s="25"/>
      <c r="GDN197" s="25"/>
      <c r="GDO197" s="25"/>
      <c r="GDP197" s="25"/>
      <c r="GDQ197" s="25"/>
      <c r="GDR197" s="25"/>
      <c r="GDS197" s="25"/>
      <c r="GDT197" s="25"/>
      <c r="GDU197" s="25"/>
      <c r="GDV197" s="25"/>
      <c r="GDW197" s="25"/>
      <c r="GDX197" s="25"/>
      <c r="GDY197" s="25"/>
      <c r="GDZ197" s="25"/>
      <c r="GEA197" s="25"/>
      <c r="GEB197" s="25"/>
      <c r="GEC197" s="25"/>
      <c r="GED197" s="25"/>
      <c r="GEE197" s="25"/>
      <c r="GEF197" s="25"/>
      <c r="GEG197" s="25"/>
      <c r="GEH197" s="25"/>
      <c r="GEI197" s="25"/>
      <c r="GEJ197" s="25"/>
      <c r="GEK197" s="25"/>
      <c r="GEL197" s="25"/>
      <c r="GEM197" s="25"/>
      <c r="GEN197" s="25"/>
      <c r="GEO197" s="25"/>
      <c r="GEP197" s="25"/>
      <c r="GEQ197" s="25"/>
      <c r="GER197" s="25"/>
      <c r="GES197" s="25"/>
      <c r="GET197" s="25"/>
      <c r="GEU197" s="25"/>
      <c r="GEV197" s="25"/>
      <c r="GEW197" s="25"/>
      <c r="GEX197" s="25"/>
      <c r="GEY197" s="25"/>
      <c r="GEZ197" s="25"/>
      <c r="GFA197" s="25"/>
      <c r="GFB197" s="25"/>
      <c r="GFC197" s="25"/>
      <c r="GFD197" s="25"/>
      <c r="GFE197" s="25"/>
      <c r="GFF197" s="25"/>
      <c r="GFG197" s="25"/>
      <c r="GFH197" s="25"/>
      <c r="GFI197" s="25"/>
      <c r="GFJ197" s="25"/>
      <c r="GFK197" s="25"/>
      <c r="GFL197" s="25"/>
      <c r="GFM197" s="25"/>
      <c r="GFN197" s="25"/>
      <c r="GFO197" s="25"/>
      <c r="GFP197" s="25"/>
      <c r="GFQ197" s="25"/>
      <c r="GFR197" s="25"/>
      <c r="GFS197" s="25"/>
      <c r="GFT197" s="25"/>
      <c r="GFU197" s="25"/>
      <c r="GFV197" s="25"/>
      <c r="GFW197" s="25"/>
      <c r="GFX197" s="25"/>
      <c r="GFY197" s="25"/>
      <c r="GFZ197" s="25"/>
      <c r="GGA197" s="25"/>
      <c r="GGB197" s="25"/>
      <c r="GGC197" s="25"/>
      <c r="GGD197" s="25"/>
      <c r="GGE197" s="25"/>
      <c r="GGF197" s="25"/>
      <c r="GGG197" s="25"/>
      <c r="GGH197" s="25"/>
      <c r="GGI197" s="25"/>
      <c r="GGJ197" s="25"/>
      <c r="GGK197" s="25"/>
      <c r="GGL197" s="25"/>
      <c r="GGM197" s="25"/>
      <c r="GGN197" s="25"/>
      <c r="GGO197" s="25"/>
      <c r="GGP197" s="25"/>
      <c r="GGQ197" s="25"/>
      <c r="GGR197" s="25"/>
      <c r="GGS197" s="25"/>
      <c r="GGT197" s="25"/>
      <c r="GGU197" s="25"/>
      <c r="GGV197" s="25"/>
      <c r="GGW197" s="25"/>
      <c r="GGX197" s="25"/>
      <c r="GGY197" s="25"/>
      <c r="GGZ197" s="25"/>
      <c r="GHA197" s="25"/>
      <c r="GHB197" s="25"/>
      <c r="GHC197" s="25"/>
      <c r="GHD197" s="25"/>
      <c r="GHE197" s="25"/>
      <c r="GHF197" s="25"/>
      <c r="GHG197" s="25"/>
      <c r="GHH197" s="25"/>
      <c r="GHI197" s="25"/>
      <c r="GHJ197" s="25"/>
      <c r="GHK197" s="25"/>
      <c r="GHL197" s="25"/>
      <c r="GHM197" s="25"/>
      <c r="GHN197" s="25"/>
      <c r="GHO197" s="25"/>
      <c r="GHP197" s="25"/>
      <c r="GHQ197" s="25"/>
      <c r="GHR197" s="25"/>
      <c r="GHS197" s="25"/>
      <c r="GHT197" s="25"/>
      <c r="GHU197" s="25"/>
      <c r="GHV197" s="25"/>
      <c r="GHW197" s="25"/>
      <c r="GHX197" s="25"/>
      <c r="GHY197" s="25"/>
      <c r="GHZ197" s="25"/>
      <c r="GIA197" s="25"/>
      <c r="GIB197" s="25"/>
      <c r="GIC197" s="25"/>
      <c r="GID197" s="25"/>
      <c r="GIE197" s="25"/>
      <c r="GIF197" s="25"/>
      <c r="GIG197" s="25"/>
      <c r="GIH197" s="25"/>
      <c r="GII197" s="25"/>
      <c r="GIJ197" s="25"/>
      <c r="GIK197" s="25"/>
      <c r="GIL197" s="25"/>
      <c r="GIM197" s="25"/>
      <c r="GIN197" s="25"/>
      <c r="GIO197" s="25"/>
      <c r="GIP197" s="25"/>
      <c r="GIQ197" s="25"/>
      <c r="GIR197" s="25"/>
      <c r="GIS197" s="25"/>
      <c r="GIT197" s="25"/>
      <c r="GIU197" s="25"/>
      <c r="GIV197" s="25"/>
      <c r="GIW197" s="25"/>
      <c r="GIX197" s="25"/>
      <c r="GIY197" s="25"/>
      <c r="GIZ197" s="25"/>
      <c r="GJA197" s="25"/>
      <c r="GJB197" s="25"/>
      <c r="GJC197" s="25"/>
      <c r="GJD197" s="25"/>
      <c r="GJE197" s="25"/>
      <c r="GJF197" s="25"/>
      <c r="GJG197" s="25"/>
      <c r="GJH197" s="25"/>
      <c r="GJI197" s="25"/>
      <c r="GJJ197" s="25"/>
      <c r="GJK197" s="25"/>
      <c r="GJL197" s="25"/>
      <c r="GJM197" s="25"/>
      <c r="GJN197" s="25"/>
      <c r="GJO197" s="25"/>
      <c r="GJP197" s="25"/>
      <c r="GJQ197" s="25"/>
      <c r="GJR197" s="25"/>
      <c r="GJS197" s="25"/>
      <c r="GJT197" s="25"/>
      <c r="GJU197" s="25"/>
      <c r="GJV197" s="25"/>
      <c r="GJW197" s="25"/>
      <c r="GJX197" s="25"/>
      <c r="GJY197" s="25"/>
      <c r="GJZ197" s="25"/>
      <c r="GKA197" s="25"/>
      <c r="GKB197" s="25"/>
      <c r="GKC197" s="25"/>
      <c r="GKD197" s="25"/>
      <c r="GKE197" s="25"/>
      <c r="GKF197" s="25"/>
      <c r="GKG197" s="25"/>
      <c r="GKH197" s="25"/>
      <c r="GKI197" s="25"/>
      <c r="GKJ197" s="25"/>
      <c r="GKK197" s="25"/>
      <c r="GKL197" s="25"/>
      <c r="GKM197" s="25"/>
      <c r="GKN197" s="25"/>
      <c r="GKO197" s="25"/>
      <c r="GKP197" s="25"/>
      <c r="GKQ197" s="25"/>
      <c r="GKR197" s="25"/>
      <c r="GKS197" s="25"/>
      <c r="GKT197" s="25"/>
      <c r="GKU197" s="25"/>
      <c r="GKV197" s="25"/>
      <c r="GKW197" s="25"/>
      <c r="GKX197" s="25"/>
      <c r="GKY197" s="25"/>
      <c r="GKZ197" s="25"/>
      <c r="GLA197" s="25"/>
      <c r="GLB197" s="25"/>
      <c r="GLC197" s="25"/>
      <c r="GLD197" s="25"/>
      <c r="GLE197" s="25"/>
      <c r="GLF197" s="25"/>
      <c r="GLG197" s="25"/>
      <c r="GLH197" s="25"/>
      <c r="GLI197" s="25"/>
      <c r="GLJ197" s="25"/>
      <c r="GLK197" s="25"/>
      <c r="GLL197" s="25"/>
      <c r="GLM197" s="25"/>
      <c r="GLN197" s="25"/>
      <c r="GLO197" s="25"/>
      <c r="GLP197" s="25"/>
      <c r="GLQ197" s="25"/>
      <c r="GLR197" s="25"/>
      <c r="GLS197" s="25"/>
      <c r="GLT197" s="25"/>
      <c r="GLU197" s="25"/>
      <c r="GLV197" s="25"/>
      <c r="GLW197" s="25"/>
      <c r="GLX197" s="25"/>
      <c r="GLY197" s="25"/>
      <c r="GLZ197" s="25"/>
      <c r="GMA197" s="25"/>
      <c r="GMB197" s="25"/>
      <c r="GMC197" s="25"/>
      <c r="GMD197" s="25"/>
      <c r="GME197" s="25"/>
      <c r="GMF197" s="25"/>
      <c r="GMG197" s="25"/>
      <c r="GMH197" s="25"/>
      <c r="GMI197" s="25"/>
      <c r="GMJ197" s="25"/>
      <c r="GMK197" s="25"/>
      <c r="GML197" s="25"/>
      <c r="GMM197" s="25"/>
      <c r="GMN197" s="25"/>
      <c r="GMO197" s="25"/>
      <c r="GMP197" s="25"/>
      <c r="GMQ197" s="25"/>
      <c r="GMR197" s="25"/>
      <c r="GMS197" s="25"/>
      <c r="GMT197" s="25"/>
      <c r="GMU197" s="25"/>
      <c r="GMV197" s="25"/>
      <c r="GMW197" s="25"/>
      <c r="GMX197" s="25"/>
      <c r="GMY197" s="25"/>
      <c r="GMZ197" s="25"/>
      <c r="GNA197" s="25"/>
      <c r="GNB197" s="25"/>
      <c r="GNC197" s="25"/>
      <c r="GND197" s="25"/>
      <c r="GNE197" s="25"/>
      <c r="GNF197" s="25"/>
      <c r="GNG197" s="25"/>
      <c r="GNH197" s="25"/>
      <c r="GNI197" s="25"/>
      <c r="GNJ197" s="25"/>
      <c r="GNK197" s="25"/>
      <c r="GNL197" s="25"/>
      <c r="GNM197" s="25"/>
      <c r="GNN197" s="25"/>
      <c r="GNO197" s="25"/>
      <c r="GNP197" s="25"/>
      <c r="GNQ197" s="25"/>
      <c r="GNR197" s="25"/>
      <c r="GNS197" s="25"/>
      <c r="GNT197" s="25"/>
      <c r="GNU197" s="25"/>
      <c r="GNV197" s="25"/>
      <c r="GNW197" s="25"/>
      <c r="GNX197" s="25"/>
      <c r="GNY197" s="25"/>
      <c r="GNZ197" s="25"/>
      <c r="GOA197" s="25"/>
      <c r="GOB197" s="25"/>
      <c r="GOC197" s="25"/>
      <c r="GOD197" s="25"/>
      <c r="GOE197" s="25"/>
      <c r="GOF197" s="25"/>
      <c r="GOG197" s="25"/>
      <c r="GOH197" s="25"/>
      <c r="GOI197" s="25"/>
      <c r="GOJ197" s="25"/>
      <c r="GOK197" s="25"/>
      <c r="GOL197" s="25"/>
      <c r="GOM197" s="25"/>
      <c r="GON197" s="25"/>
      <c r="GOO197" s="25"/>
      <c r="GOP197" s="25"/>
      <c r="GOQ197" s="25"/>
      <c r="GOR197" s="25"/>
      <c r="GOS197" s="25"/>
      <c r="GOT197" s="25"/>
      <c r="GOU197" s="25"/>
      <c r="GOV197" s="25"/>
      <c r="GOW197" s="25"/>
      <c r="GOX197" s="25"/>
      <c r="GOY197" s="25"/>
      <c r="GOZ197" s="25"/>
      <c r="GPA197" s="25"/>
      <c r="GPB197" s="25"/>
      <c r="GPC197" s="25"/>
      <c r="GPD197" s="25"/>
      <c r="GPE197" s="25"/>
      <c r="GPF197" s="25"/>
      <c r="GPG197" s="25"/>
      <c r="GPH197" s="25"/>
      <c r="GPI197" s="25"/>
      <c r="GPJ197" s="25"/>
      <c r="GPK197" s="25"/>
      <c r="GPL197" s="25"/>
      <c r="GPM197" s="25"/>
      <c r="GPN197" s="25"/>
      <c r="GPO197" s="25"/>
      <c r="GPP197" s="25"/>
      <c r="GPQ197" s="25"/>
      <c r="GPR197" s="25"/>
      <c r="GPS197" s="25"/>
      <c r="GPT197" s="25"/>
      <c r="GPU197" s="25"/>
      <c r="GPV197" s="25"/>
      <c r="GPW197" s="25"/>
      <c r="GPX197" s="25"/>
      <c r="GPY197" s="25"/>
      <c r="GPZ197" s="25"/>
      <c r="GQA197" s="25"/>
      <c r="GQB197" s="25"/>
      <c r="GQC197" s="25"/>
      <c r="GQD197" s="25"/>
      <c r="GQE197" s="25"/>
      <c r="GQF197" s="25"/>
      <c r="GQG197" s="25"/>
      <c r="GQH197" s="25"/>
      <c r="GQI197" s="25"/>
      <c r="GQJ197" s="25"/>
      <c r="GQK197" s="25"/>
      <c r="GQL197" s="25"/>
      <c r="GQM197" s="25"/>
      <c r="GQN197" s="25"/>
      <c r="GQO197" s="25"/>
      <c r="GQP197" s="25"/>
      <c r="GQQ197" s="25"/>
      <c r="GQR197" s="25"/>
      <c r="GQS197" s="25"/>
      <c r="GQT197" s="25"/>
      <c r="GQU197" s="25"/>
      <c r="GQV197" s="25"/>
      <c r="GQW197" s="25"/>
      <c r="GQX197" s="25"/>
      <c r="GQY197" s="25"/>
      <c r="GQZ197" s="25"/>
      <c r="GRA197" s="25"/>
      <c r="GRB197" s="25"/>
      <c r="GRC197" s="25"/>
      <c r="GRD197" s="25"/>
      <c r="GRE197" s="25"/>
      <c r="GRF197" s="25"/>
      <c r="GRG197" s="25"/>
      <c r="GRH197" s="25"/>
      <c r="GRI197" s="25"/>
      <c r="GRJ197" s="25"/>
      <c r="GRK197" s="25"/>
      <c r="GRL197" s="25"/>
      <c r="GRM197" s="25"/>
      <c r="GRN197" s="25"/>
      <c r="GRO197" s="25"/>
      <c r="GRP197" s="25"/>
      <c r="GRQ197" s="25"/>
      <c r="GRR197" s="25"/>
      <c r="GRS197" s="25"/>
      <c r="GRT197" s="25"/>
      <c r="GRU197" s="25"/>
      <c r="GRV197" s="25"/>
      <c r="GRW197" s="25"/>
      <c r="GRX197" s="25"/>
      <c r="GRY197" s="25"/>
      <c r="GRZ197" s="25"/>
      <c r="GSA197" s="25"/>
      <c r="GSB197" s="25"/>
      <c r="GSC197" s="25"/>
      <c r="GSD197" s="25"/>
      <c r="GSE197" s="25"/>
      <c r="GSF197" s="25"/>
      <c r="GSG197" s="25"/>
      <c r="GSH197" s="25"/>
      <c r="GSI197" s="25"/>
      <c r="GSJ197" s="25"/>
      <c r="GSK197" s="25"/>
      <c r="GSL197" s="25"/>
      <c r="GSM197" s="25"/>
      <c r="GSN197" s="25"/>
      <c r="GSO197" s="25"/>
      <c r="GSP197" s="25"/>
      <c r="GSQ197" s="25"/>
      <c r="GSR197" s="25"/>
      <c r="GSS197" s="25"/>
      <c r="GST197" s="25"/>
      <c r="GSU197" s="25"/>
      <c r="GSV197" s="25"/>
      <c r="GSW197" s="25"/>
      <c r="GSX197" s="25"/>
      <c r="GSY197" s="25"/>
      <c r="GSZ197" s="25"/>
      <c r="GTA197" s="25"/>
      <c r="GTB197" s="25"/>
      <c r="GTC197" s="25"/>
      <c r="GTD197" s="25"/>
      <c r="GTE197" s="25"/>
      <c r="GTF197" s="25"/>
      <c r="GTG197" s="25"/>
      <c r="GTH197" s="25"/>
      <c r="GTI197" s="25"/>
      <c r="GTJ197" s="25"/>
      <c r="GTK197" s="25"/>
      <c r="GTL197" s="25"/>
      <c r="GTM197" s="25"/>
      <c r="GTN197" s="25"/>
      <c r="GTO197" s="25"/>
      <c r="GTP197" s="25"/>
      <c r="GTQ197" s="25"/>
      <c r="GTR197" s="25"/>
      <c r="GTS197" s="25"/>
      <c r="GTT197" s="25"/>
      <c r="GTU197" s="25"/>
      <c r="GTV197" s="25"/>
      <c r="GTW197" s="25"/>
      <c r="GTX197" s="25"/>
      <c r="GTY197" s="25"/>
      <c r="GTZ197" s="25"/>
      <c r="GUA197" s="25"/>
      <c r="GUB197" s="25"/>
      <c r="GUC197" s="25"/>
      <c r="GUD197" s="25"/>
      <c r="GUE197" s="25"/>
      <c r="GUF197" s="25"/>
      <c r="GUG197" s="25"/>
      <c r="GUH197" s="25"/>
      <c r="GUI197" s="25"/>
      <c r="GUJ197" s="25"/>
      <c r="GUK197" s="25"/>
      <c r="GUL197" s="25"/>
      <c r="GUM197" s="25"/>
      <c r="GUN197" s="25"/>
      <c r="GUO197" s="25"/>
      <c r="GUP197" s="25"/>
      <c r="GUQ197" s="25"/>
      <c r="GUR197" s="25"/>
      <c r="GUS197" s="25"/>
      <c r="GUT197" s="25"/>
      <c r="GUU197" s="25"/>
      <c r="GUV197" s="25"/>
      <c r="GUW197" s="25"/>
      <c r="GUX197" s="25"/>
      <c r="GUY197" s="25"/>
      <c r="GUZ197" s="25"/>
      <c r="GVA197" s="25"/>
      <c r="GVB197" s="25"/>
      <c r="GVC197" s="25"/>
      <c r="GVD197" s="25"/>
      <c r="GVE197" s="25"/>
      <c r="GVF197" s="25"/>
      <c r="GVG197" s="25"/>
      <c r="GVH197" s="25"/>
      <c r="GVI197" s="25"/>
      <c r="GVJ197" s="25"/>
      <c r="GVK197" s="25"/>
      <c r="GVL197" s="25"/>
      <c r="GVM197" s="25"/>
      <c r="GVN197" s="25"/>
      <c r="GVO197" s="25"/>
      <c r="GVP197" s="25"/>
      <c r="GVQ197" s="25"/>
      <c r="GVR197" s="25"/>
      <c r="GVS197" s="25"/>
      <c r="GVT197" s="25"/>
      <c r="GVU197" s="25"/>
      <c r="GVV197" s="25"/>
      <c r="GVW197" s="25"/>
      <c r="GVX197" s="25"/>
      <c r="GVY197" s="25"/>
      <c r="GVZ197" s="25"/>
      <c r="GWA197" s="25"/>
      <c r="GWB197" s="25"/>
      <c r="GWC197" s="25"/>
      <c r="GWD197" s="25"/>
      <c r="GWE197" s="25"/>
      <c r="GWF197" s="25"/>
      <c r="GWG197" s="25"/>
      <c r="GWH197" s="25"/>
      <c r="GWI197" s="25"/>
      <c r="GWJ197" s="25"/>
      <c r="GWK197" s="25"/>
      <c r="GWL197" s="25"/>
      <c r="GWM197" s="25"/>
      <c r="GWN197" s="25"/>
      <c r="GWO197" s="25"/>
      <c r="GWP197" s="25"/>
      <c r="GWQ197" s="25"/>
      <c r="GWR197" s="25"/>
      <c r="GWS197" s="25"/>
      <c r="GWT197" s="25"/>
      <c r="GWU197" s="25"/>
      <c r="GWV197" s="25"/>
      <c r="GWW197" s="25"/>
      <c r="GWX197" s="25"/>
      <c r="GWY197" s="25"/>
      <c r="GWZ197" s="25"/>
      <c r="GXA197" s="25"/>
      <c r="GXB197" s="25"/>
      <c r="GXC197" s="25"/>
      <c r="GXD197" s="25"/>
      <c r="GXE197" s="25"/>
      <c r="GXF197" s="25"/>
      <c r="GXG197" s="25"/>
      <c r="GXH197" s="25"/>
      <c r="GXI197" s="25"/>
      <c r="GXJ197" s="25"/>
      <c r="GXK197" s="25"/>
      <c r="GXL197" s="25"/>
      <c r="GXM197" s="25"/>
      <c r="GXN197" s="25"/>
      <c r="GXO197" s="25"/>
      <c r="GXP197" s="25"/>
      <c r="GXQ197" s="25"/>
      <c r="GXR197" s="25"/>
      <c r="GXS197" s="25"/>
      <c r="GXT197" s="25"/>
      <c r="GXU197" s="25"/>
      <c r="GXV197" s="25"/>
      <c r="GXW197" s="25"/>
      <c r="GXX197" s="25"/>
      <c r="GXY197" s="25"/>
      <c r="GXZ197" s="25"/>
      <c r="GYA197" s="25"/>
      <c r="GYB197" s="25"/>
      <c r="GYC197" s="25"/>
      <c r="GYD197" s="25"/>
      <c r="GYE197" s="25"/>
      <c r="GYF197" s="25"/>
      <c r="GYG197" s="25"/>
      <c r="GYH197" s="25"/>
      <c r="GYI197" s="25"/>
      <c r="GYJ197" s="25"/>
      <c r="GYK197" s="25"/>
      <c r="GYL197" s="25"/>
      <c r="GYM197" s="25"/>
      <c r="GYN197" s="25"/>
      <c r="GYO197" s="25"/>
      <c r="GYP197" s="25"/>
      <c r="GYQ197" s="25"/>
      <c r="GYR197" s="25"/>
      <c r="GYS197" s="25"/>
      <c r="GYT197" s="25"/>
      <c r="GYU197" s="25"/>
      <c r="GYV197" s="25"/>
      <c r="GYW197" s="25"/>
      <c r="GYX197" s="25"/>
      <c r="GYY197" s="25"/>
      <c r="GYZ197" s="25"/>
      <c r="GZA197" s="25"/>
      <c r="GZB197" s="25"/>
      <c r="GZC197" s="25"/>
      <c r="GZD197" s="25"/>
      <c r="GZE197" s="25"/>
      <c r="GZF197" s="25"/>
      <c r="GZG197" s="25"/>
      <c r="GZH197" s="25"/>
      <c r="GZI197" s="25"/>
      <c r="GZJ197" s="25"/>
      <c r="GZK197" s="25"/>
      <c r="GZL197" s="25"/>
      <c r="GZM197" s="25"/>
      <c r="GZN197" s="25"/>
      <c r="GZO197" s="25"/>
      <c r="GZP197" s="25"/>
      <c r="GZQ197" s="25"/>
      <c r="GZR197" s="25"/>
      <c r="GZS197" s="25"/>
      <c r="GZT197" s="25"/>
      <c r="GZU197" s="25"/>
      <c r="GZV197" s="25"/>
      <c r="GZW197" s="25"/>
      <c r="GZX197" s="25"/>
      <c r="GZY197" s="25"/>
      <c r="GZZ197" s="25"/>
      <c r="HAA197" s="25"/>
      <c r="HAB197" s="25"/>
      <c r="HAC197" s="25"/>
      <c r="HAD197" s="25"/>
      <c r="HAE197" s="25"/>
      <c r="HAF197" s="25"/>
      <c r="HAG197" s="25"/>
      <c r="HAH197" s="25"/>
      <c r="HAI197" s="25"/>
      <c r="HAJ197" s="25"/>
      <c r="HAK197" s="25"/>
      <c r="HAL197" s="25"/>
      <c r="HAM197" s="25"/>
      <c r="HAN197" s="25"/>
      <c r="HAO197" s="25"/>
      <c r="HAP197" s="25"/>
      <c r="HAQ197" s="25"/>
      <c r="HAR197" s="25"/>
      <c r="HAS197" s="25"/>
      <c r="HAT197" s="25"/>
      <c r="HAU197" s="25"/>
      <c r="HAV197" s="25"/>
      <c r="HAW197" s="25"/>
      <c r="HAX197" s="25"/>
      <c r="HAY197" s="25"/>
      <c r="HAZ197" s="25"/>
      <c r="HBA197" s="25"/>
      <c r="HBB197" s="25"/>
      <c r="HBC197" s="25"/>
      <c r="HBD197" s="25"/>
      <c r="HBE197" s="25"/>
      <c r="HBF197" s="25"/>
      <c r="HBG197" s="25"/>
      <c r="HBH197" s="25"/>
      <c r="HBI197" s="25"/>
      <c r="HBJ197" s="25"/>
      <c r="HBK197" s="25"/>
      <c r="HBL197" s="25"/>
      <c r="HBM197" s="25"/>
      <c r="HBN197" s="25"/>
      <c r="HBO197" s="25"/>
      <c r="HBP197" s="25"/>
      <c r="HBQ197" s="25"/>
      <c r="HBR197" s="25"/>
      <c r="HBS197" s="25"/>
      <c r="HBT197" s="25"/>
      <c r="HBU197" s="25"/>
      <c r="HBV197" s="25"/>
      <c r="HBW197" s="25"/>
      <c r="HBX197" s="25"/>
      <c r="HBY197" s="25"/>
      <c r="HBZ197" s="25"/>
      <c r="HCA197" s="25"/>
      <c r="HCB197" s="25"/>
      <c r="HCC197" s="25"/>
      <c r="HCD197" s="25"/>
      <c r="HCE197" s="25"/>
      <c r="HCF197" s="25"/>
      <c r="HCG197" s="25"/>
      <c r="HCH197" s="25"/>
      <c r="HCI197" s="25"/>
      <c r="HCJ197" s="25"/>
      <c r="HCK197" s="25"/>
      <c r="HCL197" s="25"/>
      <c r="HCM197" s="25"/>
      <c r="HCN197" s="25"/>
      <c r="HCO197" s="25"/>
      <c r="HCP197" s="25"/>
      <c r="HCQ197" s="25"/>
      <c r="HCR197" s="25"/>
      <c r="HCS197" s="25"/>
      <c r="HCT197" s="25"/>
      <c r="HCU197" s="25"/>
      <c r="HCV197" s="25"/>
      <c r="HCW197" s="25"/>
      <c r="HCX197" s="25"/>
      <c r="HCY197" s="25"/>
      <c r="HCZ197" s="25"/>
      <c r="HDA197" s="25"/>
      <c r="HDB197" s="25"/>
      <c r="HDC197" s="25"/>
      <c r="HDD197" s="25"/>
      <c r="HDE197" s="25"/>
      <c r="HDF197" s="25"/>
      <c r="HDG197" s="25"/>
      <c r="HDH197" s="25"/>
      <c r="HDI197" s="25"/>
      <c r="HDJ197" s="25"/>
      <c r="HDK197" s="25"/>
      <c r="HDL197" s="25"/>
      <c r="HDM197" s="25"/>
      <c r="HDN197" s="25"/>
      <c r="HDO197" s="25"/>
      <c r="HDP197" s="25"/>
      <c r="HDQ197" s="25"/>
      <c r="HDR197" s="25"/>
      <c r="HDS197" s="25"/>
      <c r="HDT197" s="25"/>
      <c r="HDU197" s="25"/>
      <c r="HDV197" s="25"/>
      <c r="HDW197" s="25"/>
      <c r="HDX197" s="25"/>
      <c r="HDY197" s="25"/>
      <c r="HDZ197" s="25"/>
      <c r="HEA197" s="25"/>
      <c r="HEB197" s="25"/>
      <c r="HEC197" s="25"/>
      <c r="HED197" s="25"/>
      <c r="HEE197" s="25"/>
      <c r="HEF197" s="25"/>
      <c r="HEG197" s="25"/>
      <c r="HEH197" s="25"/>
      <c r="HEI197" s="25"/>
      <c r="HEJ197" s="25"/>
      <c r="HEK197" s="25"/>
      <c r="HEL197" s="25"/>
      <c r="HEM197" s="25"/>
      <c r="HEN197" s="25"/>
      <c r="HEO197" s="25"/>
      <c r="HEP197" s="25"/>
      <c r="HEQ197" s="25"/>
      <c r="HER197" s="25"/>
      <c r="HES197" s="25"/>
      <c r="HET197" s="25"/>
      <c r="HEU197" s="25"/>
      <c r="HEV197" s="25"/>
      <c r="HEW197" s="25"/>
      <c r="HEX197" s="25"/>
      <c r="HEY197" s="25"/>
      <c r="HEZ197" s="25"/>
      <c r="HFA197" s="25"/>
      <c r="HFB197" s="25"/>
      <c r="HFC197" s="25"/>
      <c r="HFD197" s="25"/>
      <c r="HFE197" s="25"/>
      <c r="HFF197" s="25"/>
      <c r="HFG197" s="25"/>
      <c r="HFH197" s="25"/>
      <c r="HFI197" s="25"/>
      <c r="HFJ197" s="25"/>
      <c r="HFK197" s="25"/>
      <c r="HFL197" s="25"/>
      <c r="HFM197" s="25"/>
      <c r="HFN197" s="25"/>
      <c r="HFO197" s="25"/>
      <c r="HFP197" s="25"/>
      <c r="HFQ197" s="25"/>
      <c r="HFR197" s="25"/>
      <c r="HFS197" s="25"/>
      <c r="HFT197" s="25"/>
      <c r="HFU197" s="25"/>
      <c r="HFV197" s="25"/>
      <c r="HFW197" s="25"/>
      <c r="HFX197" s="25"/>
      <c r="HFY197" s="25"/>
      <c r="HFZ197" s="25"/>
      <c r="HGA197" s="25"/>
      <c r="HGB197" s="25"/>
      <c r="HGC197" s="25"/>
      <c r="HGD197" s="25"/>
      <c r="HGE197" s="25"/>
      <c r="HGF197" s="25"/>
      <c r="HGG197" s="25"/>
      <c r="HGH197" s="25"/>
      <c r="HGI197" s="25"/>
      <c r="HGJ197" s="25"/>
      <c r="HGK197" s="25"/>
      <c r="HGL197" s="25"/>
      <c r="HGM197" s="25"/>
      <c r="HGN197" s="25"/>
      <c r="HGO197" s="25"/>
      <c r="HGP197" s="25"/>
      <c r="HGQ197" s="25"/>
      <c r="HGR197" s="25"/>
      <c r="HGS197" s="25"/>
      <c r="HGT197" s="25"/>
      <c r="HGU197" s="25"/>
      <c r="HGV197" s="25"/>
      <c r="HGW197" s="25"/>
      <c r="HGX197" s="25"/>
      <c r="HGY197" s="25"/>
      <c r="HGZ197" s="25"/>
      <c r="HHA197" s="25"/>
      <c r="HHB197" s="25"/>
      <c r="HHC197" s="25"/>
      <c r="HHD197" s="25"/>
      <c r="HHE197" s="25"/>
      <c r="HHF197" s="25"/>
      <c r="HHG197" s="25"/>
      <c r="HHH197" s="25"/>
      <c r="HHI197" s="25"/>
      <c r="HHJ197" s="25"/>
      <c r="HHK197" s="25"/>
      <c r="HHL197" s="25"/>
      <c r="HHM197" s="25"/>
      <c r="HHN197" s="25"/>
      <c r="HHO197" s="25"/>
      <c r="HHP197" s="25"/>
      <c r="HHQ197" s="25"/>
      <c r="HHR197" s="25"/>
      <c r="HHS197" s="25"/>
      <c r="HHT197" s="25"/>
      <c r="HHU197" s="25"/>
      <c r="HHV197" s="25"/>
      <c r="HHW197" s="25"/>
      <c r="HHX197" s="25"/>
      <c r="HHY197" s="25"/>
      <c r="HHZ197" s="25"/>
      <c r="HIA197" s="25"/>
      <c r="HIB197" s="25"/>
      <c r="HIC197" s="25"/>
      <c r="HID197" s="25"/>
      <c r="HIE197" s="25"/>
      <c r="HIF197" s="25"/>
      <c r="HIG197" s="25"/>
      <c r="HIH197" s="25"/>
      <c r="HII197" s="25"/>
      <c r="HIJ197" s="25"/>
      <c r="HIK197" s="25"/>
      <c r="HIL197" s="25"/>
      <c r="HIM197" s="25"/>
      <c r="HIN197" s="25"/>
      <c r="HIO197" s="25"/>
      <c r="HIP197" s="25"/>
      <c r="HIQ197" s="25"/>
      <c r="HIR197" s="25"/>
      <c r="HIS197" s="25"/>
      <c r="HIT197" s="25"/>
      <c r="HIU197" s="25"/>
      <c r="HIV197" s="25"/>
      <c r="HIW197" s="25"/>
      <c r="HIX197" s="25"/>
      <c r="HIY197" s="25"/>
      <c r="HIZ197" s="25"/>
      <c r="HJA197" s="25"/>
      <c r="HJB197" s="25"/>
      <c r="HJC197" s="25"/>
      <c r="HJD197" s="25"/>
      <c r="HJE197" s="25"/>
      <c r="HJF197" s="25"/>
      <c r="HJG197" s="25"/>
      <c r="HJH197" s="25"/>
      <c r="HJI197" s="25"/>
      <c r="HJJ197" s="25"/>
      <c r="HJK197" s="25"/>
      <c r="HJL197" s="25"/>
      <c r="HJM197" s="25"/>
      <c r="HJN197" s="25"/>
      <c r="HJO197" s="25"/>
      <c r="HJP197" s="25"/>
      <c r="HJQ197" s="25"/>
      <c r="HJR197" s="25"/>
      <c r="HJS197" s="25"/>
      <c r="HJT197" s="25"/>
      <c r="HJU197" s="25"/>
      <c r="HJV197" s="25"/>
      <c r="HJW197" s="25"/>
      <c r="HJX197" s="25"/>
      <c r="HJY197" s="25"/>
      <c r="HJZ197" s="25"/>
      <c r="HKA197" s="25"/>
      <c r="HKB197" s="25"/>
      <c r="HKC197" s="25"/>
      <c r="HKD197" s="25"/>
      <c r="HKE197" s="25"/>
      <c r="HKF197" s="25"/>
      <c r="HKG197" s="25"/>
      <c r="HKH197" s="25"/>
      <c r="HKI197" s="25"/>
      <c r="HKJ197" s="25"/>
      <c r="HKK197" s="25"/>
      <c r="HKL197" s="25"/>
      <c r="HKM197" s="25"/>
      <c r="HKN197" s="25"/>
      <c r="HKO197" s="25"/>
      <c r="HKP197" s="25"/>
      <c r="HKQ197" s="25"/>
      <c r="HKR197" s="25"/>
      <c r="HKS197" s="25"/>
      <c r="HKT197" s="25"/>
      <c r="HKU197" s="25"/>
      <c r="HKV197" s="25"/>
      <c r="HKW197" s="25"/>
      <c r="HKX197" s="25"/>
      <c r="HKY197" s="25"/>
      <c r="HKZ197" s="25"/>
      <c r="HLA197" s="25"/>
      <c r="HLB197" s="25"/>
      <c r="HLC197" s="25"/>
      <c r="HLD197" s="25"/>
      <c r="HLE197" s="25"/>
      <c r="HLF197" s="25"/>
      <c r="HLG197" s="25"/>
      <c r="HLH197" s="25"/>
      <c r="HLI197" s="25"/>
      <c r="HLJ197" s="25"/>
      <c r="HLK197" s="25"/>
      <c r="HLL197" s="25"/>
      <c r="HLM197" s="25"/>
      <c r="HLN197" s="25"/>
      <c r="HLO197" s="25"/>
      <c r="HLP197" s="25"/>
      <c r="HLQ197" s="25"/>
      <c r="HLR197" s="25"/>
      <c r="HLS197" s="25"/>
      <c r="HLT197" s="25"/>
      <c r="HLU197" s="25"/>
      <c r="HLV197" s="25"/>
      <c r="HLW197" s="25"/>
      <c r="HLX197" s="25"/>
      <c r="HLY197" s="25"/>
      <c r="HLZ197" s="25"/>
      <c r="HMA197" s="25"/>
      <c r="HMB197" s="25"/>
      <c r="HMC197" s="25"/>
      <c r="HMD197" s="25"/>
      <c r="HME197" s="25"/>
      <c r="HMF197" s="25"/>
      <c r="HMG197" s="25"/>
      <c r="HMH197" s="25"/>
      <c r="HMI197" s="25"/>
      <c r="HMJ197" s="25"/>
      <c r="HMK197" s="25"/>
      <c r="HML197" s="25"/>
      <c r="HMM197" s="25"/>
      <c r="HMN197" s="25"/>
      <c r="HMO197" s="25"/>
      <c r="HMP197" s="25"/>
      <c r="HMQ197" s="25"/>
      <c r="HMR197" s="25"/>
      <c r="HMS197" s="25"/>
      <c r="HMT197" s="25"/>
      <c r="HMU197" s="25"/>
      <c r="HMV197" s="25"/>
      <c r="HMW197" s="25"/>
      <c r="HMX197" s="25"/>
      <c r="HMY197" s="25"/>
      <c r="HMZ197" s="25"/>
      <c r="HNA197" s="25"/>
      <c r="HNB197" s="25"/>
      <c r="HNC197" s="25"/>
      <c r="HND197" s="25"/>
      <c r="HNE197" s="25"/>
      <c r="HNF197" s="25"/>
      <c r="HNG197" s="25"/>
      <c r="HNH197" s="25"/>
      <c r="HNI197" s="25"/>
      <c r="HNJ197" s="25"/>
      <c r="HNK197" s="25"/>
      <c r="HNL197" s="25"/>
      <c r="HNM197" s="25"/>
      <c r="HNN197" s="25"/>
      <c r="HNO197" s="25"/>
      <c r="HNP197" s="25"/>
      <c r="HNQ197" s="25"/>
      <c r="HNR197" s="25"/>
      <c r="HNS197" s="25"/>
      <c r="HNT197" s="25"/>
      <c r="HNU197" s="25"/>
      <c r="HNV197" s="25"/>
      <c r="HNW197" s="25"/>
      <c r="HNX197" s="25"/>
      <c r="HNY197" s="25"/>
      <c r="HNZ197" s="25"/>
      <c r="HOA197" s="25"/>
      <c r="HOB197" s="25"/>
      <c r="HOC197" s="25"/>
      <c r="HOD197" s="25"/>
      <c r="HOE197" s="25"/>
      <c r="HOF197" s="25"/>
      <c r="HOG197" s="25"/>
      <c r="HOH197" s="25"/>
      <c r="HOI197" s="25"/>
      <c r="HOJ197" s="25"/>
      <c r="HOK197" s="25"/>
      <c r="HOL197" s="25"/>
      <c r="HOM197" s="25"/>
      <c r="HON197" s="25"/>
      <c r="HOO197" s="25"/>
      <c r="HOP197" s="25"/>
      <c r="HOQ197" s="25"/>
      <c r="HOR197" s="25"/>
      <c r="HOS197" s="25"/>
      <c r="HOT197" s="25"/>
      <c r="HOU197" s="25"/>
      <c r="HOV197" s="25"/>
      <c r="HOW197" s="25"/>
      <c r="HOX197" s="25"/>
      <c r="HOY197" s="25"/>
      <c r="HOZ197" s="25"/>
      <c r="HPA197" s="25"/>
      <c r="HPB197" s="25"/>
      <c r="HPC197" s="25"/>
      <c r="HPD197" s="25"/>
      <c r="HPE197" s="25"/>
      <c r="HPF197" s="25"/>
      <c r="HPG197" s="25"/>
      <c r="HPH197" s="25"/>
      <c r="HPI197" s="25"/>
      <c r="HPJ197" s="25"/>
      <c r="HPK197" s="25"/>
      <c r="HPL197" s="25"/>
      <c r="HPM197" s="25"/>
      <c r="HPN197" s="25"/>
      <c r="HPO197" s="25"/>
      <c r="HPP197" s="25"/>
      <c r="HPQ197" s="25"/>
      <c r="HPR197" s="25"/>
      <c r="HPS197" s="25"/>
      <c r="HPT197" s="25"/>
      <c r="HPU197" s="25"/>
      <c r="HPV197" s="25"/>
      <c r="HPW197" s="25"/>
      <c r="HPX197" s="25"/>
      <c r="HPY197" s="25"/>
      <c r="HPZ197" s="25"/>
      <c r="HQA197" s="25"/>
      <c r="HQB197" s="25"/>
      <c r="HQC197" s="25"/>
      <c r="HQD197" s="25"/>
      <c r="HQE197" s="25"/>
      <c r="HQF197" s="25"/>
      <c r="HQG197" s="25"/>
      <c r="HQH197" s="25"/>
      <c r="HQI197" s="25"/>
      <c r="HQJ197" s="25"/>
      <c r="HQK197" s="25"/>
      <c r="HQL197" s="25"/>
      <c r="HQM197" s="25"/>
      <c r="HQN197" s="25"/>
      <c r="HQO197" s="25"/>
      <c r="HQP197" s="25"/>
      <c r="HQQ197" s="25"/>
      <c r="HQR197" s="25"/>
      <c r="HQS197" s="25"/>
      <c r="HQT197" s="25"/>
      <c r="HQU197" s="25"/>
      <c r="HQV197" s="25"/>
      <c r="HQW197" s="25"/>
      <c r="HQX197" s="25"/>
      <c r="HQY197" s="25"/>
      <c r="HQZ197" s="25"/>
      <c r="HRA197" s="25"/>
      <c r="HRB197" s="25"/>
      <c r="HRC197" s="25"/>
      <c r="HRD197" s="25"/>
      <c r="HRE197" s="25"/>
      <c r="HRF197" s="25"/>
      <c r="HRG197" s="25"/>
      <c r="HRH197" s="25"/>
      <c r="HRI197" s="25"/>
      <c r="HRJ197" s="25"/>
      <c r="HRK197" s="25"/>
      <c r="HRL197" s="25"/>
      <c r="HRM197" s="25"/>
      <c r="HRN197" s="25"/>
      <c r="HRO197" s="25"/>
      <c r="HRP197" s="25"/>
      <c r="HRQ197" s="25"/>
      <c r="HRR197" s="25"/>
      <c r="HRS197" s="25"/>
      <c r="HRT197" s="25"/>
      <c r="HRU197" s="25"/>
      <c r="HRV197" s="25"/>
      <c r="HRW197" s="25"/>
      <c r="HRX197" s="25"/>
      <c r="HRY197" s="25"/>
      <c r="HRZ197" s="25"/>
      <c r="HSA197" s="25"/>
      <c r="HSB197" s="25"/>
      <c r="HSC197" s="25"/>
      <c r="HSD197" s="25"/>
      <c r="HSE197" s="25"/>
      <c r="HSF197" s="25"/>
      <c r="HSG197" s="25"/>
      <c r="HSH197" s="25"/>
      <c r="HSI197" s="25"/>
      <c r="HSJ197" s="25"/>
      <c r="HSK197" s="25"/>
      <c r="HSL197" s="25"/>
      <c r="HSM197" s="25"/>
      <c r="HSN197" s="25"/>
      <c r="HSO197" s="25"/>
      <c r="HSP197" s="25"/>
      <c r="HSQ197" s="25"/>
      <c r="HSR197" s="25"/>
      <c r="HSS197" s="25"/>
      <c r="HST197" s="25"/>
      <c r="HSU197" s="25"/>
      <c r="HSV197" s="25"/>
      <c r="HSW197" s="25"/>
      <c r="HSX197" s="25"/>
      <c r="HSY197" s="25"/>
      <c r="HSZ197" s="25"/>
      <c r="HTA197" s="25"/>
      <c r="HTB197" s="25"/>
      <c r="HTC197" s="25"/>
      <c r="HTD197" s="25"/>
      <c r="HTE197" s="25"/>
      <c r="HTF197" s="25"/>
      <c r="HTG197" s="25"/>
      <c r="HTH197" s="25"/>
      <c r="HTI197" s="25"/>
      <c r="HTJ197" s="25"/>
      <c r="HTK197" s="25"/>
      <c r="HTL197" s="25"/>
      <c r="HTM197" s="25"/>
      <c r="HTN197" s="25"/>
      <c r="HTO197" s="25"/>
      <c r="HTP197" s="25"/>
      <c r="HTQ197" s="25"/>
      <c r="HTR197" s="25"/>
      <c r="HTS197" s="25"/>
      <c r="HTT197" s="25"/>
      <c r="HTU197" s="25"/>
      <c r="HTV197" s="25"/>
      <c r="HTW197" s="25"/>
      <c r="HTX197" s="25"/>
      <c r="HTY197" s="25"/>
      <c r="HTZ197" s="25"/>
      <c r="HUA197" s="25"/>
      <c r="HUB197" s="25"/>
      <c r="HUC197" s="25"/>
      <c r="HUD197" s="25"/>
      <c r="HUE197" s="25"/>
      <c r="HUF197" s="25"/>
      <c r="HUG197" s="25"/>
      <c r="HUH197" s="25"/>
      <c r="HUI197" s="25"/>
      <c r="HUJ197" s="25"/>
      <c r="HUK197" s="25"/>
      <c r="HUL197" s="25"/>
      <c r="HUM197" s="25"/>
      <c r="HUN197" s="25"/>
      <c r="HUO197" s="25"/>
      <c r="HUP197" s="25"/>
      <c r="HUQ197" s="25"/>
      <c r="HUR197" s="25"/>
      <c r="HUS197" s="25"/>
      <c r="HUT197" s="25"/>
      <c r="HUU197" s="25"/>
      <c r="HUV197" s="25"/>
      <c r="HUW197" s="25"/>
      <c r="HUX197" s="25"/>
      <c r="HUY197" s="25"/>
      <c r="HUZ197" s="25"/>
      <c r="HVA197" s="25"/>
      <c r="HVB197" s="25"/>
      <c r="HVC197" s="25"/>
      <c r="HVD197" s="25"/>
      <c r="HVE197" s="25"/>
      <c r="HVF197" s="25"/>
      <c r="HVG197" s="25"/>
      <c r="HVH197" s="25"/>
      <c r="HVI197" s="25"/>
      <c r="HVJ197" s="25"/>
      <c r="HVK197" s="25"/>
      <c r="HVL197" s="25"/>
      <c r="HVM197" s="25"/>
      <c r="HVN197" s="25"/>
      <c r="HVO197" s="25"/>
      <c r="HVP197" s="25"/>
      <c r="HVQ197" s="25"/>
      <c r="HVR197" s="25"/>
      <c r="HVS197" s="25"/>
      <c r="HVT197" s="25"/>
      <c r="HVU197" s="25"/>
      <c r="HVV197" s="25"/>
      <c r="HVW197" s="25"/>
      <c r="HVX197" s="25"/>
      <c r="HVY197" s="25"/>
      <c r="HVZ197" s="25"/>
      <c r="HWA197" s="25"/>
      <c r="HWB197" s="25"/>
      <c r="HWC197" s="25"/>
      <c r="HWD197" s="25"/>
      <c r="HWE197" s="25"/>
      <c r="HWF197" s="25"/>
      <c r="HWG197" s="25"/>
      <c r="HWH197" s="25"/>
      <c r="HWI197" s="25"/>
      <c r="HWJ197" s="25"/>
      <c r="HWK197" s="25"/>
      <c r="HWL197" s="25"/>
      <c r="HWM197" s="25"/>
      <c r="HWN197" s="25"/>
      <c r="HWO197" s="25"/>
      <c r="HWP197" s="25"/>
      <c r="HWQ197" s="25"/>
      <c r="HWR197" s="25"/>
      <c r="HWS197" s="25"/>
      <c r="HWT197" s="25"/>
      <c r="HWU197" s="25"/>
      <c r="HWV197" s="25"/>
      <c r="HWW197" s="25"/>
      <c r="HWX197" s="25"/>
      <c r="HWY197" s="25"/>
      <c r="HWZ197" s="25"/>
      <c r="HXA197" s="25"/>
      <c r="HXB197" s="25"/>
      <c r="HXC197" s="25"/>
      <c r="HXD197" s="25"/>
      <c r="HXE197" s="25"/>
      <c r="HXF197" s="25"/>
      <c r="HXG197" s="25"/>
      <c r="HXH197" s="25"/>
      <c r="HXI197" s="25"/>
      <c r="HXJ197" s="25"/>
      <c r="HXK197" s="25"/>
      <c r="HXL197" s="25"/>
      <c r="HXM197" s="25"/>
      <c r="HXN197" s="25"/>
      <c r="HXO197" s="25"/>
      <c r="HXP197" s="25"/>
      <c r="HXQ197" s="25"/>
      <c r="HXR197" s="25"/>
      <c r="HXS197" s="25"/>
      <c r="HXT197" s="25"/>
      <c r="HXU197" s="25"/>
      <c r="HXV197" s="25"/>
      <c r="HXW197" s="25"/>
      <c r="HXX197" s="25"/>
      <c r="HXY197" s="25"/>
      <c r="HXZ197" s="25"/>
      <c r="HYA197" s="25"/>
      <c r="HYB197" s="25"/>
      <c r="HYC197" s="25"/>
      <c r="HYD197" s="25"/>
      <c r="HYE197" s="25"/>
      <c r="HYF197" s="25"/>
      <c r="HYG197" s="25"/>
      <c r="HYH197" s="25"/>
      <c r="HYI197" s="25"/>
      <c r="HYJ197" s="25"/>
      <c r="HYK197" s="25"/>
      <c r="HYL197" s="25"/>
      <c r="HYM197" s="25"/>
      <c r="HYN197" s="25"/>
      <c r="HYO197" s="25"/>
      <c r="HYP197" s="25"/>
      <c r="HYQ197" s="25"/>
      <c r="HYR197" s="25"/>
      <c r="HYS197" s="25"/>
      <c r="HYT197" s="25"/>
      <c r="HYU197" s="25"/>
      <c r="HYV197" s="25"/>
      <c r="HYW197" s="25"/>
      <c r="HYX197" s="25"/>
      <c r="HYY197" s="25"/>
      <c r="HYZ197" s="25"/>
      <c r="HZA197" s="25"/>
      <c r="HZB197" s="25"/>
      <c r="HZC197" s="25"/>
      <c r="HZD197" s="25"/>
      <c r="HZE197" s="25"/>
      <c r="HZF197" s="25"/>
      <c r="HZG197" s="25"/>
      <c r="HZH197" s="25"/>
      <c r="HZI197" s="25"/>
      <c r="HZJ197" s="25"/>
      <c r="HZK197" s="25"/>
      <c r="HZL197" s="25"/>
      <c r="HZM197" s="25"/>
      <c r="HZN197" s="25"/>
      <c r="HZO197" s="25"/>
      <c r="HZP197" s="25"/>
      <c r="HZQ197" s="25"/>
      <c r="HZR197" s="25"/>
      <c r="HZS197" s="25"/>
      <c r="HZT197" s="25"/>
      <c r="HZU197" s="25"/>
      <c r="HZV197" s="25"/>
      <c r="HZW197" s="25"/>
      <c r="HZX197" s="25"/>
      <c r="HZY197" s="25"/>
      <c r="HZZ197" s="25"/>
      <c r="IAA197" s="25"/>
      <c r="IAB197" s="25"/>
      <c r="IAC197" s="25"/>
      <c r="IAD197" s="25"/>
      <c r="IAE197" s="25"/>
      <c r="IAF197" s="25"/>
      <c r="IAG197" s="25"/>
      <c r="IAH197" s="25"/>
      <c r="IAI197" s="25"/>
      <c r="IAJ197" s="25"/>
      <c r="IAK197" s="25"/>
      <c r="IAL197" s="25"/>
      <c r="IAM197" s="25"/>
      <c r="IAN197" s="25"/>
      <c r="IAO197" s="25"/>
      <c r="IAP197" s="25"/>
      <c r="IAQ197" s="25"/>
      <c r="IAR197" s="25"/>
      <c r="IAS197" s="25"/>
      <c r="IAT197" s="25"/>
      <c r="IAU197" s="25"/>
      <c r="IAV197" s="25"/>
      <c r="IAW197" s="25"/>
      <c r="IAX197" s="25"/>
      <c r="IAY197" s="25"/>
      <c r="IAZ197" s="25"/>
      <c r="IBA197" s="25"/>
      <c r="IBB197" s="25"/>
      <c r="IBC197" s="25"/>
      <c r="IBD197" s="25"/>
      <c r="IBE197" s="25"/>
      <c r="IBF197" s="25"/>
      <c r="IBG197" s="25"/>
      <c r="IBH197" s="25"/>
      <c r="IBI197" s="25"/>
      <c r="IBJ197" s="25"/>
      <c r="IBK197" s="25"/>
      <c r="IBL197" s="25"/>
      <c r="IBM197" s="25"/>
      <c r="IBN197" s="25"/>
      <c r="IBO197" s="25"/>
      <c r="IBP197" s="25"/>
      <c r="IBQ197" s="25"/>
      <c r="IBR197" s="25"/>
      <c r="IBS197" s="25"/>
      <c r="IBT197" s="25"/>
      <c r="IBU197" s="25"/>
      <c r="IBV197" s="25"/>
      <c r="IBW197" s="25"/>
      <c r="IBX197" s="25"/>
      <c r="IBY197" s="25"/>
      <c r="IBZ197" s="25"/>
      <c r="ICA197" s="25"/>
      <c r="ICB197" s="25"/>
      <c r="ICC197" s="25"/>
      <c r="ICD197" s="25"/>
      <c r="ICE197" s="25"/>
      <c r="ICF197" s="25"/>
      <c r="ICG197" s="25"/>
      <c r="ICH197" s="25"/>
      <c r="ICI197" s="25"/>
      <c r="ICJ197" s="25"/>
      <c r="ICK197" s="25"/>
      <c r="ICL197" s="25"/>
      <c r="ICM197" s="25"/>
      <c r="ICN197" s="25"/>
      <c r="ICO197" s="25"/>
      <c r="ICP197" s="25"/>
      <c r="ICQ197" s="25"/>
      <c r="ICR197" s="25"/>
      <c r="ICS197" s="25"/>
      <c r="ICT197" s="25"/>
      <c r="ICU197" s="25"/>
      <c r="ICV197" s="25"/>
      <c r="ICW197" s="25"/>
      <c r="ICX197" s="25"/>
      <c r="ICY197" s="25"/>
      <c r="ICZ197" s="25"/>
      <c r="IDA197" s="25"/>
      <c r="IDB197" s="25"/>
      <c r="IDC197" s="25"/>
      <c r="IDD197" s="25"/>
      <c r="IDE197" s="25"/>
      <c r="IDF197" s="25"/>
      <c r="IDG197" s="25"/>
      <c r="IDH197" s="25"/>
      <c r="IDI197" s="25"/>
      <c r="IDJ197" s="25"/>
      <c r="IDK197" s="25"/>
      <c r="IDL197" s="25"/>
      <c r="IDM197" s="25"/>
      <c r="IDN197" s="25"/>
      <c r="IDO197" s="25"/>
      <c r="IDP197" s="25"/>
      <c r="IDQ197" s="25"/>
      <c r="IDR197" s="25"/>
      <c r="IDS197" s="25"/>
      <c r="IDT197" s="25"/>
      <c r="IDU197" s="25"/>
      <c r="IDV197" s="25"/>
      <c r="IDW197" s="25"/>
      <c r="IDX197" s="25"/>
      <c r="IDY197" s="25"/>
      <c r="IDZ197" s="25"/>
      <c r="IEA197" s="25"/>
      <c r="IEB197" s="25"/>
      <c r="IEC197" s="25"/>
      <c r="IED197" s="25"/>
      <c r="IEE197" s="25"/>
      <c r="IEF197" s="25"/>
      <c r="IEG197" s="25"/>
      <c r="IEH197" s="25"/>
      <c r="IEI197" s="25"/>
      <c r="IEJ197" s="25"/>
      <c r="IEK197" s="25"/>
      <c r="IEL197" s="25"/>
      <c r="IEM197" s="25"/>
      <c r="IEN197" s="25"/>
      <c r="IEO197" s="25"/>
      <c r="IEP197" s="25"/>
      <c r="IEQ197" s="25"/>
      <c r="IER197" s="25"/>
      <c r="IES197" s="25"/>
      <c r="IET197" s="25"/>
      <c r="IEU197" s="25"/>
      <c r="IEV197" s="25"/>
      <c r="IEW197" s="25"/>
      <c r="IEX197" s="25"/>
      <c r="IEY197" s="25"/>
      <c r="IEZ197" s="25"/>
      <c r="IFA197" s="25"/>
      <c r="IFB197" s="25"/>
      <c r="IFC197" s="25"/>
      <c r="IFD197" s="25"/>
      <c r="IFE197" s="25"/>
      <c r="IFF197" s="25"/>
      <c r="IFG197" s="25"/>
      <c r="IFH197" s="25"/>
      <c r="IFI197" s="25"/>
      <c r="IFJ197" s="25"/>
      <c r="IFK197" s="25"/>
      <c r="IFL197" s="25"/>
      <c r="IFM197" s="25"/>
      <c r="IFN197" s="25"/>
      <c r="IFO197" s="25"/>
      <c r="IFP197" s="25"/>
      <c r="IFQ197" s="25"/>
      <c r="IFR197" s="25"/>
      <c r="IFS197" s="25"/>
      <c r="IFT197" s="25"/>
      <c r="IFU197" s="25"/>
      <c r="IFV197" s="25"/>
      <c r="IFW197" s="25"/>
      <c r="IFX197" s="25"/>
      <c r="IFY197" s="25"/>
      <c r="IFZ197" s="25"/>
      <c r="IGA197" s="25"/>
      <c r="IGB197" s="25"/>
      <c r="IGC197" s="25"/>
      <c r="IGD197" s="25"/>
      <c r="IGE197" s="25"/>
      <c r="IGF197" s="25"/>
      <c r="IGG197" s="25"/>
      <c r="IGH197" s="25"/>
      <c r="IGI197" s="25"/>
      <c r="IGJ197" s="25"/>
      <c r="IGK197" s="25"/>
      <c r="IGL197" s="25"/>
      <c r="IGM197" s="25"/>
      <c r="IGN197" s="25"/>
      <c r="IGO197" s="25"/>
      <c r="IGP197" s="25"/>
      <c r="IGQ197" s="25"/>
      <c r="IGR197" s="25"/>
      <c r="IGS197" s="25"/>
      <c r="IGT197" s="25"/>
      <c r="IGU197" s="25"/>
      <c r="IGV197" s="25"/>
      <c r="IGW197" s="25"/>
      <c r="IGX197" s="25"/>
      <c r="IGY197" s="25"/>
      <c r="IGZ197" s="25"/>
      <c r="IHA197" s="25"/>
      <c r="IHB197" s="25"/>
      <c r="IHC197" s="25"/>
      <c r="IHD197" s="25"/>
      <c r="IHE197" s="25"/>
      <c r="IHF197" s="25"/>
      <c r="IHG197" s="25"/>
      <c r="IHH197" s="25"/>
      <c r="IHI197" s="25"/>
      <c r="IHJ197" s="25"/>
      <c r="IHK197" s="25"/>
      <c r="IHL197" s="25"/>
      <c r="IHM197" s="25"/>
      <c r="IHN197" s="25"/>
      <c r="IHO197" s="25"/>
      <c r="IHP197" s="25"/>
      <c r="IHQ197" s="25"/>
      <c r="IHR197" s="25"/>
      <c r="IHS197" s="25"/>
      <c r="IHT197" s="25"/>
      <c r="IHU197" s="25"/>
      <c r="IHV197" s="25"/>
      <c r="IHW197" s="25"/>
      <c r="IHX197" s="25"/>
      <c r="IHY197" s="25"/>
      <c r="IHZ197" s="25"/>
      <c r="IIA197" s="25"/>
      <c r="IIB197" s="25"/>
      <c r="IIC197" s="25"/>
      <c r="IID197" s="25"/>
      <c r="IIE197" s="25"/>
      <c r="IIF197" s="25"/>
      <c r="IIG197" s="25"/>
      <c r="IIH197" s="25"/>
      <c r="III197" s="25"/>
      <c r="IIJ197" s="25"/>
      <c r="IIK197" s="25"/>
      <c r="IIL197" s="25"/>
      <c r="IIM197" s="25"/>
      <c r="IIN197" s="25"/>
      <c r="IIO197" s="25"/>
      <c r="IIP197" s="25"/>
      <c r="IIQ197" s="25"/>
      <c r="IIR197" s="25"/>
      <c r="IIS197" s="25"/>
      <c r="IIT197" s="25"/>
      <c r="IIU197" s="25"/>
      <c r="IIV197" s="25"/>
      <c r="IIW197" s="25"/>
      <c r="IIX197" s="25"/>
      <c r="IIY197" s="25"/>
      <c r="IIZ197" s="25"/>
      <c r="IJA197" s="25"/>
      <c r="IJB197" s="25"/>
      <c r="IJC197" s="25"/>
      <c r="IJD197" s="25"/>
      <c r="IJE197" s="25"/>
      <c r="IJF197" s="25"/>
      <c r="IJG197" s="25"/>
      <c r="IJH197" s="25"/>
      <c r="IJI197" s="25"/>
      <c r="IJJ197" s="25"/>
      <c r="IJK197" s="25"/>
      <c r="IJL197" s="25"/>
      <c r="IJM197" s="25"/>
      <c r="IJN197" s="25"/>
      <c r="IJO197" s="25"/>
      <c r="IJP197" s="25"/>
      <c r="IJQ197" s="25"/>
      <c r="IJR197" s="25"/>
      <c r="IJS197" s="25"/>
      <c r="IJT197" s="25"/>
      <c r="IJU197" s="25"/>
      <c r="IJV197" s="25"/>
      <c r="IJW197" s="25"/>
      <c r="IJX197" s="25"/>
      <c r="IJY197" s="25"/>
      <c r="IJZ197" s="25"/>
      <c r="IKA197" s="25"/>
      <c r="IKB197" s="25"/>
      <c r="IKC197" s="25"/>
      <c r="IKD197" s="25"/>
      <c r="IKE197" s="25"/>
      <c r="IKF197" s="25"/>
      <c r="IKG197" s="25"/>
      <c r="IKH197" s="25"/>
      <c r="IKI197" s="25"/>
      <c r="IKJ197" s="25"/>
      <c r="IKK197" s="25"/>
      <c r="IKL197" s="25"/>
      <c r="IKM197" s="25"/>
      <c r="IKN197" s="25"/>
      <c r="IKO197" s="25"/>
      <c r="IKP197" s="25"/>
      <c r="IKQ197" s="25"/>
      <c r="IKR197" s="25"/>
      <c r="IKS197" s="25"/>
      <c r="IKT197" s="25"/>
      <c r="IKU197" s="25"/>
      <c r="IKV197" s="25"/>
      <c r="IKW197" s="25"/>
      <c r="IKX197" s="25"/>
      <c r="IKY197" s="25"/>
      <c r="IKZ197" s="25"/>
      <c r="ILA197" s="25"/>
      <c r="ILB197" s="25"/>
      <c r="ILC197" s="25"/>
      <c r="ILD197" s="25"/>
      <c r="ILE197" s="25"/>
      <c r="ILF197" s="25"/>
      <c r="ILG197" s="25"/>
      <c r="ILH197" s="25"/>
      <c r="ILI197" s="25"/>
      <c r="ILJ197" s="25"/>
      <c r="ILK197" s="25"/>
      <c r="ILL197" s="25"/>
      <c r="ILM197" s="25"/>
      <c r="ILN197" s="25"/>
      <c r="ILO197" s="25"/>
      <c r="ILP197" s="25"/>
      <c r="ILQ197" s="25"/>
      <c r="ILR197" s="25"/>
      <c r="ILS197" s="25"/>
      <c r="ILT197" s="25"/>
      <c r="ILU197" s="25"/>
      <c r="ILV197" s="25"/>
      <c r="ILW197" s="25"/>
      <c r="ILX197" s="25"/>
      <c r="ILY197" s="25"/>
      <c r="ILZ197" s="25"/>
      <c r="IMA197" s="25"/>
      <c r="IMB197" s="25"/>
      <c r="IMC197" s="25"/>
      <c r="IMD197" s="25"/>
      <c r="IME197" s="25"/>
      <c r="IMF197" s="25"/>
      <c r="IMG197" s="25"/>
      <c r="IMH197" s="25"/>
      <c r="IMI197" s="25"/>
      <c r="IMJ197" s="25"/>
      <c r="IMK197" s="25"/>
      <c r="IML197" s="25"/>
      <c r="IMM197" s="25"/>
      <c r="IMN197" s="25"/>
      <c r="IMO197" s="25"/>
      <c r="IMP197" s="25"/>
      <c r="IMQ197" s="25"/>
      <c r="IMR197" s="25"/>
      <c r="IMS197" s="25"/>
      <c r="IMT197" s="25"/>
      <c r="IMU197" s="25"/>
      <c r="IMV197" s="25"/>
      <c r="IMW197" s="25"/>
      <c r="IMX197" s="25"/>
      <c r="IMY197" s="25"/>
      <c r="IMZ197" s="25"/>
      <c r="INA197" s="25"/>
      <c r="INB197" s="25"/>
      <c r="INC197" s="25"/>
      <c r="IND197" s="25"/>
      <c r="INE197" s="25"/>
      <c r="INF197" s="25"/>
      <c r="ING197" s="25"/>
      <c r="INH197" s="25"/>
      <c r="INI197" s="25"/>
      <c r="INJ197" s="25"/>
      <c r="INK197" s="25"/>
      <c r="INL197" s="25"/>
      <c r="INM197" s="25"/>
      <c r="INN197" s="25"/>
      <c r="INO197" s="25"/>
      <c r="INP197" s="25"/>
      <c r="INQ197" s="25"/>
      <c r="INR197" s="25"/>
      <c r="INS197" s="25"/>
      <c r="INT197" s="25"/>
      <c r="INU197" s="25"/>
      <c r="INV197" s="25"/>
      <c r="INW197" s="25"/>
      <c r="INX197" s="25"/>
      <c r="INY197" s="25"/>
      <c r="INZ197" s="25"/>
      <c r="IOA197" s="25"/>
      <c r="IOB197" s="25"/>
      <c r="IOC197" s="25"/>
      <c r="IOD197" s="25"/>
      <c r="IOE197" s="25"/>
      <c r="IOF197" s="25"/>
      <c r="IOG197" s="25"/>
      <c r="IOH197" s="25"/>
      <c r="IOI197" s="25"/>
      <c r="IOJ197" s="25"/>
      <c r="IOK197" s="25"/>
      <c r="IOL197" s="25"/>
      <c r="IOM197" s="25"/>
      <c r="ION197" s="25"/>
      <c r="IOO197" s="25"/>
      <c r="IOP197" s="25"/>
      <c r="IOQ197" s="25"/>
      <c r="IOR197" s="25"/>
      <c r="IOS197" s="25"/>
      <c r="IOT197" s="25"/>
      <c r="IOU197" s="25"/>
      <c r="IOV197" s="25"/>
      <c r="IOW197" s="25"/>
      <c r="IOX197" s="25"/>
      <c r="IOY197" s="25"/>
      <c r="IOZ197" s="25"/>
      <c r="IPA197" s="25"/>
      <c r="IPB197" s="25"/>
      <c r="IPC197" s="25"/>
      <c r="IPD197" s="25"/>
      <c r="IPE197" s="25"/>
      <c r="IPF197" s="25"/>
      <c r="IPG197" s="25"/>
      <c r="IPH197" s="25"/>
      <c r="IPI197" s="25"/>
      <c r="IPJ197" s="25"/>
      <c r="IPK197" s="25"/>
      <c r="IPL197" s="25"/>
      <c r="IPM197" s="25"/>
      <c r="IPN197" s="25"/>
      <c r="IPO197" s="25"/>
      <c r="IPP197" s="25"/>
      <c r="IPQ197" s="25"/>
      <c r="IPR197" s="25"/>
      <c r="IPS197" s="25"/>
      <c r="IPT197" s="25"/>
      <c r="IPU197" s="25"/>
      <c r="IPV197" s="25"/>
      <c r="IPW197" s="25"/>
      <c r="IPX197" s="25"/>
      <c r="IPY197" s="25"/>
      <c r="IPZ197" s="25"/>
      <c r="IQA197" s="25"/>
      <c r="IQB197" s="25"/>
      <c r="IQC197" s="25"/>
      <c r="IQD197" s="25"/>
      <c r="IQE197" s="25"/>
      <c r="IQF197" s="25"/>
      <c r="IQG197" s="25"/>
      <c r="IQH197" s="25"/>
      <c r="IQI197" s="25"/>
      <c r="IQJ197" s="25"/>
      <c r="IQK197" s="25"/>
      <c r="IQL197" s="25"/>
      <c r="IQM197" s="25"/>
      <c r="IQN197" s="25"/>
      <c r="IQO197" s="25"/>
      <c r="IQP197" s="25"/>
      <c r="IQQ197" s="25"/>
      <c r="IQR197" s="25"/>
      <c r="IQS197" s="25"/>
      <c r="IQT197" s="25"/>
      <c r="IQU197" s="25"/>
      <c r="IQV197" s="25"/>
      <c r="IQW197" s="25"/>
      <c r="IQX197" s="25"/>
      <c r="IQY197" s="25"/>
      <c r="IQZ197" s="25"/>
      <c r="IRA197" s="25"/>
      <c r="IRB197" s="25"/>
      <c r="IRC197" s="25"/>
      <c r="IRD197" s="25"/>
      <c r="IRE197" s="25"/>
      <c r="IRF197" s="25"/>
      <c r="IRG197" s="25"/>
      <c r="IRH197" s="25"/>
      <c r="IRI197" s="25"/>
      <c r="IRJ197" s="25"/>
      <c r="IRK197" s="25"/>
      <c r="IRL197" s="25"/>
      <c r="IRM197" s="25"/>
      <c r="IRN197" s="25"/>
      <c r="IRO197" s="25"/>
      <c r="IRP197" s="25"/>
      <c r="IRQ197" s="25"/>
      <c r="IRR197" s="25"/>
      <c r="IRS197" s="25"/>
      <c r="IRT197" s="25"/>
      <c r="IRU197" s="25"/>
      <c r="IRV197" s="25"/>
      <c r="IRW197" s="25"/>
      <c r="IRX197" s="25"/>
      <c r="IRY197" s="25"/>
      <c r="IRZ197" s="25"/>
      <c r="ISA197" s="25"/>
      <c r="ISB197" s="25"/>
      <c r="ISC197" s="25"/>
      <c r="ISD197" s="25"/>
      <c r="ISE197" s="25"/>
      <c r="ISF197" s="25"/>
      <c r="ISG197" s="25"/>
      <c r="ISH197" s="25"/>
      <c r="ISI197" s="25"/>
      <c r="ISJ197" s="25"/>
      <c r="ISK197" s="25"/>
      <c r="ISL197" s="25"/>
      <c r="ISM197" s="25"/>
      <c r="ISN197" s="25"/>
      <c r="ISO197" s="25"/>
      <c r="ISP197" s="25"/>
      <c r="ISQ197" s="25"/>
      <c r="ISR197" s="25"/>
      <c r="ISS197" s="25"/>
      <c r="IST197" s="25"/>
      <c r="ISU197" s="25"/>
      <c r="ISV197" s="25"/>
      <c r="ISW197" s="25"/>
      <c r="ISX197" s="25"/>
      <c r="ISY197" s="25"/>
      <c r="ISZ197" s="25"/>
      <c r="ITA197" s="25"/>
      <c r="ITB197" s="25"/>
      <c r="ITC197" s="25"/>
      <c r="ITD197" s="25"/>
      <c r="ITE197" s="25"/>
      <c r="ITF197" s="25"/>
      <c r="ITG197" s="25"/>
      <c r="ITH197" s="25"/>
      <c r="ITI197" s="25"/>
      <c r="ITJ197" s="25"/>
      <c r="ITK197" s="25"/>
      <c r="ITL197" s="25"/>
      <c r="ITM197" s="25"/>
      <c r="ITN197" s="25"/>
      <c r="ITO197" s="25"/>
      <c r="ITP197" s="25"/>
      <c r="ITQ197" s="25"/>
      <c r="ITR197" s="25"/>
      <c r="ITS197" s="25"/>
      <c r="ITT197" s="25"/>
      <c r="ITU197" s="25"/>
      <c r="ITV197" s="25"/>
      <c r="ITW197" s="25"/>
      <c r="ITX197" s="25"/>
      <c r="ITY197" s="25"/>
      <c r="ITZ197" s="25"/>
      <c r="IUA197" s="25"/>
      <c r="IUB197" s="25"/>
      <c r="IUC197" s="25"/>
      <c r="IUD197" s="25"/>
      <c r="IUE197" s="25"/>
      <c r="IUF197" s="25"/>
      <c r="IUG197" s="25"/>
      <c r="IUH197" s="25"/>
      <c r="IUI197" s="25"/>
      <c r="IUJ197" s="25"/>
      <c r="IUK197" s="25"/>
      <c r="IUL197" s="25"/>
      <c r="IUM197" s="25"/>
      <c r="IUN197" s="25"/>
      <c r="IUO197" s="25"/>
      <c r="IUP197" s="25"/>
      <c r="IUQ197" s="25"/>
      <c r="IUR197" s="25"/>
      <c r="IUS197" s="25"/>
      <c r="IUT197" s="25"/>
      <c r="IUU197" s="25"/>
      <c r="IUV197" s="25"/>
      <c r="IUW197" s="25"/>
      <c r="IUX197" s="25"/>
      <c r="IUY197" s="25"/>
      <c r="IUZ197" s="25"/>
      <c r="IVA197" s="25"/>
      <c r="IVB197" s="25"/>
      <c r="IVC197" s="25"/>
      <c r="IVD197" s="25"/>
      <c r="IVE197" s="25"/>
      <c r="IVF197" s="25"/>
      <c r="IVG197" s="25"/>
      <c r="IVH197" s="25"/>
      <c r="IVI197" s="25"/>
      <c r="IVJ197" s="25"/>
      <c r="IVK197" s="25"/>
      <c r="IVL197" s="25"/>
      <c r="IVM197" s="25"/>
      <c r="IVN197" s="25"/>
      <c r="IVO197" s="25"/>
      <c r="IVP197" s="25"/>
      <c r="IVQ197" s="25"/>
      <c r="IVR197" s="25"/>
      <c r="IVS197" s="25"/>
      <c r="IVT197" s="25"/>
      <c r="IVU197" s="25"/>
      <c r="IVV197" s="25"/>
      <c r="IVW197" s="25"/>
      <c r="IVX197" s="25"/>
      <c r="IVY197" s="25"/>
      <c r="IVZ197" s="25"/>
      <c r="IWA197" s="25"/>
      <c r="IWB197" s="25"/>
      <c r="IWC197" s="25"/>
      <c r="IWD197" s="25"/>
      <c r="IWE197" s="25"/>
      <c r="IWF197" s="25"/>
      <c r="IWG197" s="25"/>
      <c r="IWH197" s="25"/>
      <c r="IWI197" s="25"/>
      <c r="IWJ197" s="25"/>
      <c r="IWK197" s="25"/>
      <c r="IWL197" s="25"/>
      <c r="IWM197" s="25"/>
      <c r="IWN197" s="25"/>
      <c r="IWO197" s="25"/>
      <c r="IWP197" s="25"/>
      <c r="IWQ197" s="25"/>
      <c r="IWR197" s="25"/>
      <c r="IWS197" s="25"/>
      <c r="IWT197" s="25"/>
      <c r="IWU197" s="25"/>
      <c r="IWV197" s="25"/>
      <c r="IWW197" s="25"/>
      <c r="IWX197" s="25"/>
      <c r="IWY197" s="25"/>
      <c r="IWZ197" s="25"/>
      <c r="IXA197" s="25"/>
      <c r="IXB197" s="25"/>
      <c r="IXC197" s="25"/>
      <c r="IXD197" s="25"/>
      <c r="IXE197" s="25"/>
      <c r="IXF197" s="25"/>
      <c r="IXG197" s="25"/>
      <c r="IXH197" s="25"/>
      <c r="IXI197" s="25"/>
      <c r="IXJ197" s="25"/>
      <c r="IXK197" s="25"/>
      <c r="IXL197" s="25"/>
      <c r="IXM197" s="25"/>
      <c r="IXN197" s="25"/>
      <c r="IXO197" s="25"/>
      <c r="IXP197" s="25"/>
      <c r="IXQ197" s="25"/>
      <c r="IXR197" s="25"/>
      <c r="IXS197" s="25"/>
      <c r="IXT197" s="25"/>
      <c r="IXU197" s="25"/>
      <c r="IXV197" s="25"/>
      <c r="IXW197" s="25"/>
      <c r="IXX197" s="25"/>
      <c r="IXY197" s="25"/>
      <c r="IXZ197" s="25"/>
      <c r="IYA197" s="25"/>
      <c r="IYB197" s="25"/>
      <c r="IYC197" s="25"/>
      <c r="IYD197" s="25"/>
      <c r="IYE197" s="25"/>
      <c r="IYF197" s="25"/>
      <c r="IYG197" s="25"/>
      <c r="IYH197" s="25"/>
      <c r="IYI197" s="25"/>
      <c r="IYJ197" s="25"/>
      <c r="IYK197" s="25"/>
      <c r="IYL197" s="25"/>
      <c r="IYM197" s="25"/>
      <c r="IYN197" s="25"/>
      <c r="IYO197" s="25"/>
      <c r="IYP197" s="25"/>
      <c r="IYQ197" s="25"/>
      <c r="IYR197" s="25"/>
      <c r="IYS197" s="25"/>
      <c r="IYT197" s="25"/>
      <c r="IYU197" s="25"/>
      <c r="IYV197" s="25"/>
      <c r="IYW197" s="25"/>
      <c r="IYX197" s="25"/>
      <c r="IYY197" s="25"/>
      <c r="IYZ197" s="25"/>
      <c r="IZA197" s="25"/>
      <c r="IZB197" s="25"/>
      <c r="IZC197" s="25"/>
      <c r="IZD197" s="25"/>
      <c r="IZE197" s="25"/>
      <c r="IZF197" s="25"/>
      <c r="IZG197" s="25"/>
      <c r="IZH197" s="25"/>
      <c r="IZI197" s="25"/>
      <c r="IZJ197" s="25"/>
      <c r="IZK197" s="25"/>
      <c r="IZL197" s="25"/>
      <c r="IZM197" s="25"/>
      <c r="IZN197" s="25"/>
      <c r="IZO197" s="25"/>
      <c r="IZP197" s="25"/>
      <c r="IZQ197" s="25"/>
      <c r="IZR197" s="25"/>
      <c r="IZS197" s="25"/>
      <c r="IZT197" s="25"/>
      <c r="IZU197" s="25"/>
      <c r="IZV197" s="25"/>
      <c r="IZW197" s="25"/>
      <c r="IZX197" s="25"/>
      <c r="IZY197" s="25"/>
      <c r="IZZ197" s="25"/>
      <c r="JAA197" s="25"/>
      <c r="JAB197" s="25"/>
      <c r="JAC197" s="25"/>
      <c r="JAD197" s="25"/>
      <c r="JAE197" s="25"/>
      <c r="JAF197" s="25"/>
      <c r="JAG197" s="25"/>
      <c r="JAH197" s="25"/>
      <c r="JAI197" s="25"/>
      <c r="JAJ197" s="25"/>
      <c r="JAK197" s="25"/>
      <c r="JAL197" s="25"/>
      <c r="JAM197" s="25"/>
      <c r="JAN197" s="25"/>
      <c r="JAO197" s="25"/>
      <c r="JAP197" s="25"/>
      <c r="JAQ197" s="25"/>
      <c r="JAR197" s="25"/>
      <c r="JAS197" s="25"/>
      <c r="JAT197" s="25"/>
      <c r="JAU197" s="25"/>
      <c r="JAV197" s="25"/>
      <c r="JAW197" s="25"/>
      <c r="JAX197" s="25"/>
      <c r="JAY197" s="25"/>
      <c r="JAZ197" s="25"/>
      <c r="JBA197" s="25"/>
      <c r="JBB197" s="25"/>
      <c r="JBC197" s="25"/>
      <c r="JBD197" s="25"/>
      <c r="JBE197" s="25"/>
      <c r="JBF197" s="25"/>
      <c r="JBG197" s="25"/>
      <c r="JBH197" s="25"/>
      <c r="JBI197" s="25"/>
      <c r="JBJ197" s="25"/>
      <c r="JBK197" s="25"/>
      <c r="JBL197" s="25"/>
      <c r="JBM197" s="25"/>
      <c r="JBN197" s="25"/>
      <c r="JBO197" s="25"/>
      <c r="JBP197" s="25"/>
      <c r="JBQ197" s="25"/>
      <c r="JBR197" s="25"/>
      <c r="JBS197" s="25"/>
      <c r="JBT197" s="25"/>
      <c r="JBU197" s="25"/>
      <c r="JBV197" s="25"/>
      <c r="JBW197" s="25"/>
      <c r="JBX197" s="25"/>
      <c r="JBY197" s="25"/>
      <c r="JBZ197" s="25"/>
      <c r="JCA197" s="25"/>
      <c r="JCB197" s="25"/>
      <c r="JCC197" s="25"/>
      <c r="JCD197" s="25"/>
      <c r="JCE197" s="25"/>
      <c r="JCF197" s="25"/>
      <c r="JCG197" s="25"/>
      <c r="JCH197" s="25"/>
      <c r="JCI197" s="25"/>
      <c r="JCJ197" s="25"/>
      <c r="JCK197" s="25"/>
      <c r="JCL197" s="25"/>
      <c r="JCM197" s="25"/>
      <c r="JCN197" s="25"/>
      <c r="JCO197" s="25"/>
      <c r="JCP197" s="25"/>
      <c r="JCQ197" s="25"/>
      <c r="JCR197" s="25"/>
      <c r="JCS197" s="25"/>
      <c r="JCT197" s="25"/>
      <c r="JCU197" s="25"/>
      <c r="JCV197" s="25"/>
      <c r="JCW197" s="25"/>
      <c r="JCX197" s="25"/>
      <c r="JCY197" s="25"/>
      <c r="JCZ197" s="25"/>
      <c r="JDA197" s="25"/>
      <c r="JDB197" s="25"/>
      <c r="JDC197" s="25"/>
      <c r="JDD197" s="25"/>
      <c r="JDE197" s="25"/>
      <c r="JDF197" s="25"/>
      <c r="JDG197" s="25"/>
      <c r="JDH197" s="25"/>
      <c r="JDI197" s="25"/>
      <c r="JDJ197" s="25"/>
      <c r="JDK197" s="25"/>
      <c r="JDL197" s="25"/>
      <c r="JDM197" s="25"/>
      <c r="JDN197" s="25"/>
      <c r="JDO197" s="25"/>
      <c r="JDP197" s="25"/>
      <c r="JDQ197" s="25"/>
      <c r="JDR197" s="25"/>
      <c r="JDS197" s="25"/>
      <c r="JDT197" s="25"/>
      <c r="JDU197" s="25"/>
      <c r="JDV197" s="25"/>
      <c r="JDW197" s="25"/>
      <c r="JDX197" s="25"/>
      <c r="JDY197" s="25"/>
      <c r="JDZ197" s="25"/>
      <c r="JEA197" s="25"/>
      <c r="JEB197" s="25"/>
      <c r="JEC197" s="25"/>
      <c r="JED197" s="25"/>
      <c r="JEE197" s="25"/>
      <c r="JEF197" s="25"/>
      <c r="JEG197" s="25"/>
      <c r="JEH197" s="25"/>
      <c r="JEI197" s="25"/>
      <c r="JEJ197" s="25"/>
      <c r="JEK197" s="25"/>
      <c r="JEL197" s="25"/>
      <c r="JEM197" s="25"/>
      <c r="JEN197" s="25"/>
      <c r="JEO197" s="25"/>
      <c r="JEP197" s="25"/>
      <c r="JEQ197" s="25"/>
      <c r="JER197" s="25"/>
      <c r="JES197" s="25"/>
      <c r="JET197" s="25"/>
      <c r="JEU197" s="25"/>
      <c r="JEV197" s="25"/>
      <c r="JEW197" s="25"/>
      <c r="JEX197" s="25"/>
      <c r="JEY197" s="25"/>
      <c r="JEZ197" s="25"/>
      <c r="JFA197" s="25"/>
      <c r="JFB197" s="25"/>
      <c r="JFC197" s="25"/>
      <c r="JFD197" s="25"/>
      <c r="JFE197" s="25"/>
      <c r="JFF197" s="25"/>
      <c r="JFG197" s="25"/>
      <c r="JFH197" s="25"/>
      <c r="JFI197" s="25"/>
      <c r="JFJ197" s="25"/>
      <c r="JFK197" s="25"/>
      <c r="JFL197" s="25"/>
      <c r="JFM197" s="25"/>
      <c r="JFN197" s="25"/>
      <c r="JFO197" s="25"/>
      <c r="JFP197" s="25"/>
      <c r="JFQ197" s="25"/>
      <c r="JFR197" s="25"/>
      <c r="JFS197" s="25"/>
      <c r="JFT197" s="25"/>
      <c r="JFU197" s="25"/>
      <c r="JFV197" s="25"/>
      <c r="JFW197" s="25"/>
      <c r="JFX197" s="25"/>
      <c r="JFY197" s="25"/>
      <c r="JFZ197" s="25"/>
      <c r="JGA197" s="25"/>
      <c r="JGB197" s="25"/>
      <c r="JGC197" s="25"/>
      <c r="JGD197" s="25"/>
      <c r="JGE197" s="25"/>
      <c r="JGF197" s="25"/>
      <c r="JGG197" s="25"/>
      <c r="JGH197" s="25"/>
      <c r="JGI197" s="25"/>
      <c r="JGJ197" s="25"/>
      <c r="JGK197" s="25"/>
      <c r="JGL197" s="25"/>
      <c r="JGM197" s="25"/>
      <c r="JGN197" s="25"/>
      <c r="JGO197" s="25"/>
      <c r="JGP197" s="25"/>
      <c r="JGQ197" s="25"/>
      <c r="JGR197" s="25"/>
      <c r="JGS197" s="25"/>
      <c r="JGT197" s="25"/>
      <c r="JGU197" s="25"/>
      <c r="JGV197" s="25"/>
      <c r="JGW197" s="25"/>
      <c r="JGX197" s="25"/>
      <c r="JGY197" s="25"/>
      <c r="JGZ197" s="25"/>
      <c r="JHA197" s="25"/>
      <c r="JHB197" s="25"/>
      <c r="JHC197" s="25"/>
      <c r="JHD197" s="25"/>
      <c r="JHE197" s="25"/>
      <c r="JHF197" s="25"/>
      <c r="JHG197" s="25"/>
      <c r="JHH197" s="25"/>
      <c r="JHI197" s="25"/>
      <c r="JHJ197" s="25"/>
      <c r="JHK197" s="25"/>
      <c r="JHL197" s="25"/>
      <c r="JHM197" s="25"/>
      <c r="JHN197" s="25"/>
      <c r="JHO197" s="25"/>
      <c r="JHP197" s="25"/>
      <c r="JHQ197" s="25"/>
      <c r="JHR197" s="25"/>
      <c r="JHS197" s="25"/>
      <c r="JHT197" s="25"/>
      <c r="JHU197" s="25"/>
      <c r="JHV197" s="25"/>
      <c r="JHW197" s="25"/>
      <c r="JHX197" s="25"/>
      <c r="JHY197" s="25"/>
      <c r="JHZ197" s="25"/>
      <c r="JIA197" s="25"/>
      <c r="JIB197" s="25"/>
      <c r="JIC197" s="25"/>
      <c r="JID197" s="25"/>
      <c r="JIE197" s="25"/>
      <c r="JIF197" s="25"/>
      <c r="JIG197" s="25"/>
      <c r="JIH197" s="25"/>
      <c r="JII197" s="25"/>
      <c r="JIJ197" s="25"/>
      <c r="JIK197" s="25"/>
      <c r="JIL197" s="25"/>
      <c r="JIM197" s="25"/>
      <c r="JIN197" s="25"/>
      <c r="JIO197" s="25"/>
      <c r="JIP197" s="25"/>
      <c r="JIQ197" s="25"/>
      <c r="JIR197" s="25"/>
      <c r="JIS197" s="25"/>
      <c r="JIT197" s="25"/>
      <c r="JIU197" s="25"/>
      <c r="JIV197" s="25"/>
      <c r="JIW197" s="25"/>
      <c r="JIX197" s="25"/>
      <c r="JIY197" s="25"/>
      <c r="JIZ197" s="25"/>
      <c r="JJA197" s="25"/>
      <c r="JJB197" s="25"/>
      <c r="JJC197" s="25"/>
      <c r="JJD197" s="25"/>
      <c r="JJE197" s="25"/>
      <c r="JJF197" s="25"/>
      <c r="JJG197" s="25"/>
      <c r="JJH197" s="25"/>
      <c r="JJI197" s="25"/>
      <c r="JJJ197" s="25"/>
      <c r="JJK197" s="25"/>
      <c r="JJL197" s="25"/>
      <c r="JJM197" s="25"/>
      <c r="JJN197" s="25"/>
      <c r="JJO197" s="25"/>
      <c r="JJP197" s="25"/>
      <c r="JJQ197" s="25"/>
      <c r="JJR197" s="25"/>
      <c r="JJS197" s="25"/>
      <c r="JJT197" s="25"/>
      <c r="JJU197" s="25"/>
      <c r="JJV197" s="25"/>
      <c r="JJW197" s="25"/>
      <c r="JJX197" s="25"/>
      <c r="JJY197" s="25"/>
      <c r="JJZ197" s="25"/>
      <c r="JKA197" s="25"/>
      <c r="JKB197" s="25"/>
      <c r="JKC197" s="25"/>
      <c r="JKD197" s="25"/>
      <c r="JKE197" s="25"/>
      <c r="JKF197" s="25"/>
      <c r="JKG197" s="25"/>
      <c r="JKH197" s="25"/>
      <c r="JKI197" s="25"/>
      <c r="JKJ197" s="25"/>
      <c r="JKK197" s="25"/>
      <c r="JKL197" s="25"/>
      <c r="JKM197" s="25"/>
      <c r="JKN197" s="25"/>
      <c r="JKO197" s="25"/>
      <c r="JKP197" s="25"/>
      <c r="JKQ197" s="25"/>
      <c r="JKR197" s="25"/>
      <c r="JKS197" s="25"/>
      <c r="JKT197" s="25"/>
      <c r="JKU197" s="25"/>
      <c r="JKV197" s="25"/>
      <c r="JKW197" s="25"/>
      <c r="JKX197" s="25"/>
      <c r="JKY197" s="25"/>
      <c r="JKZ197" s="25"/>
      <c r="JLA197" s="25"/>
      <c r="JLB197" s="25"/>
      <c r="JLC197" s="25"/>
      <c r="JLD197" s="25"/>
      <c r="JLE197" s="25"/>
      <c r="JLF197" s="25"/>
      <c r="JLG197" s="25"/>
      <c r="JLH197" s="25"/>
      <c r="JLI197" s="25"/>
      <c r="JLJ197" s="25"/>
      <c r="JLK197" s="25"/>
      <c r="JLL197" s="25"/>
      <c r="JLM197" s="25"/>
      <c r="JLN197" s="25"/>
      <c r="JLO197" s="25"/>
      <c r="JLP197" s="25"/>
      <c r="JLQ197" s="25"/>
      <c r="JLR197" s="25"/>
      <c r="JLS197" s="25"/>
      <c r="JLT197" s="25"/>
      <c r="JLU197" s="25"/>
      <c r="JLV197" s="25"/>
      <c r="JLW197" s="25"/>
      <c r="JLX197" s="25"/>
      <c r="JLY197" s="25"/>
      <c r="JLZ197" s="25"/>
      <c r="JMA197" s="25"/>
      <c r="JMB197" s="25"/>
      <c r="JMC197" s="25"/>
      <c r="JMD197" s="25"/>
      <c r="JME197" s="25"/>
      <c r="JMF197" s="25"/>
      <c r="JMG197" s="25"/>
      <c r="JMH197" s="25"/>
      <c r="JMI197" s="25"/>
      <c r="JMJ197" s="25"/>
      <c r="JMK197" s="25"/>
      <c r="JML197" s="25"/>
      <c r="JMM197" s="25"/>
      <c r="JMN197" s="25"/>
      <c r="JMO197" s="25"/>
      <c r="JMP197" s="25"/>
      <c r="JMQ197" s="25"/>
      <c r="JMR197" s="25"/>
      <c r="JMS197" s="25"/>
      <c r="JMT197" s="25"/>
      <c r="JMU197" s="25"/>
      <c r="JMV197" s="25"/>
      <c r="JMW197" s="25"/>
      <c r="JMX197" s="25"/>
      <c r="JMY197" s="25"/>
      <c r="JMZ197" s="25"/>
      <c r="JNA197" s="25"/>
      <c r="JNB197" s="25"/>
      <c r="JNC197" s="25"/>
      <c r="JND197" s="25"/>
      <c r="JNE197" s="25"/>
      <c r="JNF197" s="25"/>
      <c r="JNG197" s="25"/>
      <c r="JNH197" s="25"/>
      <c r="JNI197" s="25"/>
      <c r="JNJ197" s="25"/>
      <c r="JNK197" s="25"/>
      <c r="JNL197" s="25"/>
      <c r="JNM197" s="25"/>
      <c r="JNN197" s="25"/>
      <c r="JNO197" s="25"/>
      <c r="JNP197" s="25"/>
      <c r="JNQ197" s="25"/>
      <c r="JNR197" s="25"/>
      <c r="JNS197" s="25"/>
      <c r="JNT197" s="25"/>
      <c r="JNU197" s="25"/>
      <c r="JNV197" s="25"/>
      <c r="JNW197" s="25"/>
      <c r="JNX197" s="25"/>
      <c r="JNY197" s="25"/>
      <c r="JNZ197" s="25"/>
      <c r="JOA197" s="25"/>
      <c r="JOB197" s="25"/>
      <c r="JOC197" s="25"/>
      <c r="JOD197" s="25"/>
      <c r="JOE197" s="25"/>
      <c r="JOF197" s="25"/>
      <c r="JOG197" s="25"/>
      <c r="JOH197" s="25"/>
      <c r="JOI197" s="25"/>
      <c r="JOJ197" s="25"/>
      <c r="JOK197" s="25"/>
      <c r="JOL197" s="25"/>
      <c r="JOM197" s="25"/>
      <c r="JON197" s="25"/>
      <c r="JOO197" s="25"/>
      <c r="JOP197" s="25"/>
      <c r="JOQ197" s="25"/>
      <c r="JOR197" s="25"/>
      <c r="JOS197" s="25"/>
      <c r="JOT197" s="25"/>
      <c r="JOU197" s="25"/>
      <c r="JOV197" s="25"/>
      <c r="JOW197" s="25"/>
      <c r="JOX197" s="25"/>
      <c r="JOY197" s="25"/>
      <c r="JOZ197" s="25"/>
      <c r="JPA197" s="25"/>
      <c r="JPB197" s="25"/>
      <c r="JPC197" s="25"/>
      <c r="JPD197" s="25"/>
      <c r="JPE197" s="25"/>
      <c r="JPF197" s="25"/>
      <c r="JPG197" s="25"/>
      <c r="JPH197" s="25"/>
      <c r="JPI197" s="25"/>
      <c r="JPJ197" s="25"/>
      <c r="JPK197" s="25"/>
      <c r="JPL197" s="25"/>
      <c r="JPM197" s="25"/>
      <c r="JPN197" s="25"/>
      <c r="JPO197" s="25"/>
      <c r="JPP197" s="25"/>
      <c r="JPQ197" s="25"/>
      <c r="JPR197" s="25"/>
      <c r="JPS197" s="25"/>
      <c r="JPT197" s="25"/>
      <c r="JPU197" s="25"/>
      <c r="JPV197" s="25"/>
      <c r="JPW197" s="25"/>
      <c r="JPX197" s="25"/>
      <c r="JPY197" s="25"/>
      <c r="JPZ197" s="25"/>
      <c r="JQA197" s="25"/>
      <c r="JQB197" s="25"/>
      <c r="JQC197" s="25"/>
      <c r="JQD197" s="25"/>
      <c r="JQE197" s="25"/>
      <c r="JQF197" s="25"/>
      <c r="JQG197" s="25"/>
      <c r="JQH197" s="25"/>
      <c r="JQI197" s="25"/>
      <c r="JQJ197" s="25"/>
      <c r="JQK197" s="25"/>
      <c r="JQL197" s="25"/>
      <c r="JQM197" s="25"/>
      <c r="JQN197" s="25"/>
      <c r="JQO197" s="25"/>
      <c r="JQP197" s="25"/>
      <c r="JQQ197" s="25"/>
      <c r="JQR197" s="25"/>
      <c r="JQS197" s="25"/>
      <c r="JQT197" s="25"/>
      <c r="JQU197" s="25"/>
      <c r="JQV197" s="25"/>
      <c r="JQW197" s="25"/>
      <c r="JQX197" s="25"/>
      <c r="JQY197" s="25"/>
      <c r="JQZ197" s="25"/>
      <c r="JRA197" s="25"/>
      <c r="JRB197" s="25"/>
      <c r="JRC197" s="25"/>
      <c r="JRD197" s="25"/>
      <c r="JRE197" s="25"/>
      <c r="JRF197" s="25"/>
      <c r="JRG197" s="25"/>
      <c r="JRH197" s="25"/>
      <c r="JRI197" s="25"/>
      <c r="JRJ197" s="25"/>
      <c r="JRK197" s="25"/>
      <c r="JRL197" s="25"/>
      <c r="JRM197" s="25"/>
      <c r="JRN197" s="25"/>
      <c r="JRO197" s="25"/>
      <c r="JRP197" s="25"/>
      <c r="JRQ197" s="25"/>
      <c r="JRR197" s="25"/>
      <c r="JRS197" s="25"/>
      <c r="JRT197" s="25"/>
      <c r="JRU197" s="25"/>
      <c r="JRV197" s="25"/>
      <c r="JRW197" s="25"/>
      <c r="JRX197" s="25"/>
      <c r="JRY197" s="25"/>
      <c r="JRZ197" s="25"/>
      <c r="JSA197" s="25"/>
      <c r="JSB197" s="25"/>
      <c r="JSC197" s="25"/>
      <c r="JSD197" s="25"/>
      <c r="JSE197" s="25"/>
      <c r="JSF197" s="25"/>
      <c r="JSG197" s="25"/>
      <c r="JSH197" s="25"/>
      <c r="JSI197" s="25"/>
      <c r="JSJ197" s="25"/>
      <c r="JSK197" s="25"/>
      <c r="JSL197" s="25"/>
      <c r="JSM197" s="25"/>
      <c r="JSN197" s="25"/>
      <c r="JSO197" s="25"/>
      <c r="JSP197" s="25"/>
      <c r="JSQ197" s="25"/>
      <c r="JSR197" s="25"/>
      <c r="JSS197" s="25"/>
      <c r="JST197" s="25"/>
      <c r="JSU197" s="25"/>
      <c r="JSV197" s="25"/>
      <c r="JSW197" s="25"/>
      <c r="JSX197" s="25"/>
      <c r="JSY197" s="25"/>
      <c r="JSZ197" s="25"/>
      <c r="JTA197" s="25"/>
      <c r="JTB197" s="25"/>
      <c r="JTC197" s="25"/>
      <c r="JTD197" s="25"/>
      <c r="JTE197" s="25"/>
      <c r="JTF197" s="25"/>
      <c r="JTG197" s="25"/>
      <c r="JTH197" s="25"/>
      <c r="JTI197" s="25"/>
      <c r="JTJ197" s="25"/>
      <c r="JTK197" s="25"/>
      <c r="JTL197" s="25"/>
      <c r="JTM197" s="25"/>
      <c r="JTN197" s="25"/>
      <c r="JTO197" s="25"/>
      <c r="JTP197" s="25"/>
      <c r="JTQ197" s="25"/>
      <c r="JTR197" s="25"/>
      <c r="JTS197" s="25"/>
      <c r="JTT197" s="25"/>
      <c r="JTU197" s="25"/>
      <c r="JTV197" s="25"/>
      <c r="JTW197" s="25"/>
      <c r="JTX197" s="25"/>
      <c r="JTY197" s="25"/>
      <c r="JTZ197" s="25"/>
      <c r="JUA197" s="25"/>
      <c r="JUB197" s="25"/>
      <c r="JUC197" s="25"/>
      <c r="JUD197" s="25"/>
      <c r="JUE197" s="25"/>
      <c r="JUF197" s="25"/>
      <c r="JUG197" s="25"/>
      <c r="JUH197" s="25"/>
      <c r="JUI197" s="25"/>
      <c r="JUJ197" s="25"/>
      <c r="JUK197" s="25"/>
      <c r="JUL197" s="25"/>
      <c r="JUM197" s="25"/>
      <c r="JUN197" s="25"/>
      <c r="JUO197" s="25"/>
      <c r="JUP197" s="25"/>
      <c r="JUQ197" s="25"/>
      <c r="JUR197" s="25"/>
      <c r="JUS197" s="25"/>
      <c r="JUT197" s="25"/>
      <c r="JUU197" s="25"/>
      <c r="JUV197" s="25"/>
      <c r="JUW197" s="25"/>
      <c r="JUX197" s="25"/>
      <c r="JUY197" s="25"/>
      <c r="JUZ197" s="25"/>
      <c r="JVA197" s="25"/>
      <c r="JVB197" s="25"/>
      <c r="JVC197" s="25"/>
      <c r="JVD197" s="25"/>
      <c r="JVE197" s="25"/>
      <c r="JVF197" s="25"/>
      <c r="JVG197" s="25"/>
      <c r="JVH197" s="25"/>
      <c r="JVI197" s="25"/>
      <c r="JVJ197" s="25"/>
      <c r="JVK197" s="25"/>
      <c r="JVL197" s="25"/>
      <c r="JVM197" s="25"/>
      <c r="JVN197" s="25"/>
      <c r="JVO197" s="25"/>
      <c r="JVP197" s="25"/>
      <c r="JVQ197" s="25"/>
      <c r="JVR197" s="25"/>
      <c r="JVS197" s="25"/>
      <c r="JVT197" s="25"/>
      <c r="JVU197" s="25"/>
      <c r="JVV197" s="25"/>
      <c r="JVW197" s="25"/>
      <c r="JVX197" s="25"/>
      <c r="JVY197" s="25"/>
      <c r="JVZ197" s="25"/>
      <c r="JWA197" s="25"/>
      <c r="JWB197" s="25"/>
      <c r="JWC197" s="25"/>
      <c r="JWD197" s="25"/>
      <c r="JWE197" s="25"/>
      <c r="JWF197" s="25"/>
      <c r="JWG197" s="25"/>
      <c r="JWH197" s="25"/>
      <c r="JWI197" s="25"/>
      <c r="JWJ197" s="25"/>
      <c r="JWK197" s="25"/>
      <c r="JWL197" s="25"/>
      <c r="JWM197" s="25"/>
      <c r="JWN197" s="25"/>
      <c r="JWO197" s="25"/>
      <c r="JWP197" s="25"/>
      <c r="JWQ197" s="25"/>
      <c r="JWR197" s="25"/>
      <c r="JWS197" s="25"/>
      <c r="JWT197" s="25"/>
      <c r="JWU197" s="25"/>
      <c r="JWV197" s="25"/>
      <c r="JWW197" s="25"/>
      <c r="JWX197" s="25"/>
      <c r="JWY197" s="25"/>
      <c r="JWZ197" s="25"/>
      <c r="JXA197" s="25"/>
      <c r="JXB197" s="25"/>
      <c r="JXC197" s="25"/>
      <c r="JXD197" s="25"/>
      <c r="JXE197" s="25"/>
      <c r="JXF197" s="25"/>
      <c r="JXG197" s="25"/>
      <c r="JXH197" s="25"/>
      <c r="JXI197" s="25"/>
      <c r="JXJ197" s="25"/>
      <c r="JXK197" s="25"/>
      <c r="JXL197" s="25"/>
      <c r="JXM197" s="25"/>
      <c r="JXN197" s="25"/>
      <c r="JXO197" s="25"/>
      <c r="JXP197" s="25"/>
      <c r="JXQ197" s="25"/>
      <c r="JXR197" s="25"/>
      <c r="JXS197" s="25"/>
      <c r="JXT197" s="25"/>
      <c r="JXU197" s="25"/>
      <c r="JXV197" s="25"/>
      <c r="JXW197" s="25"/>
      <c r="JXX197" s="25"/>
      <c r="JXY197" s="25"/>
      <c r="JXZ197" s="25"/>
      <c r="JYA197" s="25"/>
      <c r="JYB197" s="25"/>
      <c r="JYC197" s="25"/>
      <c r="JYD197" s="25"/>
      <c r="JYE197" s="25"/>
      <c r="JYF197" s="25"/>
      <c r="JYG197" s="25"/>
      <c r="JYH197" s="25"/>
      <c r="JYI197" s="25"/>
      <c r="JYJ197" s="25"/>
      <c r="JYK197" s="25"/>
      <c r="JYL197" s="25"/>
      <c r="JYM197" s="25"/>
      <c r="JYN197" s="25"/>
      <c r="JYO197" s="25"/>
      <c r="JYP197" s="25"/>
      <c r="JYQ197" s="25"/>
      <c r="JYR197" s="25"/>
      <c r="JYS197" s="25"/>
      <c r="JYT197" s="25"/>
      <c r="JYU197" s="25"/>
      <c r="JYV197" s="25"/>
      <c r="JYW197" s="25"/>
      <c r="JYX197" s="25"/>
      <c r="JYY197" s="25"/>
      <c r="JYZ197" s="25"/>
      <c r="JZA197" s="25"/>
      <c r="JZB197" s="25"/>
      <c r="JZC197" s="25"/>
      <c r="JZD197" s="25"/>
      <c r="JZE197" s="25"/>
      <c r="JZF197" s="25"/>
      <c r="JZG197" s="25"/>
      <c r="JZH197" s="25"/>
      <c r="JZI197" s="25"/>
      <c r="JZJ197" s="25"/>
      <c r="JZK197" s="25"/>
      <c r="JZL197" s="25"/>
      <c r="JZM197" s="25"/>
      <c r="JZN197" s="25"/>
      <c r="JZO197" s="25"/>
      <c r="JZP197" s="25"/>
      <c r="JZQ197" s="25"/>
      <c r="JZR197" s="25"/>
      <c r="JZS197" s="25"/>
      <c r="JZT197" s="25"/>
      <c r="JZU197" s="25"/>
      <c r="JZV197" s="25"/>
      <c r="JZW197" s="25"/>
      <c r="JZX197" s="25"/>
      <c r="JZY197" s="25"/>
      <c r="JZZ197" s="25"/>
      <c r="KAA197" s="25"/>
      <c r="KAB197" s="25"/>
      <c r="KAC197" s="25"/>
      <c r="KAD197" s="25"/>
      <c r="KAE197" s="25"/>
      <c r="KAF197" s="25"/>
      <c r="KAG197" s="25"/>
      <c r="KAH197" s="25"/>
      <c r="KAI197" s="25"/>
      <c r="KAJ197" s="25"/>
      <c r="KAK197" s="25"/>
      <c r="KAL197" s="25"/>
      <c r="KAM197" s="25"/>
      <c r="KAN197" s="25"/>
      <c r="KAO197" s="25"/>
      <c r="KAP197" s="25"/>
      <c r="KAQ197" s="25"/>
      <c r="KAR197" s="25"/>
      <c r="KAS197" s="25"/>
      <c r="KAT197" s="25"/>
      <c r="KAU197" s="25"/>
      <c r="KAV197" s="25"/>
      <c r="KAW197" s="25"/>
      <c r="KAX197" s="25"/>
      <c r="KAY197" s="25"/>
      <c r="KAZ197" s="25"/>
      <c r="KBA197" s="25"/>
      <c r="KBB197" s="25"/>
      <c r="KBC197" s="25"/>
      <c r="KBD197" s="25"/>
      <c r="KBE197" s="25"/>
      <c r="KBF197" s="25"/>
      <c r="KBG197" s="25"/>
      <c r="KBH197" s="25"/>
      <c r="KBI197" s="25"/>
      <c r="KBJ197" s="25"/>
      <c r="KBK197" s="25"/>
      <c r="KBL197" s="25"/>
      <c r="KBM197" s="25"/>
      <c r="KBN197" s="25"/>
      <c r="KBO197" s="25"/>
      <c r="KBP197" s="25"/>
      <c r="KBQ197" s="25"/>
      <c r="KBR197" s="25"/>
      <c r="KBS197" s="25"/>
      <c r="KBT197" s="25"/>
      <c r="KBU197" s="25"/>
      <c r="KBV197" s="25"/>
      <c r="KBW197" s="25"/>
      <c r="KBX197" s="25"/>
      <c r="KBY197" s="25"/>
      <c r="KBZ197" s="25"/>
      <c r="KCA197" s="25"/>
      <c r="KCB197" s="25"/>
      <c r="KCC197" s="25"/>
      <c r="KCD197" s="25"/>
      <c r="KCE197" s="25"/>
      <c r="KCF197" s="25"/>
      <c r="KCG197" s="25"/>
      <c r="KCH197" s="25"/>
      <c r="KCI197" s="25"/>
      <c r="KCJ197" s="25"/>
      <c r="KCK197" s="25"/>
      <c r="KCL197" s="25"/>
      <c r="KCM197" s="25"/>
      <c r="KCN197" s="25"/>
      <c r="KCO197" s="25"/>
      <c r="KCP197" s="25"/>
      <c r="KCQ197" s="25"/>
      <c r="KCR197" s="25"/>
      <c r="KCS197" s="25"/>
      <c r="KCT197" s="25"/>
      <c r="KCU197" s="25"/>
      <c r="KCV197" s="25"/>
      <c r="KCW197" s="25"/>
      <c r="KCX197" s="25"/>
      <c r="KCY197" s="25"/>
      <c r="KCZ197" s="25"/>
      <c r="KDA197" s="25"/>
      <c r="KDB197" s="25"/>
      <c r="KDC197" s="25"/>
      <c r="KDD197" s="25"/>
      <c r="KDE197" s="25"/>
      <c r="KDF197" s="25"/>
      <c r="KDG197" s="25"/>
      <c r="KDH197" s="25"/>
      <c r="KDI197" s="25"/>
      <c r="KDJ197" s="25"/>
      <c r="KDK197" s="25"/>
      <c r="KDL197" s="25"/>
      <c r="KDM197" s="25"/>
      <c r="KDN197" s="25"/>
      <c r="KDO197" s="25"/>
      <c r="KDP197" s="25"/>
      <c r="KDQ197" s="25"/>
      <c r="KDR197" s="25"/>
      <c r="KDS197" s="25"/>
      <c r="KDT197" s="25"/>
      <c r="KDU197" s="25"/>
      <c r="KDV197" s="25"/>
      <c r="KDW197" s="25"/>
      <c r="KDX197" s="25"/>
      <c r="KDY197" s="25"/>
      <c r="KDZ197" s="25"/>
      <c r="KEA197" s="25"/>
      <c r="KEB197" s="25"/>
      <c r="KEC197" s="25"/>
      <c r="KED197" s="25"/>
      <c r="KEE197" s="25"/>
      <c r="KEF197" s="25"/>
      <c r="KEG197" s="25"/>
      <c r="KEH197" s="25"/>
      <c r="KEI197" s="25"/>
      <c r="KEJ197" s="25"/>
      <c r="KEK197" s="25"/>
      <c r="KEL197" s="25"/>
      <c r="KEM197" s="25"/>
      <c r="KEN197" s="25"/>
      <c r="KEO197" s="25"/>
      <c r="KEP197" s="25"/>
      <c r="KEQ197" s="25"/>
      <c r="KER197" s="25"/>
      <c r="KES197" s="25"/>
      <c r="KET197" s="25"/>
      <c r="KEU197" s="25"/>
      <c r="KEV197" s="25"/>
      <c r="KEW197" s="25"/>
      <c r="KEX197" s="25"/>
      <c r="KEY197" s="25"/>
      <c r="KEZ197" s="25"/>
      <c r="KFA197" s="25"/>
      <c r="KFB197" s="25"/>
      <c r="KFC197" s="25"/>
      <c r="KFD197" s="25"/>
      <c r="KFE197" s="25"/>
      <c r="KFF197" s="25"/>
      <c r="KFG197" s="25"/>
      <c r="KFH197" s="25"/>
      <c r="KFI197" s="25"/>
      <c r="KFJ197" s="25"/>
      <c r="KFK197" s="25"/>
      <c r="KFL197" s="25"/>
      <c r="KFM197" s="25"/>
      <c r="KFN197" s="25"/>
      <c r="KFO197" s="25"/>
      <c r="KFP197" s="25"/>
      <c r="KFQ197" s="25"/>
      <c r="KFR197" s="25"/>
      <c r="KFS197" s="25"/>
      <c r="KFT197" s="25"/>
      <c r="KFU197" s="25"/>
      <c r="KFV197" s="25"/>
      <c r="KFW197" s="25"/>
      <c r="KFX197" s="25"/>
      <c r="KFY197" s="25"/>
      <c r="KFZ197" s="25"/>
      <c r="KGA197" s="25"/>
      <c r="KGB197" s="25"/>
      <c r="KGC197" s="25"/>
      <c r="KGD197" s="25"/>
      <c r="KGE197" s="25"/>
      <c r="KGF197" s="25"/>
      <c r="KGG197" s="25"/>
      <c r="KGH197" s="25"/>
      <c r="KGI197" s="25"/>
      <c r="KGJ197" s="25"/>
      <c r="KGK197" s="25"/>
      <c r="KGL197" s="25"/>
      <c r="KGM197" s="25"/>
      <c r="KGN197" s="25"/>
      <c r="KGO197" s="25"/>
      <c r="KGP197" s="25"/>
      <c r="KGQ197" s="25"/>
      <c r="KGR197" s="25"/>
      <c r="KGS197" s="25"/>
      <c r="KGT197" s="25"/>
      <c r="KGU197" s="25"/>
      <c r="KGV197" s="25"/>
      <c r="KGW197" s="25"/>
      <c r="KGX197" s="25"/>
      <c r="KGY197" s="25"/>
      <c r="KGZ197" s="25"/>
      <c r="KHA197" s="25"/>
      <c r="KHB197" s="25"/>
      <c r="KHC197" s="25"/>
      <c r="KHD197" s="25"/>
      <c r="KHE197" s="25"/>
      <c r="KHF197" s="25"/>
      <c r="KHG197" s="25"/>
      <c r="KHH197" s="25"/>
      <c r="KHI197" s="25"/>
      <c r="KHJ197" s="25"/>
      <c r="KHK197" s="25"/>
      <c r="KHL197" s="25"/>
      <c r="KHM197" s="25"/>
      <c r="KHN197" s="25"/>
      <c r="KHO197" s="25"/>
      <c r="KHP197" s="25"/>
      <c r="KHQ197" s="25"/>
      <c r="KHR197" s="25"/>
      <c r="KHS197" s="25"/>
      <c r="KHT197" s="25"/>
      <c r="KHU197" s="25"/>
      <c r="KHV197" s="25"/>
      <c r="KHW197" s="25"/>
      <c r="KHX197" s="25"/>
      <c r="KHY197" s="25"/>
      <c r="KHZ197" s="25"/>
      <c r="KIA197" s="25"/>
      <c r="KIB197" s="25"/>
      <c r="KIC197" s="25"/>
      <c r="KID197" s="25"/>
      <c r="KIE197" s="25"/>
      <c r="KIF197" s="25"/>
      <c r="KIG197" s="25"/>
      <c r="KIH197" s="25"/>
      <c r="KII197" s="25"/>
      <c r="KIJ197" s="25"/>
      <c r="KIK197" s="25"/>
      <c r="KIL197" s="25"/>
      <c r="KIM197" s="25"/>
      <c r="KIN197" s="25"/>
      <c r="KIO197" s="25"/>
      <c r="KIP197" s="25"/>
      <c r="KIQ197" s="25"/>
      <c r="KIR197" s="25"/>
      <c r="KIS197" s="25"/>
      <c r="KIT197" s="25"/>
      <c r="KIU197" s="25"/>
      <c r="KIV197" s="25"/>
      <c r="KIW197" s="25"/>
      <c r="KIX197" s="25"/>
      <c r="KIY197" s="25"/>
      <c r="KIZ197" s="25"/>
      <c r="KJA197" s="25"/>
      <c r="KJB197" s="25"/>
      <c r="KJC197" s="25"/>
      <c r="KJD197" s="25"/>
      <c r="KJE197" s="25"/>
      <c r="KJF197" s="25"/>
      <c r="KJG197" s="25"/>
      <c r="KJH197" s="25"/>
      <c r="KJI197" s="25"/>
      <c r="KJJ197" s="25"/>
      <c r="KJK197" s="25"/>
      <c r="KJL197" s="25"/>
      <c r="KJM197" s="25"/>
      <c r="KJN197" s="25"/>
      <c r="KJO197" s="25"/>
      <c r="KJP197" s="25"/>
      <c r="KJQ197" s="25"/>
      <c r="KJR197" s="25"/>
      <c r="KJS197" s="25"/>
      <c r="KJT197" s="25"/>
      <c r="KJU197" s="25"/>
      <c r="KJV197" s="25"/>
      <c r="KJW197" s="25"/>
      <c r="KJX197" s="25"/>
      <c r="KJY197" s="25"/>
      <c r="KJZ197" s="25"/>
      <c r="KKA197" s="25"/>
      <c r="KKB197" s="25"/>
      <c r="KKC197" s="25"/>
      <c r="KKD197" s="25"/>
      <c r="KKE197" s="25"/>
      <c r="KKF197" s="25"/>
      <c r="KKG197" s="25"/>
      <c r="KKH197" s="25"/>
      <c r="KKI197" s="25"/>
      <c r="KKJ197" s="25"/>
      <c r="KKK197" s="25"/>
      <c r="KKL197" s="25"/>
      <c r="KKM197" s="25"/>
      <c r="KKN197" s="25"/>
      <c r="KKO197" s="25"/>
      <c r="KKP197" s="25"/>
      <c r="KKQ197" s="25"/>
      <c r="KKR197" s="25"/>
      <c r="KKS197" s="25"/>
      <c r="KKT197" s="25"/>
      <c r="KKU197" s="25"/>
      <c r="KKV197" s="25"/>
      <c r="KKW197" s="25"/>
      <c r="KKX197" s="25"/>
      <c r="KKY197" s="25"/>
      <c r="KKZ197" s="25"/>
      <c r="KLA197" s="25"/>
      <c r="KLB197" s="25"/>
      <c r="KLC197" s="25"/>
      <c r="KLD197" s="25"/>
      <c r="KLE197" s="25"/>
      <c r="KLF197" s="25"/>
      <c r="KLG197" s="25"/>
      <c r="KLH197" s="25"/>
      <c r="KLI197" s="25"/>
      <c r="KLJ197" s="25"/>
      <c r="KLK197" s="25"/>
      <c r="KLL197" s="25"/>
      <c r="KLM197" s="25"/>
      <c r="KLN197" s="25"/>
      <c r="KLO197" s="25"/>
      <c r="KLP197" s="25"/>
      <c r="KLQ197" s="25"/>
      <c r="KLR197" s="25"/>
      <c r="KLS197" s="25"/>
      <c r="KLT197" s="25"/>
      <c r="KLU197" s="25"/>
      <c r="KLV197" s="25"/>
      <c r="KLW197" s="25"/>
      <c r="KLX197" s="25"/>
      <c r="KLY197" s="25"/>
      <c r="KLZ197" s="25"/>
      <c r="KMA197" s="25"/>
      <c r="KMB197" s="25"/>
      <c r="KMC197" s="25"/>
      <c r="KMD197" s="25"/>
      <c r="KME197" s="25"/>
      <c r="KMF197" s="25"/>
      <c r="KMG197" s="25"/>
      <c r="KMH197" s="25"/>
      <c r="KMI197" s="25"/>
      <c r="KMJ197" s="25"/>
      <c r="KMK197" s="25"/>
      <c r="KML197" s="25"/>
      <c r="KMM197" s="25"/>
      <c r="KMN197" s="25"/>
      <c r="KMO197" s="25"/>
      <c r="KMP197" s="25"/>
      <c r="KMQ197" s="25"/>
      <c r="KMR197" s="25"/>
      <c r="KMS197" s="25"/>
      <c r="KMT197" s="25"/>
      <c r="KMU197" s="25"/>
      <c r="KMV197" s="25"/>
      <c r="KMW197" s="25"/>
      <c r="KMX197" s="25"/>
      <c r="KMY197" s="25"/>
      <c r="KMZ197" s="25"/>
      <c r="KNA197" s="25"/>
      <c r="KNB197" s="25"/>
      <c r="KNC197" s="25"/>
      <c r="KND197" s="25"/>
      <c r="KNE197" s="25"/>
      <c r="KNF197" s="25"/>
      <c r="KNG197" s="25"/>
      <c r="KNH197" s="25"/>
      <c r="KNI197" s="25"/>
      <c r="KNJ197" s="25"/>
      <c r="KNK197" s="25"/>
      <c r="KNL197" s="25"/>
      <c r="KNM197" s="25"/>
      <c r="KNN197" s="25"/>
      <c r="KNO197" s="25"/>
      <c r="KNP197" s="25"/>
      <c r="KNQ197" s="25"/>
      <c r="KNR197" s="25"/>
      <c r="KNS197" s="25"/>
      <c r="KNT197" s="25"/>
      <c r="KNU197" s="25"/>
      <c r="KNV197" s="25"/>
      <c r="KNW197" s="25"/>
      <c r="KNX197" s="25"/>
      <c r="KNY197" s="25"/>
      <c r="KNZ197" s="25"/>
      <c r="KOA197" s="25"/>
      <c r="KOB197" s="25"/>
      <c r="KOC197" s="25"/>
      <c r="KOD197" s="25"/>
      <c r="KOE197" s="25"/>
      <c r="KOF197" s="25"/>
      <c r="KOG197" s="25"/>
      <c r="KOH197" s="25"/>
      <c r="KOI197" s="25"/>
      <c r="KOJ197" s="25"/>
      <c r="KOK197" s="25"/>
      <c r="KOL197" s="25"/>
      <c r="KOM197" s="25"/>
      <c r="KON197" s="25"/>
      <c r="KOO197" s="25"/>
      <c r="KOP197" s="25"/>
      <c r="KOQ197" s="25"/>
      <c r="KOR197" s="25"/>
      <c r="KOS197" s="25"/>
      <c r="KOT197" s="25"/>
      <c r="KOU197" s="25"/>
      <c r="KOV197" s="25"/>
      <c r="KOW197" s="25"/>
      <c r="KOX197" s="25"/>
      <c r="KOY197" s="25"/>
      <c r="KOZ197" s="25"/>
      <c r="KPA197" s="25"/>
      <c r="KPB197" s="25"/>
      <c r="KPC197" s="25"/>
      <c r="KPD197" s="25"/>
      <c r="KPE197" s="25"/>
      <c r="KPF197" s="25"/>
      <c r="KPG197" s="25"/>
      <c r="KPH197" s="25"/>
      <c r="KPI197" s="25"/>
      <c r="KPJ197" s="25"/>
      <c r="KPK197" s="25"/>
      <c r="KPL197" s="25"/>
      <c r="KPM197" s="25"/>
      <c r="KPN197" s="25"/>
      <c r="KPO197" s="25"/>
      <c r="KPP197" s="25"/>
      <c r="KPQ197" s="25"/>
      <c r="KPR197" s="25"/>
      <c r="KPS197" s="25"/>
      <c r="KPT197" s="25"/>
      <c r="KPU197" s="25"/>
      <c r="KPV197" s="25"/>
      <c r="KPW197" s="25"/>
      <c r="KPX197" s="25"/>
      <c r="KPY197" s="25"/>
      <c r="KPZ197" s="25"/>
      <c r="KQA197" s="25"/>
      <c r="KQB197" s="25"/>
      <c r="KQC197" s="25"/>
      <c r="KQD197" s="25"/>
      <c r="KQE197" s="25"/>
      <c r="KQF197" s="25"/>
      <c r="KQG197" s="25"/>
      <c r="KQH197" s="25"/>
      <c r="KQI197" s="25"/>
      <c r="KQJ197" s="25"/>
      <c r="KQK197" s="25"/>
      <c r="KQL197" s="25"/>
      <c r="KQM197" s="25"/>
      <c r="KQN197" s="25"/>
      <c r="KQO197" s="25"/>
      <c r="KQP197" s="25"/>
      <c r="KQQ197" s="25"/>
      <c r="KQR197" s="25"/>
      <c r="KQS197" s="25"/>
      <c r="KQT197" s="25"/>
      <c r="KQU197" s="25"/>
      <c r="KQV197" s="25"/>
      <c r="KQW197" s="25"/>
      <c r="KQX197" s="25"/>
      <c r="KQY197" s="25"/>
      <c r="KQZ197" s="25"/>
      <c r="KRA197" s="25"/>
      <c r="KRB197" s="25"/>
      <c r="KRC197" s="25"/>
      <c r="KRD197" s="25"/>
      <c r="KRE197" s="25"/>
      <c r="KRF197" s="25"/>
      <c r="KRG197" s="25"/>
      <c r="KRH197" s="25"/>
      <c r="KRI197" s="25"/>
      <c r="KRJ197" s="25"/>
      <c r="KRK197" s="25"/>
      <c r="KRL197" s="25"/>
      <c r="KRM197" s="25"/>
      <c r="KRN197" s="25"/>
      <c r="KRO197" s="25"/>
      <c r="KRP197" s="25"/>
      <c r="KRQ197" s="25"/>
      <c r="KRR197" s="25"/>
      <c r="KRS197" s="25"/>
      <c r="KRT197" s="25"/>
      <c r="KRU197" s="25"/>
      <c r="KRV197" s="25"/>
      <c r="KRW197" s="25"/>
      <c r="KRX197" s="25"/>
      <c r="KRY197" s="25"/>
      <c r="KRZ197" s="25"/>
      <c r="KSA197" s="25"/>
      <c r="KSB197" s="25"/>
      <c r="KSC197" s="25"/>
      <c r="KSD197" s="25"/>
      <c r="KSE197" s="25"/>
      <c r="KSF197" s="25"/>
      <c r="KSG197" s="25"/>
      <c r="KSH197" s="25"/>
      <c r="KSI197" s="25"/>
      <c r="KSJ197" s="25"/>
      <c r="KSK197" s="25"/>
      <c r="KSL197" s="25"/>
      <c r="KSM197" s="25"/>
      <c r="KSN197" s="25"/>
      <c r="KSO197" s="25"/>
      <c r="KSP197" s="25"/>
      <c r="KSQ197" s="25"/>
      <c r="KSR197" s="25"/>
      <c r="KSS197" s="25"/>
      <c r="KST197" s="25"/>
      <c r="KSU197" s="25"/>
      <c r="KSV197" s="25"/>
      <c r="KSW197" s="25"/>
      <c r="KSX197" s="25"/>
      <c r="KSY197" s="25"/>
      <c r="KSZ197" s="25"/>
      <c r="KTA197" s="25"/>
      <c r="KTB197" s="25"/>
      <c r="KTC197" s="25"/>
      <c r="KTD197" s="25"/>
      <c r="KTE197" s="25"/>
      <c r="KTF197" s="25"/>
      <c r="KTG197" s="25"/>
      <c r="KTH197" s="25"/>
      <c r="KTI197" s="25"/>
      <c r="KTJ197" s="25"/>
      <c r="KTK197" s="25"/>
      <c r="KTL197" s="25"/>
      <c r="KTM197" s="25"/>
      <c r="KTN197" s="25"/>
      <c r="KTO197" s="25"/>
      <c r="KTP197" s="25"/>
      <c r="KTQ197" s="25"/>
      <c r="KTR197" s="25"/>
      <c r="KTS197" s="25"/>
      <c r="KTT197" s="25"/>
      <c r="KTU197" s="25"/>
      <c r="KTV197" s="25"/>
      <c r="KTW197" s="25"/>
      <c r="KTX197" s="25"/>
      <c r="KTY197" s="25"/>
      <c r="KTZ197" s="25"/>
      <c r="KUA197" s="25"/>
      <c r="KUB197" s="25"/>
      <c r="KUC197" s="25"/>
      <c r="KUD197" s="25"/>
      <c r="KUE197" s="25"/>
      <c r="KUF197" s="25"/>
      <c r="KUG197" s="25"/>
      <c r="KUH197" s="25"/>
      <c r="KUI197" s="25"/>
      <c r="KUJ197" s="25"/>
      <c r="KUK197" s="25"/>
      <c r="KUL197" s="25"/>
      <c r="KUM197" s="25"/>
      <c r="KUN197" s="25"/>
      <c r="KUO197" s="25"/>
      <c r="KUP197" s="25"/>
      <c r="KUQ197" s="25"/>
      <c r="KUR197" s="25"/>
      <c r="KUS197" s="25"/>
      <c r="KUT197" s="25"/>
      <c r="KUU197" s="25"/>
      <c r="KUV197" s="25"/>
      <c r="KUW197" s="25"/>
      <c r="KUX197" s="25"/>
      <c r="KUY197" s="25"/>
      <c r="KUZ197" s="25"/>
      <c r="KVA197" s="25"/>
      <c r="KVB197" s="25"/>
      <c r="KVC197" s="25"/>
      <c r="KVD197" s="25"/>
      <c r="KVE197" s="25"/>
      <c r="KVF197" s="25"/>
      <c r="KVG197" s="25"/>
      <c r="KVH197" s="25"/>
      <c r="KVI197" s="25"/>
      <c r="KVJ197" s="25"/>
      <c r="KVK197" s="25"/>
      <c r="KVL197" s="25"/>
      <c r="KVM197" s="25"/>
      <c r="KVN197" s="25"/>
      <c r="KVO197" s="25"/>
      <c r="KVP197" s="25"/>
      <c r="KVQ197" s="25"/>
      <c r="KVR197" s="25"/>
      <c r="KVS197" s="25"/>
      <c r="KVT197" s="25"/>
      <c r="KVU197" s="25"/>
      <c r="KVV197" s="25"/>
      <c r="KVW197" s="25"/>
      <c r="KVX197" s="25"/>
      <c r="KVY197" s="25"/>
      <c r="KVZ197" s="25"/>
      <c r="KWA197" s="25"/>
      <c r="KWB197" s="25"/>
      <c r="KWC197" s="25"/>
      <c r="KWD197" s="25"/>
      <c r="KWE197" s="25"/>
      <c r="KWF197" s="25"/>
      <c r="KWG197" s="25"/>
      <c r="KWH197" s="25"/>
      <c r="KWI197" s="25"/>
      <c r="KWJ197" s="25"/>
      <c r="KWK197" s="25"/>
      <c r="KWL197" s="25"/>
      <c r="KWM197" s="25"/>
      <c r="KWN197" s="25"/>
      <c r="KWO197" s="25"/>
      <c r="KWP197" s="25"/>
      <c r="KWQ197" s="25"/>
      <c r="KWR197" s="25"/>
      <c r="KWS197" s="25"/>
      <c r="KWT197" s="25"/>
      <c r="KWU197" s="25"/>
      <c r="KWV197" s="25"/>
      <c r="KWW197" s="25"/>
      <c r="KWX197" s="25"/>
      <c r="KWY197" s="25"/>
      <c r="KWZ197" s="25"/>
      <c r="KXA197" s="25"/>
      <c r="KXB197" s="25"/>
      <c r="KXC197" s="25"/>
      <c r="KXD197" s="25"/>
      <c r="KXE197" s="25"/>
      <c r="KXF197" s="25"/>
      <c r="KXG197" s="25"/>
      <c r="KXH197" s="25"/>
      <c r="KXI197" s="25"/>
      <c r="KXJ197" s="25"/>
      <c r="KXK197" s="25"/>
      <c r="KXL197" s="25"/>
      <c r="KXM197" s="25"/>
      <c r="KXN197" s="25"/>
      <c r="KXO197" s="25"/>
      <c r="KXP197" s="25"/>
      <c r="KXQ197" s="25"/>
      <c r="KXR197" s="25"/>
      <c r="KXS197" s="25"/>
      <c r="KXT197" s="25"/>
      <c r="KXU197" s="25"/>
      <c r="KXV197" s="25"/>
      <c r="KXW197" s="25"/>
      <c r="KXX197" s="25"/>
      <c r="KXY197" s="25"/>
      <c r="KXZ197" s="25"/>
      <c r="KYA197" s="25"/>
      <c r="KYB197" s="25"/>
      <c r="KYC197" s="25"/>
      <c r="KYD197" s="25"/>
      <c r="KYE197" s="25"/>
      <c r="KYF197" s="25"/>
      <c r="KYG197" s="25"/>
      <c r="KYH197" s="25"/>
      <c r="KYI197" s="25"/>
      <c r="KYJ197" s="25"/>
      <c r="KYK197" s="25"/>
      <c r="KYL197" s="25"/>
      <c r="KYM197" s="25"/>
      <c r="KYN197" s="25"/>
      <c r="KYO197" s="25"/>
      <c r="KYP197" s="25"/>
      <c r="KYQ197" s="25"/>
      <c r="KYR197" s="25"/>
      <c r="KYS197" s="25"/>
      <c r="KYT197" s="25"/>
      <c r="KYU197" s="25"/>
      <c r="KYV197" s="25"/>
      <c r="KYW197" s="25"/>
      <c r="KYX197" s="25"/>
      <c r="KYY197" s="25"/>
      <c r="KYZ197" s="25"/>
      <c r="KZA197" s="25"/>
      <c r="KZB197" s="25"/>
      <c r="KZC197" s="25"/>
      <c r="KZD197" s="25"/>
      <c r="KZE197" s="25"/>
      <c r="KZF197" s="25"/>
      <c r="KZG197" s="25"/>
      <c r="KZH197" s="25"/>
      <c r="KZI197" s="25"/>
      <c r="KZJ197" s="25"/>
      <c r="KZK197" s="25"/>
      <c r="KZL197" s="25"/>
      <c r="KZM197" s="25"/>
      <c r="KZN197" s="25"/>
      <c r="KZO197" s="25"/>
      <c r="KZP197" s="25"/>
      <c r="KZQ197" s="25"/>
      <c r="KZR197" s="25"/>
      <c r="KZS197" s="25"/>
      <c r="KZT197" s="25"/>
      <c r="KZU197" s="25"/>
      <c r="KZV197" s="25"/>
      <c r="KZW197" s="25"/>
      <c r="KZX197" s="25"/>
      <c r="KZY197" s="25"/>
      <c r="KZZ197" s="25"/>
      <c r="LAA197" s="25"/>
      <c r="LAB197" s="25"/>
      <c r="LAC197" s="25"/>
      <c r="LAD197" s="25"/>
      <c r="LAE197" s="25"/>
      <c r="LAF197" s="25"/>
      <c r="LAG197" s="25"/>
      <c r="LAH197" s="25"/>
      <c r="LAI197" s="25"/>
      <c r="LAJ197" s="25"/>
      <c r="LAK197" s="25"/>
      <c r="LAL197" s="25"/>
      <c r="LAM197" s="25"/>
      <c r="LAN197" s="25"/>
      <c r="LAO197" s="25"/>
      <c r="LAP197" s="25"/>
      <c r="LAQ197" s="25"/>
      <c r="LAR197" s="25"/>
      <c r="LAS197" s="25"/>
      <c r="LAT197" s="25"/>
      <c r="LAU197" s="25"/>
      <c r="LAV197" s="25"/>
      <c r="LAW197" s="25"/>
      <c r="LAX197" s="25"/>
      <c r="LAY197" s="25"/>
      <c r="LAZ197" s="25"/>
      <c r="LBA197" s="25"/>
      <c r="LBB197" s="25"/>
      <c r="LBC197" s="25"/>
      <c r="LBD197" s="25"/>
      <c r="LBE197" s="25"/>
      <c r="LBF197" s="25"/>
      <c r="LBG197" s="25"/>
      <c r="LBH197" s="25"/>
      <c r="LBI197" s="25"/>
      <c r="LBJ197" s="25"/>
      <c r="LBK197" s="25"/>
      <c r="LBL197" s="25"/>
      <c r="LBM197" s="25"/>
      <c r="LBN197" s="25"/>
      <c r="LBO197" s="25"/>
      <c r="LBP197" s="25"/>
      <c r="LBQ197" s="25"/>
      <c r="LBR197" s="25"/>
      <c r="LBS197" s="25"/>
      <c r="LBT197" s="25"/>
      <c r="LBU197" s="25"/>
      <c r="LBV197" s="25"/>
      <c r="LBW197" s="25"/>
      <c r="LBX197" s="25"/>
      <c r="LBY197" s="25"/>
      <c r="LBZ197" s="25"/>
      <c r="LCA197" s="25"/>
      <c r="LCB197" s="25"/>
      <c r="LCC197" s="25"/>
      <c r="LCD197" s="25"/>
      <c r="LCE197" s="25"/>
      <c r="LCF197" s="25"/>
      <c r="LCG197" s="25"/>
      <c r="LCH197" s="25"/>
      <c r="LCI197" s="25"/>
      <c r="LCJ197" s="25"/>
      <c r="LCK197" s="25"/>
      <c r="LCL197" s="25"/>
      <c r="LCM197" s="25"/>
      <c r="LCN197" s="25"/>
      <c r="LCO197" s="25"/>
      <c r="LCP197" s="25"/>
      <c r="LCQ197" s="25"/>
      <c r="LCR197" s="25"/>
      <c r="LCS197" s="25"/>
      <c r="LCT197" s="25"/>
      <c r="LCU197" s="25"/>
      <c r="LCV197" s="25"/>
      <c r="LCW197" s="25"/>
      <c r="LCX197" s="25"/>
      <c r="LCY197" s="25"/>
      <c r="LCZ197" s="25"/>
      <c r="LDA197" s="25"/>
      <c r="LDB197" s="25"/>
      <c r="LDC197" s="25"/>
      <c r="LDD197" s="25"/>
      <c r="LDE197" s="25"/>
      <c r="LDF197" s="25"/>
      <c r="LDG197" s="25"/>
      <c r="LDH197" s="25"/>
      <c r="LDI197" s="25"/>
      <c r="LDJ197" s="25"/>
      <c r="LDK197" s="25"/>
      <c r="LDL197" s="25"/>
      <c r="LDM197" s="25"/>
      <c r="LDN197" s="25"/>
      <c r="LDO197" s="25"/>
      <c r="LDP197" s="25"/>
      <c r="LDQ197" s="25"/>
      <c r="LDR197" s="25"/>
      <c r="LDS197" s="25"/>
      <c r="LDT197" s="25"/>
      <c r="LDU197" s="25"/>
      <c r="LDV197" s="25"/>
      <c r="LDW197" s="25"/>
      <c r="LDX197" s="25"/>
      <c r="LDY197" s="25"/>
      <c r="LDZ197" s="25"/>
      <c r="LEA197" s="25"/>
      <c r="LEB197" s="25"/>
      <c r="LEC197" s="25"/>
      <c r="LED197" s="25"/>
      <c r="LEE197" s="25"/>
      <c r="LEF197" s="25"/>
      <c r="LEG197" s="25"/>
      <c r="LEH197" s="25"/>
      <c r="LEI197" s="25"/>
      <c r="LEJ197" s="25"/>
      <c r="LEK197" s="25"/>
      <c r="LEL197" s="25"/>
      <c r="LEM197" s="25"/>
      <c r="LEN197" s="25"/>
      <c r="LEO197" s="25"/>
      <c r="LEP197" s="25"/>
      <c r="LEQ197" s="25"/>
      <c r="LER197" s="25"/>
      <c r="LES197" s="25"/>
      <c r="LET197" s="25"/>
      <c r="LEU197" s="25"/>
      <c r="LEV197" s="25"/>
      <c r="LEW197" s="25"/>
      <c r="LEX197" s="25"/>
      <c r="LEY197" s="25"/>
      <c r="LEZ197" s="25"/>
      <c r="LFA197" s="25"/>
      <c r="LFB197" s="25"/>
      <c r="LFC197" s="25"/>
      <c r="LFD197" s="25"/>
      <c r="LFE197" s="25"/>
      <c r="LFF197" s="25"/>
      <c r="LFG197" s="25"/>
      <c r="LFH197" s="25"/>
      <c r="LFI197" s="25"/>
      <c r="LFJ197" s="25"/>
      <c r="LFK197" s="25"/>
      <c r="LFL197" s="25"/>
      <c r="LFM197" s="25"/>
      <c r="LFN197" s="25"/>
      <c r="LFO197" s="25"/>
      <c r="LFP197" s="25"/>
      <c r="LFQ197" s="25"/>
      <c r="LFR197" s="25"/>
      <c r="LFS197" s="25"/>
      <c r="LFT197" s="25"/>
      <c r="LFU197" s="25"/>
      <c r="LFV197" s="25"/>
      <c r="LFW197" s="25"/>
      <c r="LFX197" s="25"/>
      <c r="LFY197" s="25"/>
      <c r="LFZ197" s="25"/>
      <c r="LGA197" s="25"/>
      <c r="LGB197" s="25"/>
      <c r="LGC197" s="25"/>
      <c r="LGD197" s="25"/>
      <c r="LGE197" s="25"/>
      <c r="LGF197" s="25"/>
      <c r="LGG197" s="25"/>
      <c r="LGH197" s="25"/>
      <c r="LGI197" s="25"/>
      <c r="LGJ197" s="25"/>
      <c r="LGK197" s="25"/>
      <c r="LGL197" s="25"/>
      <c r="LGM197" s="25"/>
      <c r="LGN197" s="25"/>
      <c r="LGO197" s="25"/>
      <c r="LGP197" s="25"/>
      <c r="LGQ197" s="25"/>
      <c r="LGR197" s="25"/>
      <c r="LGS197" s="25"/>
      <c r="LGT197" s="25"/>
      <c r="LGU197" s="25"/>
      <c r="LGV197" s="25"/>
      <c r="LGW197" s="25"/>
      <c r="LGX197" s="25"/>
      <c r="LGY197" s="25"/>
      <c r="LGZ197" s="25"/>
      <c r="LHA197" s="25"/>
      <c r="LHB197" s="25"/>
      <c r="LHC197" s="25"/>
      <c r="LHD197" s="25"/>
      <c r="LHE197" s="25"/>
      <c r="LHF197" s="25"/>
      <c r="LHG197" s="25"/>
      <c r="LHH197" s="25"/>
      <c r="LHI197" s="25"/>
      <c r="LHJ197" s="25"/>
      <c r="LHK197" s="25"/>
      <c r="LHL197" s="25"/>
      <c r="LHM197" s="25"/>
      <c r="LHN197" s="25"/>
      <c r="LHO197" s="25"/>
      <c r="LHP197" s="25"/>
      <c r="LHQ197" s="25"/>
      <c r="LHR197" s="25"/>
      <c r="LHS197" s="25"/>
      <c r="LHT197" s="25"/>
      <c r="LHU197" s="25"/>
      <c r="LHV197" s="25"/>
      <c r="LHW197" s="25"/>
      <c r="LHX197" s="25"/>
      <c r="LHY197" s="25"/>
      <c r="LHZ197" s="25"/>
      <c r="LIA197" s="25"/>
      <c r="LIB197" s="25"/>
      <c r="LIC197" s="25"/>
      <c r="LID197" s="25"/>
      <c r="LIE197" s="25"/>
      <c r="LIF197" s="25"/>
      <c r="LIG197" s="25"/>
      <c r="LIH197" s="25"/>
      <c r="LII197" s="25"/>
      <c r="LIJ197" s="25"/>
      <c r="LIK197" s="25"/>
      <c r="LIL197" s="25"/>
      <c r="LIM197" s="25"/>
      <c r="LIN197" s="25"/>
      <c r="LIO197" s="25"/>
      <c r="LIP197" s="25"/>
      <c r="LIQ197" s="25"/>
      <c r="LIR197" s="25"/>
      <c r="LIS197" s="25"/>
      <c r="LIT197" s="25"/>
      <c r="LIU197" s="25"/>
      <c r="LIV197" s="25"/>
      <c r="LIW197" s="25"/>
      <c r="LIX197" s="25"/>
      <c r="LIY197" s="25"/>
      <c r="LIZ197" s="25"/>
      <c r="LJA197" s="25"/>
      <c r="LJB197" s="25"/>
      <c r="LJC197" s="25"/>
      <c r="LJD197" s="25"/>
      <c r="LJE197" s="25"/>
      <c r="LJF197" s="25"/>
      <c r="LJG197" s="25"/>
      <c r="LJH197" s="25"/>
      <c r="LJI197" s="25"/>
      <c r="LJJ197" s="25"/>
      <c r="LJK197" s="25"/>
      <c r="LJL197" s="25"/>
      <c r="LJM197" s="25"/>
      <c r="LJN197" s="25"/>
      <c r="LJO197" s="25"/>
      <c r="LJP197" s="25"/>
      <c r="LJQ197" s="25"/>
      <c r="LJR197" s="25"/>
      <c r="LJS197" s="25"/>
      <c r="LJT197" s="25"/>
      <c r="LJU197" s="25"/>
      <c r="LJV197" s="25"/>
      <c r="LJW197" s="25"/>
      <c r="LJX197" s="25"/>
      <c r="LJY197" s="25"/>
      <c r="LJZ197" s="25"/>
      <c r="LKA197" s="25"/>
      <c r="LKB197" s="25"/>
      <c r="LKC197" s="25"/>
      <c r="LKD197" s="25"/>
      <c r="LKE197" s="25"/>
      <c r="LKF197" s="25"/>
      <c r="LKG197" s="25"/>
      <c r="LKH197" s="25"/>
      <c r="LKI197" s="25"/>
      <c r="LKJ197" s="25"/>
      <c r="LKK197" s="25"/>
      <c r="LKL197" s="25"/>
      <c r="LKM197" s="25"/>
      <c r="LKN197" s="25"/>
      <c r="LKO197" s="25"/>
      <c r="LKP197" s="25"/>
      <c r="LKQ197" s="25"/>
      <c r="LKR197" s="25"/>
      <c r="LKS197" s="25"/>
      <c r="LKT197" s="25"/>
      <c r="LKU197" s="25"/>
      <c r="LKV197" s="25"/>
      <c r="LKW197" s="25"/>
      <c r="LKX197" s="25"/>
      <c r="LKY197" s="25"/>
      <c r="LKZ197" s="25"/>
      <c r="LLA197" s="25"/>
      <c r="LLB197" s="25"/>
      <c r="LLC197" s="25"/>
      <c r="LLD197" s="25"/>
      <c r="LLE197" s="25"/>
      <c r="LLF197" s="25"/>
      <c r="LLG197" s="25"/>
      <c r="LLH197" s="25"/>
      <c r="LLI197" s="25"/>
      <c r="LLJ197" s="25"/>
      <c r="LLK197" s="25"/>
      <c r="LLL197" s="25"/>
      <c r="LLM197" s="25"/>
      <c r="LLN197" s="25"/>
      <c r="LLO197" s="25"/>
      <c r="LLP197" s="25"/>
      <c r="LLQ197" s="25"/>
      <c r="LLR197" s="25"/>
      <c r="LLS197" s="25"/>
      <c r="LLT197" s="25"/>
      <c r="LLU197" s="25"/>
      <c r="LLV197" s="25"/>
      <c r="LLW197" s="25"/>
      <c r="LLX197" s="25"/>
      <c r="LLY197" s="25"/>
      <c r="LLZ197" s="25"/>
      <c r="LMA197" s="25"/>
      <c r="LMB197" s="25"/>
      <c r="LMC197" s="25"/>
      <c r="LMD197" s="25"/>
      <c r="LME197" s="25"/>
      <c r="LMF197" s="25"/>
      <c r="LMG197" s="25"/>
      <c r="LMH197" s="25"/>
      <c r="LMI197" s="25"/>
      <c r="LMJ197" s="25"/>
      <c r="LMK197" s="25"/>
      <c r="LML197" s="25"/>
      <c r="LMM197" s="25"/>
      <c r="LMN197" s="25"/>
      <c r="LMO197" s="25"/>
      <c r="LMP197" s="25"/>
      <c r="LMQ197" s="25"/>
      <c r="LMR197" s="25"/>
      <c r="LMS197" s="25"/>
      <c r="LMT197" s="25"/>
      <c r="LMU197" s="25"/>
      <c r="LMV197" s="25"/>
      <c r="LMW197" s="25"/>
      <c r="LMX197" s="25"/>
      <c r="LMY197" s="25"/>
      <c r="LMZ197" s="25"/>
      <c r="LNA197" s="25"/>
      <c r="LNB197" s="25"/>
      <c r="LNC197" s="25"/>
      <c r="LND197" s="25"/>
      <c r="LNE197" s="25"/>
      <c r="LNF197" s="25"/>
      <c r="LNG197" s="25"/>
      <c r="LNH197" s="25"/>
      <c r="LNI197" s="25"/>
      <c r="LNJ197" s="25"/>
      <c r="LNK197" s="25"/>
      <c r="LNL197" s="25"/>
      <c r="LNM197" s="25"/>
      <c r="LNN197" s="25"/>
      <c r="LNO197" s="25"/>
      <c r="LNP197" s="25"/>
      <c r="LNQ197" s="25"/>
      <c r="LNR197" s="25"/>
      <c r="LNS197" s="25"/>
      <c r="LNT197" s="25"/>
      <c r="LNU197" s="25"/>
      <c r="LNV197" s="25"/>
      <c r="LNW197" s="25"/>
      <c r="LNX197" s="25"/>
      <c r="LNY197" s="25"/>
      <c r="LNZ197" s="25"/>
      <c r="LOA197" s="25"/>
      <c r="LOB197" s="25"/>
      <c r="LOC197" s="25"/>
      <c r="LOD197" s="25"/>
      <c r="LOE197" s="25"/>
      <c r="LOF197" s="25"/>
      <c r="LOG197" s="25"/>
      <c r="LOH197" s="25"/>
      <c r="LOI197" s="25"/>
      <c r="LOJ197" s="25"/>
      <c r="LOK197" s="25"/>
      <c r="LOL197" s="25"/>
      <c r="LOM197" s="25"/>
      <c r="LON197" s="25"/>
      <c r="LOO197" s="25"/>
      <c r="LOP197" s="25"/>
      <c r="LOQ197" s="25"/>
      <c r="LOR197" s="25"/>
      <c r="LOS197" s="25"/>
      <c r="LOT197" s="25"/>
      <c r="LOU197" s="25"/>
      <c r="LOV197" s="25"/>
      <c r="LOW197" s="25"/>
      <c r="LOX197" s="25"/>
      <c r="LOY197" s="25"/>
      <c r="LOZ197" s="25"/>
      <c r="LPA197" s="25"/>
      <c r="LPB197" s="25"/>
      <c r="LPC197" s="25"/>
      <c r="LPD197" s="25"/>
      <c r="LPE197" s="25"/>
      <c r="LPF197" s="25"/>
      <c r="LPG197" s="25"/>
      <c r="LPH197" s="25"/>
      <c r="LPI197" s="25"/>
      <c r="LPJ197" s="25"/>
      <c r="LPK197" s="25"/>
      <c r="LPL197" s="25"/>
      <c r="LPM197" s="25"/>
      <c r="LPN197" s="25"/>
      <c r="LPO197" s="25"/>
      <c r="LPP197" s="25"/>
      <c r="LPQ197" s="25"/>
      <c r="LPR197" s="25"/>
      <c r="LPS197" s="25"/>
      <c r="LPT197" s="25"/>
      <c r="LPU197" s="25"/>
      <c r="LPV197" s="25"/>
      <c r="LPW197" s="25"/>
      <c r="LPX197" s="25"/>
      <c r="LPY197" s="25"/>
      <c r="LPZ197" s="25"/>
      <c r="LQA197" s="25"/>
      <c r="LQB197" s="25"/>
      <c r="LQC197" s="25"/>
      <c r="LQD197" s="25"/>
      <c r="LQE197" s="25"/>
      <c r="LQF197" s="25"/>
      <c r="LQG197" s="25"/>
      <c r="LQH197" s="25"/>
      <c r="LQI197" s="25"/>
      <c r="LQJ197" s="25"/>
      <c r="LQK197" s="25"/>
      <c r="LQL197" s="25"/>
      <c r="LQM197" s="25"/>
      <c r="LQN197" s="25"/>
      <c r="LQO197" s="25"/>
      <c r="LQP197" s="25"/>
      <c r="LQQ197" s="25"/>
      <c r="LQR197" s="25"/>
      <c r="LQS197" s="25"/>
      <c r="LQT197" s="25"/>
      <c r="LQU197" s="25"/>
      <c r="LQV197" s="25"/>
      <c r="LQW197" s="25"/>
      <c r="LQX197" s="25"/>
      <c r="LQY197" s="25"/>
      <c r="LQZ197" s="25"/>
      <c r="LRA197" s="25"/>
      <c r="LRB197" s="25"/>
      <c r="LRC197" s="25"/>
      <c r="LRD197" s="25"/>
      <c r="LRE197" s="25"/>
      <c r="LRF197" s="25"/>
      <c r="LRG197" s="25"/>
      <c r="LRH197" s="25"/>
      <c r="LRI197" s="25"/>
      <c r="LRJ197" s="25"/>
      <c r="LRK197" s="25"/>
      <c r="LRL197" s="25"/>
      <c r="LRM197" s="25"/>
      <c r="LRN197" s="25"/>
      <c r="LRO197" s="25"/>
      <c r="LRP197" s="25"/>
      <c r="LRQ197" s="25"/>
      <c r="LRR197" s="25"/>
      <c r="LRS197" s="25"/>
      <c r="LRT197" s="25"/>
      <c r="LRU197" s="25"/>
      <c r="LRV197" s="25"/>
      <c r="LRW197" s="25"/>
      <c r="LRX197" s="25"/>
      <c r="LRY197" s="25"/>
      <c r="LRZ197" s="25"/>
      <c r="LSA197" s="25"/>
      <c r="LSB197" s="25"/>
      <c r="LSC197" s="25"/>
      <c r="LSD197" s="25"/>
      <c r="LSE197" s="25"/>
      <c r="LSF197" s="25"/>
      <c r="LSG197" s="25"/>
      <c r="LSH197" s="25"/>
      <c r="LSI197" s="25"/>
      <c r="LSJ197" s="25"/>
      <c r="LSK197" s="25"/>
      <c r="LSL197" s="25"/>
      <c r="LSM197" s="25"/>
      <c r="LSN197" s="25"/>
      <c r="LSO197" s="25"/>
      <c r="LSP197" s="25"/>
      <c r="LSQ197" s="25"/>
      <c r="LSR197" s="25"/>
      <c r="LSS197" s="25"/>
      <c r="LST197" s="25"/>
      <c r="LSU197" s="25"/>
      <c r="LSV197" s="25"/>
      <c r="LSW197" s="25"/>
      <c r="LSX197" s="25"/>
      <c r="LSY197" s="25"/>
      <c r="LSZ197" s="25"/>
      <c r="LTA197" s="25"/>
      <c r="LTB197" s="25"/>
      <c r="LTC197" s="25"/>
      <c r="LTD197" s="25"/>
      <c r="LTE197" s="25"/>
      <c r="LTF197" s="25"/>
      <c r="LTG197" s="25"/>
      <c r="LTH197" s="25"/>
      <c r="LTI197" s="25"/>
      <c r="LTJ197" s="25"/>
      <c r="LTK197" s="25"/>
      <c r="LTL197" s="25"/>
      <c r="LTM197" s="25"/>
      <c r="LTN197" s="25"/>
      <c r="LTO197" s="25"/>
      <c r="LTP197" s="25"/>
      <c r="LTQ197" s="25"/>
      <c r="LTR197" s="25"/>
      <c r="LTS197" s="25"/>
      <c r="LTT197" s="25"/>
      <c r="LTU197" s="25"/>
      <c r="LTV197" s="25"/>
      <c r="LTW197" s="25"/>
      <c r="LTX197" s="25"/>
      <c r="LTY197" s="25"/>
      <c r="LTZ197" s="25"/>
      <c r="LUA197" s="25"/>
      <c r="LUB197" s="25"/>
      <c r="LUC197" s="25"/>
      <c r="LUD197" s="25"/>
      <c r="LUE197" s="25"/>
      <c r="LUF197" s="25"/>
      <c r="LUG197" s="25"/>
      <c r="LUH197" s="25"/>
      <c r="LUI197" s="25"/>
      <c r="LUJ197" s="25"/>
      <c r="LUK197" s="25"/>
      <c r="LUL197" s="25"/>
      <c r="LUM197" s="25"/>
      <c r="LUN197" s="25"/>
      <c r="LUO197" s="25"/>
      <c r="LUP197" s="25"/>
      <c r="LUQ197" s="25"/>
      <c r="LUR197" s="25"/>
      <c r="LUS197" s="25"/>
      <c r="LUT197" s="25"/>
      <c r="LUU197" s="25"/>
      <c r="LUV197" s="25"/>
      <c r="LUW197" s="25"/>
      <c r="LUX197" s="25"/>
      <c r="LUY197" s="25"/>
      <c r="LUZ197" s="25"/>
      <c r="LVA197" s="25"/>
      <c r="LVB197" s="25"/>
      <c r="LVC197" s="25"/>
      <c r="LVD197" s="25"/>
      <c r="LVE197" s="25"/>
      <c r="LVF197" s="25"/>
      <c r="LVG197" s="25"/>
      <c r="LVH197" s="25"/>
      <c r="LVI197" s="25"/>
      <c r="LVJ197" s="25"/>
      <c r="LVK197" s="25"/>
      <c r="LVL197" s="25"/>
      <c r="LVM197" s="25"/>
      <c r="LVN197" s="25"/>
      <c r="LVO197" s="25"/>
      <c r="LVP197" s="25"/>
      <c r="LVQ197" s="25"/>
      <c r="LVR197" s="25"/>
      <c r="LVS197" s="25"/>
      <c r="LVT197" s="25"/>
      <c r="LVU197" s="25"/>
      <c r="LVV197" s="25"/>
      <c r="LVW197" s="25"/>
      <c r="LVX197" s="25"/>
      <c r="LVY197" s="25"/>
      <c r="LVZ197" s="25"/>
      <c r="LWA197" s="25"/>
      <c r="LWB197" s="25"/>
      <c r="LWC197" s="25"/>
      <c r="LWD197" s="25"/>
      <c r="LWE197" s="25"/>
      <c r="LWF197" s="25"/>
      <c r="LWG197" s="25"/>
      <c r="LWH197" s="25"/>
      <c r="LWI197" s="25"/>
      <c r="LWJ197" s="25"/>
      <c r="LWK197" s="25"/>
      <c r="LWL197" s="25"/>
      <c r="LWM197" s="25"/>
      <c r="LWN197" s="25"/>
      <c r="LWO197" s="25"/>
      <c r="LWP197" s="25"/>
      <c r="LWQ197" s="25"/>
      <c r="LWR197" s="25"/>
      <c r="LWS197" s="25"/>
      <c r="LWT197" s="25"/>
      <c r="LWU197" s="25"/>
      <c r="LWV197" s="25"/>
      <c r="LWW197" s="25"/>
      <c r="LWX197" s="25"/>
      <c r="LWY197" s="25"/>
      <c r="LWZ197" s="25"/>
      <c r="LXA197" s="25"/>
      <c r="LXB197" s="25"/>
      <c r="LXC197" s="25"/>
      <c r="LXD197" s="25"/>
      <c r="LXE197" s="25"/>
      <c r="LXF197" s="25"/>
      <c r="LXG197" s="25"/>
      <c r="LXH197" s="25"/>
      <c r="LXI197" s="25"/>
      <c r="LXJ197" s="25"/>
      <c r="LXK197" s="25"/>
      <c r="LXL197" s="25"/>
      <c r="LXM197" s="25"/>
      <c r="LXN197" s="25"/>
      <c r="LXO197" s="25"/>
      <c r="LXP197" s="25"/>
      <c r="LXQ197" s="25"/>
      <c r="LXR197" s="25"/>
      <c r="LXS197" s="25"/>
      <c r="LXT197" s="25"/>
      <c r="LXU197" s="25"/>
      <c r="LXV197" s="25"/>
      <c r="LXW197" s="25"/>
      <c r="LXX197" s="25"/>
      <c r="LXY197" s="25"/>
      <c r="LXZ197" s="25"/>
      <c r="LYA197" s="25"/>
      <c r="LYB197" s="25"/>
      <c r="LYC197" s="25"/>
      <c r="LYD197" s="25"/>
      <c r="LYE197" s="25"/>
      <c r="LYF197" s="25"/>
      <c r="LYG197" s="25"/>
      <c r="LYH197" s="25"/>
      <c r="LYI197" s="25"/>
      <c r="LYJ197" s="25"/>
      <c r="LYK197" s="25"/>
      <c r="LYL197" s="25"/>
      <c r="LYM197" s="25"/>
      <c r="LYN197" s="25"/>
      <c r="LYO197" s="25"/>
      <c r="LYP197" s="25"/>
      <c r="LYQ197" s="25"/>
      <c r="LYR197" s="25"/>
      <c r="LYS197" s="25"/>
      <c r="LYT197" s="25"/>
      <c r="LYU197" s="25"/>
      <c r="LYV197" s="25"/>
      <c r="LYW197" s="25"/>
      <c r="LYX197" s="25"/>
      <c r="LYY197" s="25"/>
      <c r="LYZ197" s="25"/>
      <c r="LZA197" s="25"/>
      <c r="LZB197" s="25"/>
      <c r="LZC197" s="25"/>
      <c r="LZD197" s="25"/>
      <c r="LZE197" s="25"/>
      <c r="LZF197" s="25"/>
      <c r="LZG197" s="25"/>
      <c r="LZH197" s="25"/>
      <c r="LZI197" s="25"/>
      <c r="LZJ197" s="25"/>
      <c r="LZK197" s="25"/>
      <c r="LZL197" s="25"/>
      <c r="LZM197" s="25"/>
      <c r="LZN197" s="25"/>
      <c r="LZO197" s="25"/>
      <c r="LZP197" s="25"/>
      <c r="LZQ197" s="25"/>
      <c r="LZR197" s="25"/>
      <c r="LZS197" s="25"/>
      <c r="LZT197" s="25"/>
      <c r="LZU197" s="25"/>
      <c r="LZV197" s="25"/>
      <c r="LZW197" s="25"/>
      <c r="LZX197" s="25"/>
      <c r="LZY197" s="25"/>
      <c r="LZZ197" s="25"/>
      <c r="MAA197" s="25"/>
      <c r="MAB197" s="25"/>
      <c r="MAC197" s="25"/>
      <c r="MAD197" s="25"/>
      <c r="MAE197" s="25"/>
      <c r="MAF197" s="25"/>
      <c r="MAG197" s="25"/>
      <c r="MAH197" s="25"/>
      <c r="MAI197" s="25"/>
      <c r="MAJ197" s="25"/>
      <c r="MAK197" s="25"/>
      <c r="MAL197" s="25"/>
      <c r="MAM197" s="25"/>
      <c r="MAN197" s="25"/>
      <c r="MAO197" s="25"/>
      <c r="MAP197" s="25"/>
      <c r="MAQ197" s="25"/>
      <c r="MAR197" s="25"/>
      <c r="MAS197" s="25"/>
      <c r="MAT197" s="25"/>
      <c r="MAU197" s="25"/>
      <c r="MAV197" s="25"/>
      <c r="MAW197" s="25"/>
      <c r="MAX197" s="25"/>
      <c r="MAY197" s="25"/>
      <c r="MAZ197" s="25"/>
      <c r="MBA197" s="25"/>
      <c r="MBB197" s="25"/>
      <c r="MBC197" s="25"/>
      <c r="MBD197" s="25"/>
      <c r="MBE197" s="25"/>
      <c r="MBF197" s="25"/>
      <c r="MBG197" s="25"/>
      <c r="MBH197" s="25"/>
      <c r="MBI197" s="25"/>
      <c r="MBJ197" s="25"/>
      <c r="MBK197" s="25"/>
      <c r="MBL197" s="25"/>
      <c r="MBM197" s="25"/>
      <c r="MBN197" s="25"/>
      <c r="MBO197" s="25"/>
      <c r="MBP197" s="25"/>
      <c r="MBQ197" s="25"/>
      <c r="MBR197" s="25"/>
      <c r="MBS197" s="25"/>
      <c r="MBT197" s="25"/>
      <c r="MBU197" s="25"/>
      <c r="MBV197" s="25"/>
      <c r="MBW197" s="25"/>
      <c r="MBX197" s="25"/>
      <c r="MBY197" s="25"/>
      <c r="MBZ197" s="25"/>
      <c r="MCA197" s="25"/>
      <c r="MCB197" s="25"/>
      <c r="MCC197" s="25"/>
      <c r="MCD197" s="25"/>
      <c r="MCE197" s="25"/>
      <c r="MCF197" s="25"/>
      <c r="MCG197" s="25"/>
      <c r="MCH197" s="25"/>
      <c r="MCI197" s="25"/>
      <c r="MCJ197" s="25"/>
      <c r="MCK197" s="25"/>
      <c r="MCL197" s="25"/>
      <c r="MCM197" s="25"/>
      <c r="MCN197" s="25"/>
      <c r="MCO197" s="25"/>
      <c r="MCP197" s="25"/>
      <c r="MCQ197" s="25"/>
      <c r="MCR197" s="25"/>
      <c r="MCS197" s="25"/>
      <c r="MCT197" s="25"/>
      <c r="MCU197" s="25"/>
      <c r="MCV197" s="25"/>
      <c r="MCW197" s="25"/>
      <c r="MCX197" s="25"/>
      <c r="MCY197" s="25"/>
      <c r="MCZ197" s="25"/>
      <c r="MDA197" s="25"/>
      <c r="MDB197" s="25"/>
      <c r="MDC197" s="25"/>
      <c r="MDD197" s="25"/>
      <c r="MDE197" s="25"/>
      <c r="MDF197" s="25"/>
      <c r="MDG197" s="25"/>
      <c r="MDH197" s="25"/>
      <c r="MDI197" s="25"/>
      <c r="MDJ197" s="25"/>
      <c r="MDK197" s="25"/>
      <c r="MDL197" s="25"/>
      <c r="MDM197" s="25"/>
      <c r="MDN197" s="25"/>
      <c r="MDO197" s="25"/>
      <c r="MDP197" s="25"/>
      <c r="MDQ197" s="25"/>
      <c r="MDR197" s="25"/>
      <c r="MDS197" s="25"/>
      <c r="MDT197" s="25"/>
      <c r="MDU197" s="25"/>
      <c r="MDV197" s="25"/>
      <c r="MDW197" s="25"/>
      <c r="MDX197" s="25"/>
      <c r="MDY197" s="25"/>
      <c r="MDZ197" s="25"/>
      <c r="MEA197" s="25"/>
      <c r="MEB197" s="25"/>
      <c r="MEC197" s="25"/>
      <c r="MED197" s="25"/>
      <c r="MEE197" s="25"/>
      <c r="MEF197" s="25"/>
      <c r="MEG197" s="25"/>
      <c r="MEH197" s="25"/>
      <c r="MEI197" s="25"/>
      <c r="MEJ197" s="25"/>
      <c r="MEK197" s="25"/>
      <c r="MEL197" s="25"/>
      <c r="MEM197" s="25"/>
      <c r="MEN197" s="25"/>
      <c r="MEO197" s="25"/>
      <c r="MEP197" s="25"/>
      <c r="MEQ197" s="25"/>
      <c r="MER197" s="25"/>
      <c r="MES197" s="25"/>
      <c r="MET197" s="25"/>
      <c r="MEU197" s="25"/>
      <c r="MEV197" s="25"/>
      <c r="MEW197" s="25"/>
      <c r="MEX197" s="25"/>
      <c r="MEY197" s="25"/>
      <c r="MEZ197" s="25"/>
      <c r="MFA197" s="25"/>
      <c r="MFB197" s="25"/>
      <c r="MFC197" s="25"/>
      <c r="MFD197" s="25"/>
      <c r="MFE197" s="25"/>
      <c r="MFF197" s="25"/>
      <c r="MFG197" s="25"/>
      <c r="MFH197" s="25"/>
      <c r="MFI197" s="25"/>
      <c r="MFJ197" s="25"/>
      <c r="MFK197" s="25"/>
      <c r="MFL197" s="25"/>
      <c r="MFM197" s="25"/>
      <c r="MFN197" s="25"/>
      <c r="MFO197" s="25"/>
      <c r="MFP197" s="25"/>
      <c r="MFQ197" s="25"/>
      <c r="MFR197" s="25"/>
      <c r="MFS197" s="25"/>
      <c r="MFT197" s="25"/>
      <c r="MFU197" s="25"/>
      <c r="MFV197" s="25"/>
      <c r="MFW197" s="25"/>
      <c r="MFX197" s="25"/>
      <c r="MFY197" s="25"/>
      <c r="MFZ197" s="25"/>
      <c r="MGA197" s="25"/>
      <c r="MGB197" s="25"/>
      <c r="MGC197" s="25"/>
      <c r="MGD197" s="25"/>
      <c r="MGE197" s="25"/>
      <c r="MGF197" s="25"/>
      <c r="MGG197" s="25"/>
      <c r="MGH197" s="25"/>
      <c r="MGI197" s="25"/>
      <c r="MGJ197" s="25"/>
      <c r="MGK197" s="25"/>
      <c r="MGL197" s="25"/>
      <c r="MGM197" s="25"/>
      <c r="MGN197" s="25"/>
      <c r="MGO197" s="25"/>
      <c r="MGP197" s="25"/>
      <c r="MGQ197" s="25"/>
      <c r="MGR197" s="25"/>
      <c r="MGS197" s="25"/>
      <c r="MGT197" s="25"/>
      <c r="MGU197" s="25"/>
      <c r="MGV197" s="25"/>
      <c r="MGW197" s="25"/>
      <c r="MGX197" s="25"/>
      <c r="MGY197" s="25"/>
      <c r="MGZ197" s="25"/>
      <c r="MHA197" s="25"/>
      <c r="MHB197" s="25"/>
      <c r="MHC197" s="25"/>
      <c r="MHD197" s="25"/>
      <c r="MHE197" s="25"/>
      <c r="MHF197" s="25"/>
      <c r="MHG197" s="25"/>
      <c r="MHH197" s="25"/>
      <c r="MHI197" s="25"/>
      <c r="MHJ197" s="25"/>
      <c r="MHK197" s="25"/>
      <c r="MHL197" s="25"/>
      <c r="MHM197" s="25"/>
      <c r="MHN197" s="25"/>
      <c r="MHO197" s="25"/>
      <c r="MHP197" s="25"/>
      <c r="MHQ197" s="25"/>
      <c r="MHR197" s="25"/>
      <c r="MHS197" s="25"/>
      <c r="MHT197" s="25"/>
      <c r="MHU197" s="25"/>
      <c r="MHV197" s="25"/>
      <c r="MHW197" s="25"/>
      <c r="MHX197" s="25"/>
      <c r="MHY197" s="25"/>
      <c r="MHZ197" s="25"/>
      <c r="MIA197" s="25"/>
      <c r="MIB197" s="25"/>
      <c r="MIC197" s="25"/>
      <c r="MID197" s="25"/>
      <c r="MIE197" s="25"/>
      <c r="MIF197" s="25"/>
      <c r="MIG197" s="25"/>
      <c r="MIH197" s="25"/>
      <c r="MII197" s="25"/>
      <c r="MIJ197" s="25"/>
      <c r="MIK197" s="25"/>
      <c r="MIL197" s="25"/>
      <c r="MIM197" s="25"/>
      <c r="MIN197" s="25"/>
      <c r="MIO197" s="25"/>
      <c r="MIP197" s="25"/>
      <c r="MIQ197" s="25"/>
      <c r="MIR197" s="25"/>
      <c r="MIS197" s="25"/>
      <c r="MIT197" s="25"/>
      <c r="MIU197" s="25"/>
      <c r="MIV197" s="25"/>
      <c r="MIW197" s="25"/>
      <c r="MIX197" s="25"/>
      <c r="MIY197" s="25"/>
      <c r="MIZ197" s="25"/>
      <c r="MJA197" s="25"/>
      <c r="MJB197" s="25"/>
      <c r="MJC197" s="25"/>
      <c r="MJD197" s="25"/>
      <c r="MJE197" s="25"/>
      <c r="MJF197" s="25"/>
      <c r="MJG197" s="25"/>
      <c r="MJH197" s="25"/>
      <c r="MJI197" s="25"/>
      <c r="MJJ197" s="25"/>
      <c r="MJK197" s="25"/>
      <c r="MJL197" s="25"/>
      <c r="MJM197" s="25"/>
      <c r="MJN197" s="25"/>
      <c r="MJO197" s="25"/>
      <c r="MJP197" s="25"/>
      <c r="MJQ197" s="25"/>
      <c r="MJR197" s="25"/>
      <c r="MJS197" s="25"/>
      <c r="MJT197" s="25"/>
      <c r="MJU197" s="25"/>
      <c r="MJV197" s="25"/>
      <c r="MJW197" s="25"/>
      <c r="MJX197" s="25"/>
      <c r="MJY197" s="25"/>
      <c r="MJZ197" s="25"/>
      <c r="MKA197" s="25"/>
      <c r="MKB197" s="25"/>
      <c r="MKC197" s="25"/>
      <c r="MKD197" s="25"/>
      <c r="MKE197" s="25"/>
      <c r="MKF197" s="25"/>
      <c r="MKG197" s="25"/>
      <c r="MKH197" s="25"/>
      <c r="MKI197" s="25"/>
      <c r="MKJ197" s="25"/>
      <c r="MKK197" s="25"/>
      <c r="MKL197" s="25"/>
      <c r="MKM197" s="25"/>
      <c r="MKN197" s="25"/>
      <c r="MKO197" s="25"/>
      <c r="MKP197" s="25"/>
      <c r="MKQ197" s="25"/>
      <c r="MKR197" s="25"/>
      <c r="MKS197" s="25"/>
      <c r="MKT197" s="25"/>
      <c r="MKU197" s="25"/>
      <c r="MKV197" s="25"/>
      <c r="MKW197" s="25"/>
      <c r="MKX197" s="25"/>
      <c r="MKY197" s="25"/>
      <c r="MKZ197" s="25"/>
      <c r="MLA197" s="25"/>
      <c r="MLB197" s="25"/>
      <c r="MLC197" s="25"/>
      <c r="MLD197" s="25"/>
      <c r="MLE197" s="25"/>
      <c r="MLF197" s="25"/>
      <c r="MLG197" s="25"/>
      <c r="MLH197" s="25"/>
      <c r="MLI197" s="25"/>
      <c r="MLJ197" s="25"/>
      <c r="MLK197" s="25"/>
      <c r="MLL197" s="25"/>
      <c r="MLM197" s="25"/>
      <c r="MLN197" s="25"/>
      <c r="MLO197" s="25"/>
      <c r="MLP197" s="25"/>
      <c r="MLQ197" s="25"/>
      <c r="MLR197" s="25"/>
      <c r="MLS197" s="25"/>
      <c r="MLT197" s="25"/>
      <c r="MLU197" s="25"/>
      <c r="MLV197" s="25"/>
      <c r="MLW197" s="25"/>
      <c r="MLX197" s="25"/>
      <c r="MLY197" s="25"/>
      <c r="MLZ197" s="25"/>
      <c r="MMA197" s="25"/>
      <c r="MMB197" s="25"/>
      <c r="MMC197" s="25"/>
      <c r="MMD197" s="25"/>
      <c r="MME197" s="25"/>
      <c r="MMF197" s="25"/>
      <c r="MMG197" s="25"/>
      <c r="MMH197" s="25"/>
      <c r="MMI197" s="25"/>
      <c r="MMJ197" s="25"/>
      <c r="MMK197" s="25"/>
      <c r="MML197" s="25"/>
      <c r="MMM197" s="25"/>
      <c r="MMN197" s="25"/>
      <c r="MMO197" s="25"/>
      <c r="MMP197" s="25"/>
      <c r="MMQ197" s="25"/>
      <c r="MMR197" s="25"/>
      <c r="MMS197" s="25"/>
      <c r="MMT197" s="25"/>
      <c r="MMU197" s="25"/>
      <c r="MMV197" s="25"/>
      <c r="MMW197" s="25"/>
      <c r="MMX197" s="25"/>
      <c r="MMY197" s="25"/>
      <c r="MMZ197" s="25"/>
      <c r="MNA197" s="25"/>
      <c r="MNB197" s="25"/>
      <c r="MNC197" s="25"/>
      <c r="MND197" s="25"/>
      <c r="MNE197" s="25"/>
      <c r="MNF197" s="25"/>
      <c r="MNG197" s="25"/>
      <c r="MNH197" s="25"/>
      <c r="MNI197" s="25"/>
      <c r="MNJ197" s="25"/>
      <c r="MNK197" s="25"/>
      <c r="MNL197" s="25"/>
      <c r="MNM197" s="25"/>
      <c r="MNN197" s="25"/>
      <c r="MNO197" s="25"/>
      <c r="MNP197" s="25"/>
      <c r="MNQ197" s="25"/>
      <c r="MNR197" s="25"/>
      <c r="MNS197" s="25"/>
      <c r="MNT197" s="25"/>
      <c r="MNU197" s="25"/>
      <c r="MNV197" s="25"/>
      <c r="MNW197" s="25"/>
      <c r="MNX197" s="25"/>
      <c r="MNY197" s="25"/>
      <c r="MNZ197" s="25"/>
      <c r="MOA197" s="25"/>
      <c r="MOB197" s="25"/>
      <c r="MOC197" s="25"/>
      <c r="MOD197" s="25"/>
      <c r="MOE197" s="25"/>
      <c r="MOF197" s="25"/>
      <c r="MOG197" s="25"/>
      <c r="MOH197" s="25"/>
      <c r="MOI197" s="25"/>
      <c r="MOJ197" s="25"/>
      <c r="MOK197" s="25"/>
      <c r="MOL197" s="25"/>
      <c r="MOM197" s="25"/>
      <c r="MON197" s="25"/>
      <c r="MOO197" s="25"/>
      <c r="MOP197" s="25"/>
      <c r="MOQ197" s="25"/>
      <c r="MOR197" s="25"/>
      <c r="MOS197" s="25"/>
      <c r="MOT197" s="25"/>
      <c r="MOU197" s="25"/>
      <c r="MOV197" s="25"/>
      <c r="MOW197" s="25"/>
      <c r="MOX197" s="25"/>
      <c r="MOY197" s="25"/>
      <c r="MOZ197" s="25"/>
      <c r="MPA197" s="25"/>
      <c r="MPB197" s="25"/>
      <c r="MPC197" s="25"/>
      <c r="MPD197" s="25"/>
      <c r="MPE197" s="25"/>
      <c r="MPF197" s="25"/>
      <c r="MPG197" s="25"/>
      <c r="MPH197" s="25"/>
      <c r="MPI197" s="25"/>
      <c r="MPJ197" s="25"/>
      <c r="MPK197" s="25"/>
      <c r="MPL197" s="25"/>
      <c r="MPM197" s="25"/>
      <c r="MPN197" s="25"/>
      <c r="MPO197" s="25"/>
      <c r="MPP197" s="25"/>
      <c r="MPQ197" s="25"/>
      <c r="MPR197" s="25"/>
      <c r="MPS197" s="25"/>
      <c r="MPT197" s="25"/>
      <c r="MPU197" s="25"/>
      <c r="MPV197" s="25"/>
      <c r="MPW197" s="25"/>
      <c r="MPX197" s="25"/>
      <c r="MPY197" s="25"/>
      <c r="MPZ197" s="25"/>
      <c r="MQA197" s="25"/>
      <c r="MQB197" s="25"/>
      <c r="MQC197" s="25"/>
      <c r="MQD197" s="25"/>
      <c r="MQE197" s="25"/>
      <c r="MQF197" s="25"/>
      <c r="MQG197" s="25"/>
      <c r="MQH197" s="25"/>
      <c r="MQI197" s="25"/>
      <c r="MQJ197" s="25"/>
      <c r="MQK197" s="25"/>
      <c r="MQL197" s="25"/>
      <c r="MQM197" s="25"/>
      <c r="MQN197" s="25"/>
      <c r="MQO197" s="25"/>
      <c r="MQP197" s="25"/>
      <c r="MQQ197" s="25"/>
      <c r="MQR197" s="25"/>
      <c r="MQS197" s="25"/>
      <c r="MQT197" s="25"/>
      <c r="MQU197" s="25"/>
      <c r="MQV197" s="25"/>
      <c r="MQW197" s="25"/>
      <c r="MQX197" s="25"/>
      <c r="MQY197" s="25"/>
      <c r="MQZ197" s="25"/>
      <c r="MRA197" s="25"/>
      <c r="MRB197" s="25"/>
      <c r="MRC197" s="25"/>
      <c r="MRD197" s="25"/>
      <c r="MRE197" s="25"/>
      <c r="MRF197" s="25"/>
      <c r="MRG197" s="25"/>
      <c r="MRH197" s="25"/>
      <c r="MRI197" s="25"/>
      <c r="MRJ197" s="25"/>
      <c r="MRK197" s="25"/>
      <c r="MRL197" s="25"/>
      <c r="MRM197" s="25"/>
      <c r="MRN197" s="25"/>
      <c r="MRO197" s="25"/>
      <c r="MRP197" s="25"/>
      <c r="MRQ197" s="25"/>
      <c r="MRR197" s="25"/>
      <c r="MRS197" s="25"/>
      <c r="MRT197" s="25"/>
      <c r="MRU197" s="25"/>
      <c r="MRV197" s="25"/>
      <c r="MRW197" s="25"/>
      <c r="MRX197" s="25"/>
      <c r="MRY197" s="25"/>
      <c r="MRZ197" s="25"/>
      <c r="MSA197" s="25"/>
      <c r="MSB197" s="25"/>
      <c r="MSC197" s="25"/>
      <c r="MSD197" s="25"/>
      <c r="MSE197" s="25"/>
      <c r="MSF197" s="25"/>
      <c r="MSG197" s="25"/>
      <c r="MSH197" s="25"/>
      <c r="MSI197" s="25"/>
      <c r="MSJ197" s="25"/>
      <c r="MSK197" s="25"/>
      <c r="MSL197" s="25"/>
      <c r="MSM197" s="25"/>
      <c r="MSN197" s="25"/>
      <c r="MSO197" s="25"/>
      <c r="MSP197" s="25"/>
      <c r="MSQ197" s="25"/>
      <c r="MSR197" s="25"/>
      <c r="MSS197" s="25"/>
      <c r="MST197" s="25"/>
      <c r="MSU197" s="25"/>
      <c r="MSV197" s="25"/>
      <c r="MSW197" s="25"/>
      <c r="MSX197" s="25"/>
      <c r="MSY197" s="25"/>
      <c r="MSZ197" s="25"/>
      <c r="MTA197" s="25"/>
      <c r="MTB197" s="25"/>
      <c r="MTC197" s="25"/>
      <c r="MTD197" s="25"/>
      <c r="MTE197" s="25"/>
      <c r="MTF197" s="25"/>
      <c r="MTG197" s="25"/>
      <c r="MTH197" s="25"/>
      <c r="MTI197" s="25"/>
      <c r="MTJ197" s="25"/>
      <c r="MTK197" s="25"/>
      <c r="MTL197" s="25"/>
      <c r="MTM197" s="25"/>
      <c r="MTN197" s="25"/>
      <c r="MTO197" s="25"/>
      <c r="MTP197" s="25"/>
      <c r="MTQ197" s="25"/>
      <c r="MTR197" s="25"/>
      <c r="MTS197" s="25"/>
      <c r="MTT197" s="25"/>
      <c r="MTU197" s="25"/>
      <c r="MTV197" s="25"/>
      <c r="MTW197" s="25"/>
      <c r="MTX197" s="25"/>
      <c r="MTY197" s="25"/>
      <c r="MTZ197" s="25"/>
      <c r="MUA197" s="25"/>
      <c r="MUB197" s="25"/>
      <c r="MUC197" s="25"/>
      <c r="MUD197" s="25"/>
      <c r="MUE197" s="25"/>
      <c r="MUF197" s="25"/>
      <c r="MUG197" s="25"/>
      <c r="MUH197" s="25"/>
      <c r="MUI197" s="25"/>
      <c r="MUJ197" s="25"/>
      <c r="MUK197" s="25"/>
      <c r="MUL197" s="25"/>
      <c r="MUM197" s="25"/>
      <c r="MUN197" s="25"/>
      <c r="MUO197" s="25"/>
      <c r="MUP197" s="25"/>
      <c r="MUQ197" s="25"/>
      <c r="MUR197" s="25"/>
      <c r="MUS197" s="25"/>
      <c r="MUT197" s="25"/>
      <c r="MUU197" s="25"/>
      <c r="MUV197" s="25"/>
      <c r="MUW197" s="25"/>
      <c r="MUX197" s="25"/>
      <c r="MUY197" s="25"/>
      <c r="MUZ197" s="25"/>
      <c r="MVA197" s="25"/>
      <c r="MVB197" s="25"/>
      <c r="MVC197" s="25"/>
      <c r="MVD197" s="25"/>
      <c r="MVE197" s="25"/>
      <c r="MVF197" s="25"/>
      <c r="MVG197" s="25"/>
      <c r="MVH197" s="25"/>
      <c r="MVI197" s="25"/>
      <c r="MVJ197" s="25"/>
      <c r="MVK197" s="25"/>
      <c r="MVL197" s="25"/>
      <c r="MVM197" s="25"/>
      <c r="MVN197" s="25"/>
      <c r="MVO197" s="25"/>
      <c r="MVP197" s="25"/>
      <c r="MVQ197" s="25"/>
      <c r="MVR197" s="25"/>
      <c r="MVS197" s="25"/>
      <c r="MVT197" s="25"/>
      <c r="MVU197" s="25"/>
      <c r="MVV197" s="25"/>
      <c r="MVW197" s="25"/>
      <c r="MVX197" s="25"/>
      <c r="MVY197" s="25"/>
      <c r="MVZ197" s="25"/>
      <c r="MWA197" s="25"/>
      <c r="MWB197" s="25"/>
      <c r="MWC197" s="25"/>
      <c r="MWD197" s="25"/>
      <c r="MWE197" s="25"/>
      <c r="MWF197" s="25"/>
      <c r="MWG197" s="25"/>
      <c r="MWH197" s="25"/>
      <c r="MWI197" s="25"/>
      <c r="MWJ197" s="25"/>
      <c r="MWK197" s="25"/>
      <c r="MWL197" s="25"/>
      <c r="MWM197" s="25"/>
      <c r="MWN197" s="25"/>
      <c r="MWO197" s="25"/>
      <c r="MWP197" s="25"/>
      <c r="MWQ197" s="25"/>
      <c r="MWR197" s="25"/>
      <c r="MWS197" s="25"/>
      <c r="MWT197" s="25"/>
      <c r="MWU197" s="25"/>
      <c r="MWV197" s="25"/>
      <c r="MWW197" s="25"/>
      <c r="MWX197" s="25"/>
      <c r="MWY197" s="25"/>
      <c r="MWZ197" s="25"/>
      <c r="MXA197" s="25"/>
      <c r="MXB197" s="25"/>
      <c r="MXC197" s="25"/>
      <c r="MXD197" s="25"/>
      <c r="MXE197" s="25"/>
      <c r="MXF197" s="25"/>
      <c r="MXG197" s="25"/>
      <c r="MXH197" s="25"/>
      <c r="MXI197" s="25"/>
      <c r="MXJ197" s="25"/>
      <c r="MXK197" s="25"/>
      <c r="MXL197" s="25"/>
      <c r="MXM197" s="25"/>
      <c r="MXN197" s="25"/>
      <c r="MXO197" s="25"/>
      <c r="MXP197" s="25"/>
      <c r="MXQ197" s="25"/>
      <c r="MXR197" s="25"/>
      <c r="MXS197" s="25"/>
      <c r="MXT197" s="25"/>
      <c r="MXU197" s="25"/>
      <c r="MXV197" s="25"/>
      <c r="MXW197" s="25"/>
      <c r="MXX197" s="25"/>
      <c r="MXY197" s="25"/>
      <c r="MXZ197" s="25"/>
      <c r="MYA197" s="25"/>
      <c r="MYB197" s="25"/>
      <c r="MYC197" s="25"/>
      <c r="MYD197" s="25"/>
      <c r="MYE197" s="25"/>
      <c r="MYF197" s="25"/>
      <c r="MYG197" s="25"/>
      <c r="MYH197" s="25"/>
      <c r="MYI197" s="25"/>
      <c r="MYJ197" s="25"/>
      <c r="MYK197" s="25"/>
      <c r="MYL197" s="25"/>
      <c r="MYM197" s="25"/>
      <c r="MYN197" s="25"/>
      <c r="MYO197" s="25"/>
      <c r="MYP197" s="25"/>
      <c r="MYQ197" s="25"/>
      <c r="MYR197" s="25"/>
      <c r="MYS197" s="25"/>
      <c r="MYT197" s="25"/>
      <c r="MYU197" s="25"/>
      <c r="MYV197" s="25"/>
      <c r="MYW197" s="25"/>
      <c r="MYX197" s="25"/>
      <c r="MYY197" s="25"/>
      <c r="MYZ197" s="25"/>
      <c r="MZA197" s="25"/>
      <c r="MZB197" s="25"/>
      <c r="MZC197" s="25"/>
      <c r="MZD197" s="25"/>
      <c r="MZE197" s="25"/>
      <c r="MZF197" s="25"/>
      <c r="MZG197" s="25"/>
      <c r="MZH197" s="25"/>
      <c r="MZI197" s="25"/>
      <c r="MZJ197" s="25"/>
      <c r="MZK197" s="25"/>
      <c r="MZL197" s="25"/>
      <c r="MZM197" s="25"/>
      <c r="MZN197" s="25"/>
      <c r="MZO197" s="25"/>
      <c r="MZP197" s="25"/>
      <c r="MZQ197" s="25"/>
      <c r="MZR197" s="25"/>
      <c r="MZS197" s="25"/>
      <c r="MZT197" s="25"/>
      <c r="MZU197" s="25"/>
      <c r="MZV197" s="25"/>
      <c r="MZW197" s="25"/>
      <c r="MZX197" s="25"/>
      <c r="MZY197" s="25"/>
      <c r="MZZ197" s="25"/>
      <c r="NAA197" s="25"/>
      <c r="NAB197" s="25"/>
      <c r="NAC197" s="25"/>
      <c r="NAD197" s="25"/>
      <c r="NAE197" s="25"/>
      <c r="NAF197" s="25"/>
      <c r="NAG197" s="25"/>
      <c r="NAH197" s="25"/>
      <c r="NAI197" s="25"/>
      <c r="NAJ197" s="25"/>
      <c r="NAK197" s="25"/>
      <c r="NAL197" s="25"/>
      <c r="NAM197" s="25"/>
      <c r="NAN197" s="25"/>
      <c r="NAO197" s="25"/>
      <c r="NAP197" s="25"/>
      <c r="NAQ197" s="25"/>
      <c r="NAR197" s="25"/>
      <c r="NAS197" s="25"/>
      <c r="NAT197" s="25"/>
      <c r="NAU197" s="25"/>
      <c r="NAV197" s="25"/>
      <c r="NAW197" s="25"/>
      <c r="NAX197" s="25"/>
      <c r="NAY197" s="25"/>
      <c r="NAZ197" s="25"/>
      <c r="NBA197" s="25"/>
      <c r="NBB197" s="25"/>
      <c r="NBC197" s="25"/>
      <c r="NBD197" s="25"/>
      <c r="NBE197" s="25"/>
      <c r="NBF197" s="25"/>
      <c r="NBG197" s="25"/>
      <c r="NBH197" s="25"/>
      <c r="NBI197" s="25"/>
      <c r="NBJ197" s="25"/>
      <c r="NBK197" s="25"/>
      <c r="NBL197" s="25"/>
      <c r="NBM197" s="25"/>
      <c r="NBN197" s="25"/>
      <c r="NBO197" s="25"/>
      <c r="NBP197" s="25"/>
      <c r="NBQ197" s="25"/>
      <c r="NBR197" s="25"/>
      <c r="NBS197" s="25"/>
      <c r="NBT197" s="25"/>
      <c r="NBU197" s="25"/>
      <c r="NBV197" s="25"/>
      <c r="NBW197" s="25"/>
      <c r="NBX197" s="25"/>
      <c r="NBY197" s="25"/>
      <c r="NBZ197" s="25"/>
      <c r="NCA197" s="25"/>
      <c r="NCB197" s="25"/>
      <c r="NCC197" s="25"/>
      <c r="NCD197" s="25"/>
      <c r="NCE197" s="25"/>
      <c r="NCF197" s="25"/>
      <c r="NCG197" s="25"/>
      <c r="NCH197" s="25"/>
      <c r="NCI197" s="25"/>
      <c r="NCJ197" s="25"/>
      <c r="NCK197" s="25"/>
      <c r="NCL197" s="25"/>
      <c r="NCM197" s="25"/>
      <c r="NCN197" s="25"/>
      <c r="NCO197" s="25"/>
      <c r="NCP197" s="25"/>
      <c r="NCQ197" s="25"/>
      <c r="NCR197" s="25"/>
      <c r="NCS197" s="25"/>
      <c r="NCT197" s="25"/>
      <c r="NCU197" s="25"/>
      <c r="NCV197" s="25"/>
      <c r="NCW197" s="25"/>
      <c r="NCX197" s="25"/>
      <c r="NCY197" s="25"/>
      <c r="NCZ197" s="25"/>
      <c r="NDA197" s="25"/>
      <c r="NDB197" s="25"/>
      <c r="NDC197" s="25"/>
      <c r="NDD197" s="25"/>
      <c r="NDE197" s="25"/>
      <c r="NDF197" s="25"/>
      <c r="NDG197" s="25"/>
      <c r="NDH197" s="25"/>
      <c r="NDI197" s="25"/>
      <c r="NDJ197" s="25"/>
      <c r="NDK197" s="25"/>
      <c r="NDL197" s="25"/>
      <c r="NDM197" s="25"/>
      <c r="NDN197" s="25"/>
      <c r="NDO197" s="25"/>
      <c r="NDP197" s="25"/>
      <c r="NDQ197" s="25"/>
      <c r="NDR197" s="25"/>
      <c r="NDS197" s="25"/>
      <c r="NDT197" s="25"/>
      <c r="NDU197" s="25"/>
      <c r="NDV197" s="25"/>
      <c r="NDW197" s="25"/>
      <c r="NDX197" s="25"/>
      <c r="NDY197" s="25"/>
      <c r="NDZ197" s="25"/>
      <c r="NEA197" s="25"/>
      <c r="NEB197" s="25"/>
      <c r="NEC197" s="25"/>
      <c r="NED197" s="25"/>
      <c r="NEE197" s="25"/>
      <c r="NEF197" s="25"/>
      <c r="NEG197" s="25"/>
      <c r="NEH197" s="25"/>
      <c r="NEI197" s="25"/>
      <c r="NEJ197" s="25"/>
      <c r="NEK197" s="25"/>
      <c r="NEL197" s="25"/>
      <c r="NEM197" s="25"/>
      <c r="NEN197" s="25"/>
      <c r="NEO197" s="25"/>
      <c r="NEP197" s="25"/>
      <c r="NEQ197" s="25"/>
      <c r="NER197" s="25"/>
      <c r="NES197" s="25"/>
      <c r="NET197" s="25"/>
      <c r="NEU197" s="25"/>
      <c r="NEV197" s="25"/>
      <c r="NEW197" s="25"/>
      <c r="NEX197" s="25"/>
      <c r="NEY197" s="25"/>
      <c r="NEZ197" s="25"/>
      <c r="NFA197" s="25"/>
      <c r="NFB197" s="25"/>
      <c r="NFC197" s="25"/>
      <c r="NFD197" s="25"/>
      <c r="NFE197" s="25"/>
      <c r="NFF197" s="25"/>
      <c r="NFG197" s="25"/>
      <c r="NFH197" s="25"/>
      <c r="NFI197" s="25"/>
      <c r="NFJ197" s="25"/>
      <c r="NFK197" s="25"/>
      <c r="NFL197" s="25"/>
      <c r="NFM197" s="25"/>
      <c r="NFN197" s="25"/>
      <c r="NFO197" s="25"/>
      <c r="NFP197" s="25"/>
      <c r="NFQ197" s="25"/>
      <c r="NFR197" s="25"/>
      <c r="NFS197" s="25"/>
      <c r="NFT197" s="25"/>
      <c r="NFU197" s="25"/>
      <c r="NFV197" s="25"/>
      <c r="NFW197" s="25"/>
      <c r="NFX197" s="25"/>
      <c r="NFY197" s="25"/>
      <c r="NFZ197" s="25"/>
      <c r="NGA197" s="25"/>
      <c r="NGB197" s="25"/>
      <c r="NGC197" s="25"/>
      <c r="NGD197" s="25"/>
      <c r="NGE197" s="25"/>
      <c r="NGF197" s="25"/>
      <c r="NGG197" s="25"/>
      <c r="NGH197" s="25"/>
      <c r="NGI197" s="25"/>
      <c r="NGJ197" s="25"/>
      <c r="NGK197" s="25"/>
      <c r="NGL197" s="25"/>
      <c r="NGM197" s="25"/>
      <c r="NGN197" s="25"/>
      <c r="NGO197" s="25"/>
      <c r="NGP197" s="25"/>
      <c r="NGQ197" s="25"/>
      <c r="NGR197" s="25"/>
      <c r="NGS197" s="25"/>
      <c r="NGT197" s="25"/>
      <c r="NGU197" s="25"/>
      <c r="NGV197" s="25"/>
      <c r="NGW197" s="25"/>
      <c r="NGX197" s="25"/>
      <c r="NGY197" s="25"/>
      <c r="NGZ197" s="25"/>
      <c r="NHA197" s="25"/>
      <c r="NHB197" s="25"/>
      <c r="NHC197" s="25"/>
      <c r="NHD197" s="25"/>
      <c r="NHE197" s="25"/>
      <c r="NHF197" s="25"/>
      <c r="NHG197" s="25"/>
      <c r="NHH197" s="25"/>
      <c r="NHI197" s="25"/>
      <c r="NHJ197" s="25"/>
      <c r="NHK197" s="25"/>
      <c r="NHL197" s="25"/>
      <c r="NHM197" s="25"/>
      <c r="NHN197" s="25"/>
      <c r="NHO197" s="25"/>
      <c r="NHP197" s="25"/>
      <c r="NHQ197" s="25"/>
      <c r="NHR197" s="25"/>
      <c r="NHS197" s="25"/>
      <c r="NHT197" s="25"/>
      <c r="NHU197" s="25"/>
      <c r="NHV197" s="25"/>
      <c r="NHW197" s="25"/>
      <c r="NHX197" s="25"/>
      <c r="NHY197" s="25"/>
      <c r="NHZ197" s="25"/>
      <c r="NIA197" s="25"/>
      <c r="NIB197" s="25"/>
      <c r="NIC197" s="25"/>
      <c r="NID197" s="25"/>
      <c r="NIE197" s="25"/>
      <c r="NIF197" s="25"/>
      <c r="NIG197" s="25"/>
      <c r="NIH197" s="25"/>
      <c r="NII197" s="25"/>
      <c r="NIJ197" s="25"/>
      <c r="NIK197" s="25"/>
      <c r="NIL197" s="25"/>
      <c r="NIM197" s="25"/>
      <c r="NIN197" s="25"/>
      <c r="NIO197" s="25"/>
      <c r="NIP197" s="25"/>
      <c r="NIQ197" s="25"/>
      <c r="NIR197" s="25"/>
      <c r="NIS197" s="25"/>
      <c r="NIT197" s="25"/>
      <c r="NIU197" s="25"/>
      <c r="NIV197" s="25"/>
      <c r="NIW197" s="25"/>
      <c r="NIX197" s="25"/>
      <c r="NIY197" s="25"/>
      <c r="NIZ197" s="25"/>
      <c r="NJA197" s="25"/>
      <c r="NJB197" s="25"/>
      <c r="NJC197" s="25"/>
      <c r="NJD197" s="25"/>
      <c r="NJE197" s="25"/>
      <c r="NJF197" s="25"/>
      <c r="NJG197" s="25"/>
      <c r="NJH197" s="25"/>
      <c r="NJI197" s="25"/>
      <c r="NJJ197" s="25"/>
      <c r="NJK197" s="25"/>
      <c r="NJL197" s="25"/>
      <c r="NJM197" s="25"/>
      <c r="NJN197" s="25"/>
      <c r="NJO197" s="25"/>
      <c r="NJP197" s="25"/>
      <c r="NJQ197" s="25"/>
      <c r="NJR197" s="25"/>
      <c r="NJS197" s="25"/>
      <c r="NJT197" s="25"/>
      <c r="NJU197" s="25"/>
      <c r="NJV197" s="25"/>
      <c r="NJW197" s="25"/>
      <c r="NJX197" s="25"/>
      <c r="NJY197" s="25"/>
      <c r="NJZ197" s="25"/>
      <c r="NKA197" s="25"/>
      <c r="NKB197" s="25"/>
      <c r="NKC197" s="25"/>
      <c r="NKD197" s="25"/>
      <c r="NKE197" s="25"/>
      <c r="NKF197" s="25"/>
      <c r="NKG197" s="25"/>
      <c r="NKH197" s="25"/>
      <c r="NKI197" s="25"/>
      <c r="NKJ197" s="25"/>
      <c r="NKK197" s="25"/>
      <c r="NKL197" s="25"/>
      <c r="NKM197" s="25"/>
      <c r="NKN197" s="25"/>
      <c r="NKO197" s="25"/>
      <c r="NKP197" s="25"/>
      <c r="NKQ197" s="25"/>
      <c r="NKR197" s="25"/>
      <c r="NKS197" s="25"/>
      <c r="NKT197" s="25"/>
      <c r="NKU197" s="25"/>
      <c r="NKV197" s="25"/>
      <c r="NKW197" s="25"/>
      <c r="NKX197" s="25"/>
      <c r="NKY197" s="25"/>
      <c r="NKZ197" s="25"/>
      <c r="NLA197" s="25"/>
      <c r="NLB197" s="25"/>
      <c r="NLC197" s="25"/>
      <c r="NLD197" s="25"/>
      <c r="NLE197" s="25"/>
      <c r="NLF197" s="25"/>
      <c r="NLG197" s="25"/>
      <c r="NLH197" s="25"/>
      <c r="NLI197" s="25"/>
      <c r="NLJ197" s="25"/>
      <c r="NLK197" s="25"/>
      <c r="NLL197" s="25"/>
      <c r="NLM197" s="25"/>
      <c r="NLN197" s="25"/>
      <c r="NLO197" s="25"/>
      <c r="NLP197" s="25"/>
      <c r="NLQ197" s="25"/>
      <c r="NLR197" s="25"/>
      <c r="NLS197" s="25"/>
      <c r="NLT197" s="25"/>
      <c r="NLU197" s="25"/>
      <c r="NLV197" s="25"/>
      <c r="NLW197" s="25"/>
      <c r="NLX197" s="25"/>
      <c r="NLY197" s="25"/>
      <c r="NLZ197" s="25"/>
      <c r="NMA197" s="25"/>
      <c r="NMB197" s="25"/>
      <c r="NMC197" s="25"/>
      <c r="NMD197" s="25"/>
      <c r="NME197" s="25"/>
      <c r="NMF197" s="25"/>
      <c r="NMG197" s="25"/>
      <c r="NMH197" s="25"/>
      <c r="NMI197" s="25"/>
      <c r="NMJ197" s="25"/>
      <c r="NMK197" s="25"/>
      <c r="NML197" s="25"/>
      <c r="NMM197" s="25"/>
      <c r="NMN197" s="25"/>
      <c r="NMO197" s="25"/>
      <c r="NMP197" s="25"/>
      <c r="NMQ197" s="25"/>
      <c r="NMR197" s="25"/>
      <c r="NMS197" s="25"/>
      <c r="NMT197" s="25"/>
      <c r="NMU197" s="25"/>
      <c r="NMV197" s="25"/>
      <c r="NMW197" s="25"/>
      <c r="NMX197" s="25"/>
      <c r="NMY197" s="25"/>
      <c r="NMZ197" s="25"/>
      <c r="NNA197" s="25"/>
      <c r="NNB197" s="25"/>
      <c r="NNC197" s="25"/>
      <c r="NND197" s="25"/>
      <c r="NNE197" s="25"/>
      <c r="NNF197" s="25"/>
      <c r="NNG197" s="25"/>
      <c r="NNH197" s="25"/>
      <c r="NNI197" s="25"/>
      <c r="NNJ197" s="25"/>
      <c r="NNK197" s="25"/>
      <c r="NNL197" s="25"/>
      <c r="NNM197" s="25"/>
      <c r="NNN197" s="25"/>
      <c r="NNO197" s="25"/>
      <c r="NNP197" s="25"/>
      <c r="NNQ197" s="25"/>
      <c r="NNR197" s="25"/>
      <c r="NNS197" s="25"/>
      <c r="NNT197" s="25"/>
      <c r="NNU197" s="25"/>
      <c r="NNV197" s="25"/>
      <c r="NNW197" s="25"/>
      <c r="NNX197" s="25"/>
      <c r="NNY197" s="25"/>
      <c r="NNZ197" s="25"/>
      <c r="NOA197" s="25"/>
      <c r="NOB197" s="25"/>
      <c r="NOC197" s="25"/>
      <c r="NOD197" s="25"/>
      <c r="NOE197" s="25"/>
      <c r="NOF197" s="25"/>
      <c r="NOG197" s="25"/>
      <c r="NOH197" s="25"/>
      <c r="NOI197" s="25"/>
      <c r="NOJ197" s="25"/>
      <c r="NOK197" s="25"/>
      <c r="NOL197" s="25"/>
      <c r="NOM197" s="25"/>
      <c r="NON197" s="25"/>
      <c r="NOO197" s="25"/>
      <c r="NOP197" s="25"/>
      <c r="NOQ197" s="25"/>
      <c r="NOR197" s="25"/>
      <c r="NOS197" s="25"/>
      <c r="NOT197" s="25"/>
      <c r="NOU197" s="25"/>
      <c r="NOV197" s="25"/>
      <c r="NOW197" s="25"/>
      <c r="NOX197" s="25"/>
      <c r="NOY197" s="25"/>
      <c r="NOZ197" s="25"/>
      <c r="NPA197" s="25"/>
      <c r="NPB197" s="25"/>
      <c r="NPC197" s="25"/>
      <c r="NPD197" s="25"/>
      <c r="NPE197" s="25"/>
      <c r="NPF197" s="25"/>
      <c r="NPG197" s="25"/>
      <c r="NPH197" s="25"/>
      <c r="NPI197" s="25"/>
      <c r="NPJ197" s="25"/>
      <c r="NPK197" s="25"/>
      <c r="NPL197" s="25"/>
      <c r="NPM197" s="25"/>
      <c r="NPN197" s="25"/>
      <c r="NPO197" s="25"/>
      <c r="NPP197" s="25"/>
      <c r="NPQ197" s="25"/>
      <c r="NPR197" s="25"/>
      <c r="NPS197" s="25"/>
      <c r="NPT197" s="25"/>
      <c r="NPU197" s="25"/>
      <c r="NPV197" s="25"/>
      <c r="NPW197" s="25"/>
      <c r="NPX197" s="25"/>
      <c r="NPY197" s="25"/>
      <c r="NPZ197" s="25"/>
      <c r="NQA197" s="25"/>
      <c r="NQB197" s="25"/>
      <c r="NQC197" s="25"/>
      <c r="NQD197" s="25"/>
      <c r="NQE197" s="25"/>
      <c r="NQF197" s="25"/>
      <c r="NQG197" s="25"/>
      <c r="NQH197" s="25"/>
      <c r="NQI197" s="25"/>
      <c r="NQJ197" s="25"/>
      <c r="NQK197" s="25"/>
      <c r="NQL197" s="25"/>
      <c r="NQM197" s="25"/>
      <c r="NQN197" s="25"/>
      <c r="NQO197" s="25"/>
      <c r="NQP197" s="25"/>
      <c r="NQQ197" s="25"/>
      <c r="NQR197" s="25"/>
      <c r="NQS197" s="25"/>
      <c r="NQT197" s="25"/>
      <c r="NQU197" s="25"/>
      <c r="NQV197" s="25"/>
      <c r="NQW197" s="25"/>
      <c r="NQX197" s="25"/>
      <c r="NQY197" s="25"/>
      <c r="NQZ197" s="25"/>
      <c r="NRA197" s="25"/>
      <c r="NRB197" s="25"/>
      <c r="NRC197" s="25"/>
      <c r="NRD197" s="25"/>
      <c r="NRE197" s="25"/>
      <c r="NRF197" s="25"/>
      <c r="NRG197" s="25"/>
      <c r="NRH197" s="25"/>
      <c r="NRI197" s="25"/>
      <c r="NRJ197" s="25"/>
      <c r="NRK197" s="25"/>
      <c r="NRL197" s="25"/>
      <c r="NRM197" s="25"/>
      <c r="NRN197" s="25"/>
      <c r="NRO197" s="25"/>
      <c r="NRP197" s="25"/>
      <c r="NRQ197" s="25"/>
      <c r="NRR197" s="25"/>
      <c r="NRS197" s="25"/>
      <c r="NRT197" s="25"/>
      <c r="NRU197" s="25"/>
      <c r="NRV197" s="25"/>
      <c r="NRW197" s="25"/>
      <c r="NRX197" s="25"/>
      <c r="NRY197" s="25"/>
      <c r="NRZ197" s="25"/>
      <c r="NSA197" s="25"/>
      <c r="NSB197" s="25"/>
      <c r="NSC197" s="25"/>
      <c r="NSD197" s="25"/>
      <c r="NSE197" s="25"/>
      <c r="NSF197" s="25"/>
      <c r="NSG197" s="25"/>
      <c r="NSH197" s="25"/>
      <c r="NSI197" s="25"/>
      <c r="NSJ197" s="25"/>
      <c r="NSK197" s="25"/>
      <c r="NSL197" s="25"/>
      <c r="NSM197" s="25"/>
      <c r="NSN197" s="25"/>
      <c r="NSO197" s="25"/>
      <c r="NSP197" s="25"/>
      <c r="NSQ197" s="25"/>
      <c r="NSR197" s="25"/>
      <c r="NSS197" s="25"/>
      <c r="NST197" s="25"/>
      <c r="NSU197" s="25"/>
      <c r="NSV197" s="25"/>
      <c r="NSW197" s="25"/>
      <c r="NSX197" s="25"/>
      <c r="NSY197" s="25"/>
      <c r="NSZ197" s="25"/>
      <c r="NTA197" s="25"/>
      <c r="NTB197" s="25"/>
      <c r="NTC197" s="25"/>
      <c r="NTD197" s="25"/>
      <c r="NTE197" s="25"/>
      <c r="NTF197" s="25"/>
      <c r="NTG197" s="25"/>
      <c r="NTH197" s="25"/>
      <c r="NTI197" s="25"/>
      <c r="NTJ197" s="25"/>
      <c r="NTK197" s="25"/>
      <c r="NTL197" s="25"/>
      <c r="NTM197" s="25"/>
      <c r="NTN197" s="25"/>
      <c r="NTO197" s="25"/>
      <c r="NTP197" s="25"/>
      <c r="NTQ197" s="25"/>
      <c r="NTR197" s="25"/>
      <c r="NTS197" s="25"/>
      <c r="NTT197" s="25"/>
      <c r="NTU197" s="25"/>
      <c r="NTV197" s="25"/>
      <c r="NTW197" s="25"/>
      <c r="NTX197" s="25"/>
      <c r="NTY197" s="25"/>
      <c r="NTZ197" s="25"/>
      <c r="NUA197" s="25"/>
      <c r="NUB197" s="25"/>
      <c r="NUC197" s="25"/>
      <c r="NUD197" s="25"/>
      <c r="NUE197" s="25"/>
      <c r="NUF197" s="25"/>
      <c r="NUG197" s="25"/>
      <c r="NUH197" s="25"/>
      <c r="NUI197" s="25"/>
      <c r="NUJ197" s="25"/>
      <c r="NUK197" s="25"/>
      <c r="NUL197" s="25"/>
      <c r="NUM197" s="25"/>
      <c r="NUN197" s="25"/>
      <c r="NUO197" s="25"/>
      <c r="NUP197" s="25"/>
      <c r="NUQ197" s="25"/>
      <c r="NUR197" s="25"/>
      <c r="NUS197" s="25"/>
      <c r="NUT197" s="25"/>
      <c r="NUU197" s="25"/>
      <c r="NUV197" s="25"/>
      <c r="NUW197" s="25"/>
      <c r="NUX197" s="25"/>
      <c r="NUY197" s="25"/>
      <c r="NUZ197" s="25"/>
      <c r="NVA197" s="25"/>
      <c r="NVB197" s="25"/>
      <c r="NVC197" s="25"/>
      <c r="NVD197" s="25"/>
      <c r="NVE197" s="25"/>
      <c r="NVF197" s="25"/>
      <c r="NVG197" s="25"/>
      <c r="NVH197" s="25"/>
      <c r="NVI197" s="25"/>
      <c r="NVJ197" s="25"/>
      <c r="NVK197" s="25"/>
      <c r="NVL197" s="25"/>
      <c r="NVM197" s="25"/>
      <c r="NVN197" s="25"/>
      <c r="NVO197" s="25"/>
      <c r="NVP197" s="25"/>
      <c r="NVQ197" s="25"/>
      <c r="NVR197" s="25"/>
      <c r="NVS197" s="25"/>
      <c r="NVT197" s="25"/>
      <c r="NVU197" s="25"/>
      <c r="NVV197" s="25"/>
      <c r="NVW197" s="25"/>
      <c r="NVX197" s="25"/>
      <c r="NVY197" s="25"/>
      <c r="NVZ197" s="25"/>
      <c r="NWA197" s="25"/>
      <c r="NWB197" s="25"/>
      <c r="NWC197" s="25"/>
      <c r="NWD197" s="25"/>
      <c r="NWE197" s="25"/>
      <c r="NWF197" s="25"/>
      <c r="NWG197" s="25"/>
      <c r="NWH197" s="25"/>
      <c r="NWI197" s="25"/>
      <c r="NWJ197" s="25"/>
      <c r="NWK197" s="25"/>
      <c r="NWL197" s="25"/>
      <c r="NWM197" s="25"/>
      <c r="NWN197" s="25"/>
      <c r="NWO197" s="25"/>
      <c r="NWP197" s="25"/>
      <c r="NWQ197" s="25"/>
      <c r="NWR197" s="25"/>
      <c r="NWS197" s="25"/>
      <c r="NWT197" s="25"/>
      <c r="NWU197" s="25"/>
      <c r="NWV197" s="25"/>
      <c r="NWW197" s="25"/>
      <c r="NWX197" s="25"/>
      <c r="NWY197" s="25"/>
      <c r="NWZ197" s="25"/>
      <c r="NXA197" s="25"/>
      <c r="NXB197" s="25"/>
      <c r="NXC197" s="25"/>
      <c r="NXD197" s="25"/>
      <c r="NXE197" s="25"/>
      <c r="NXF197" s="25"/>
      <c r="NXG197" s="25"/>
      <c r="NXH197" s="25"/>
      <c r="NXI197" s="25"/>
      <c r="NXJ197" s="25"/>
      <c r="NXK197" s="25"/>
      <c r="NXL197" s="25"/>
      <c r="NXM197" s="25"/>
      <c r="NXN197" s="25"/>
      <c r="NXO197" s="25"/>
      <c r="NXP197" s="25"/>
      <c r="NXQ197" s="25"/>
      <c r="NXR197" s="25"/>
      <c r="NXS197" s="25"/>
      <c r="NXT197" s="25"/>
      <c r="NXU197" s="25"/>
      <c r="NXV197" s="25"/>
      <c r="NXW197" s="25"/>
      <c r="NXX197" s="25"/>
      <c r="NXY197" s="25"/>
      <c r="NXZ197" s="25"/>
      <c r="NYA197" s="25"/>
      <c r="NYB197" s="25"/>
      <c r="NYC197" s="25"/>
      <c r="NYD197" s="25"/>
      <c r="NYE197" s="25"/>
      <c r="NYF197" s="25"/>
      <c r="NYG197" s="25"/>
      <c r="NYH197" s="25"/>
      <c r="NYI197" s="25"/>
      <c r="NYJ197" s="25"/>
      <c r="NYK197" s="25"/>
      <c r="NYL197" s="25"/>
      <c r="NYM197" s="25"/>
      <c r="NYN197" s="25"/>
      <c r="NYO197" s="25"/>
      <c r="NYP197" s="25"/>
      <c r="NYQ197" s="25"/>
      <c r="NYR197" s="25"/>
      <c r="NYS197" s="25"/>
      <c r="NYT197" s="25"/>
      <c r="NYU197" s="25"/>
      <c r="NYV197" s="25"/>
      <c r="NYW197" s="25"/>
      <c r="NYX197" s="25"/>
      <c r="NYY197" s="25"/>
      <c r="NYZ197" s="25"/>
      <c r="NZA197" s="25"/>
      <c r="NZB197" s="25"/>
      <c r="NZC197" s="25"/>
      <c r="NZD197" s="25"/>
      <c r="NZE197" s="25"/>
      <c r="NZF197" s="25"/>
      <c r="NZG197" s="25"/>
      <c r="NZH197" s="25"/>
      <c r="NZI197" s="25"/>
      <c r="NZJ197" s="25"/>
      <c r="NZK197" s="25"/>
      <c r="NZL197" s="25"/>
      <c r="NZM197" s="25"/>
      <c r="NZN197" s="25"/>
      <c r="NZO197" s="25"/>
      <c r="NZP197" s="25"/>
      <c r="NZQ197" s="25"/>
      <c r="NZR197" s="25"/>
      <c r="NZS197" s="25"/>
      <c r="NZT197" s="25"/>
      <c r="NZU197" s="25"/>
      <c r="NZV197" s="25"/>
      <c r="NZW197" s="25"/>
      <c r="NZX197" s="25"/>
      <c r="NZY197" s="25"/>
      <c r="NZZ197" s="25"/>
      <c r="OAA197" s="25"/>
      <c r="OAB197" s="25"/>
      <c r="OAC197" s="25"/>
      <c r="OAD197" s="25"/>
      <c r="OAE197" s="25"/>
      <c r="OAF197" s="25"/>
      <c r="OAG197" s="25"/>
      <c r="OAH197" s="25"/>
      <c r="OAI197" s="25"/>
      <c r="OAJ197" s="25"/>
      <c r="OAK197" s="25"/>
      <c r="OAL197" s="25"/>
      <c r="OAM197" s="25"/>
      <c r="OAN197" s="25"/>
      <c r="OAO197" s="25"/>
      <c r="OAP197" s="25"/>
      <c r="OAQ197" s="25"/>
      <c r="OAR197" s="25"/>
      <c r="OAS197" s="25"/>
      <c r="OAT197" s="25"/>
      <c r="OAU197" s="25"/>
      <c r="OAV197" s="25"/>
      <c r="OAW197" s="25"/>
      <c r="OAX197" s="25"/>
      <c r="OAY197" s="25"/>
      <c r="OAZ197" s="25"/>
      <c r="OBA197" s="25"/>
      <c r="OBB197" s="25"/>
      <c r="OBC197" s="25"/>
      <c r="OBD197" s="25"/>
      <c r="OBE197" s="25"/>
      <c r="OBF197" s="25"/>
      <c r="OBG197" s="25"/>
      <c r="OBH197" s="25"/>
      <c r="OBI197" s="25"/>
      <c r="OBJ197" s="25"/>
      <c r="OBK197" s="25"/>
      <c r="OBL197" s="25"/>
      <c r="OBM197" s="25"/>
      <c r="OBN197" s="25"/>
      <c r="OBO197" s="25"/>
      <c r="OBP197" s="25"/>
      <c r="OBQ197" s="25"/>
      <c r="OBR197" s="25"/>
      <c r="OBS197" s="25"/>
      <c r="OBT197" s="25"/>
      <c r="OBU197" s="25"/>
      <c r="OBV197" s="25"/>
      <c r="OBW197" s="25"/>
      <c r="OBX197" s="25"/>
      <c r="OBY197" s="25"/>
      <c r="OBZ197" s="25"/>
      <c r="OCA197" s="25"/>
      <c r="OCB197" s="25"/>
      <c r="OCC197" s="25"/>
      <c r="OCD197" s="25"/>
      <c r="OCE197" s="25"/>
      <c r="OCF197" s="25"/>
      <c r="OCG197" s="25"/>
      <c r="OCH197" s="25"/>
      <c r="OCI197" s="25"/>
      <c r="OCJ197" s="25"/>
      <c r="OCK197" s="25"/>
      <c r="OCL197" s="25"/>
      <c r="OCM197" s="25"/>
      <c r="OCN197" s="25"/>
      <c r="OCO197" s="25"/>
      <c r="OCP197" s="25"/>
      <c r="OCQ197" s="25"/>
      <c r="OCR197" s="25"/>
      <c r="OCS197" s="25"/>
      <c r="OCT197" s="25"/>
      <c r="OCU197" s="25"/>
      <c r="OCV197" s="25"/>
      <c r="OCW197" s="25"/>
      <c r="OCX197" s="25"/>
      <c r="OCY197" s="25"/>
      <c r="OCZ197" s="25"/>
      <c r="ODA197" s="25"/>
      <c r="ODB197" s="25"/>
      <c r="ODC197" s="25"/>
      <c r="ODD197" s="25"/>
      <c r="ODE197" s="25"/>
      <c r="ODF197" s="25"/>
      <c r="ODG197" s="25"/>
      <c r="ODH197" s="25"/>
      <c r="ODI197" s="25"/>
      <c r="ODJ197" s="25"/>
      <c r="ODK197" s="25"/>
      <c r="ODL197" s="25"/>
      <c r="ODM197" s="25"/>
      <c r="ODN197" s="25"/>
      <c r="ODO197" s="25"/>
      <c r="ODP197" s="25"/>
      <c r="ODQ197" s="25"/>
      <c r="ODR197" s="25"/>
      <c r="ODS197" s="25"/>
      <c r="ODT197" s="25"/>
      <c r="ODU197" s="25"/>
      <c r="ODV197" s="25"/>
      <c r="ODW197" s="25"/>
      <c r="ODX197" s="25"/>
      <c r="ODY197" s="25"/>
      <c r="ODZ197" s="25"/>
      <c r="OEA197" s="25"/>
      <c r="OEB197" s="25"/>
      <c r="OEC197" s="25"/>
      <c r="OED197" s="25"/>
      <c r="OEE197" s="25"/>
      <c r="OEF197" s="25"/>
      <c r="OEG197" s="25"/>
      <c r="OEH197" s="25"/>
      <c r="OEI197" s="25"/>
      <c r="OEJ197" s="25"/>
      <c r="OEK197" s="25"/>
      <c r="OEL197" s="25"/>
      <c r="OEM197" s="25"/>
      <c r="OEN197" s="25"/>
      <c r="OEO197" s="25"/>
      <c r="OEP197" s="25"/>
      <c r="OEQ197" s="25"/>
      <c r="OER197" s="25"/>
      <c r="OES197" s="25"/>
      <c r="OET197" s="25"/>
      <c r="OEU197" s="25"/>
      <c r="OEV197" s="25"/>
      <c r="OEW197" s="25"/>
      <c r="OEX197" s="25"/>
      <c r="OEY197" s="25"/>
      <c r="OEZ197" s="25"/>
      <c r="OFA197" s="25"/>
      <c r="OFB197" s="25"/>
      <c r="OFC197" s="25"/>
      <c r="OFD197" s="25"/>
      <c r="OFE197" s="25"/>
      <c r="OFF197" s="25"/>
      <c r="OFG197" s="25"/>
      <c r="OFH197" s="25"/>
      <c r="OFI197" s="25"/>
      <c r="OFJ197" s="25"/>
      <c r="OFK197" s="25"/>
      <c r="OFL197" s="25"/>
      <c r="OFM197" s="25"/>
      <c r="OFN197" s="25"/>
      <c r="OFO197" s="25"/>
      <c r="OFP197" s="25"/>
      <c r="OFQ197" s="25"/>
      <c r="OFR197" s="25"/>
      <c r="OFS197" s="25"/>
      <c r="OFT197" s="25"/>
      <c r="OFU197" s="25"/>
      <c r="OFV197" s="25"/>
      <c r="OFW197" s="25"/>
      <c r="OFX197" s="25"/>
      <c r="OFY197" s="25"/>
      <c r="OFZ197" s="25"/>
      <c r="OGA197" s="25"/>
      <c r="OGB197" s="25"/>
      <c r="OGC197" s="25"/>
      <c r="OGD197" s="25"/>
      <c r="OGE197" s="25"/>
      <c r="OGF197" s="25"/>
      <c r="OGG197" s="25"/>
      <c r="OGH197" s="25"/>
      <c r="OGI197" s="25"/>
      <c r="OGJ197" s="25"/>
      <c r="OGK197" s="25"/>
      <c r="OGL197" s="25"/>
      <c r="OGM197" s="25"/>
      <c r="OGN197" s="25"/>
      <c r="OGO197" s="25"/>
      <c r="OGP197" s="25"/>
      <c r="OGQ197" s="25"/>
      <c r="OGR197" s="25"/>
      <c r="OGS197" s="25"/>
      <c r="OGT197" s="25"/>
      <c r="OGU197" s="25"/>
      <c r="OGV197" s="25"/>
      <c r="OGW197" s="25"/>
      <c r="OGX197" s="25"/>
      <c r="OGY197" s="25"/>
      <c r="OGZ197" s="25"/>
      <c r="OHA197" s="25"/>
      <c r="OHB197" s="25"/>
      <c r="OHC197" s="25"/>
      <c r="OHD197" s="25"/>
      <c r="OHE197" s="25"/>
      <c r="OHF197" s="25"/>
      <c r="OHG197" s="25"/>
      <c r="OHH197" s="25"/>
      <c r="OHI197" s="25"/>
      <c r="OHJ197" s="25"/>
      <c r="OHK197" s="25"/>
      <c r="OHL197" s="25"/>
      <c r="OHM197" s="25"/>
      <c r="OHN197" s="25"/>
      <c r="OHO197" s="25"/>
      <c r="OHP197" s="25"/>
      <c r="OHQ197" s="25"/>
      <c r="OHR197" s="25"/>
      <c r="OHS197" s="25"/>
      <c r="OHT197" s="25"/>
      <c r="OHU197" s="25"/>
      <c r="OHV197" s="25"/>
      <c r="OHW197" s="25"/>
      <c r="OHX197" s="25"/>
      <c r="OHY197" s="25"/>
      <c r="OHZ197" s="25"/>
      <c r="OIA197" s="25"/>
      <c r="OIB197" s="25"/>
      <c r="OIC197" s="25"/>
      <c r="OID197" s="25"/>
      <c r="OIE197" s="25"/>
      <c r="OIF197" s="25"/>
      <c r="OIG197" s="25"/>
      <c r="OIH197" s="25"/>
      <c r="OII197" s="25"/>
      <c r="OIJ197" s="25"/>
      <c r="OIK197" s="25"/>
      <c r="OIL197" s="25"/>
      <c r="OIM197" s="25"/>
      <c r="OIN197" s="25"/>
      <c r="OIO197" s="25"/>
      <c r="OIP197" s="25"/>
      <c r="OIQ197" s="25"/>
      <c r="OIR197" s="25"/>
      <c r="OIS197" s="25"/>
      <c r="OIT197" s="25"/>
      <c r="OIU197" s="25"/>
      <c r="OIV197" s="25"/>
      <c r="OIW197" s="25"/>
      <c r="OIX197" s="25"/>
      <c r="OIY197" s="25"/>
      <c r="OIZ197" s="25"/>
      <c r="OJA197" s="25"/>
      <c r="OJB197" s="25"/>
      <c r="OJC197" s="25"/>
      <c r="OJD197" s="25"/>
      <c r="OJE197" s="25"/>
      <c r="OJF197" s="25"/>
      <c r="OJG197" s="25"/>
      <c r="OJH197" s="25"/>
      <c r="OJI197" s="25"/>
      <c r="OJJ197" s="25"/>
      <c r="OJK197" s="25"/>
      <c r="OJL197" s="25"/>
      <c r="OJM197" s="25"/>
      <c r="OJN197" s="25"/>
      <c r="OJO197" s="25"/>
      <c r="OJP197" s="25"/>
      <c r="OJQ197" s="25"/>
      <c r="OJR197" s="25"/>
      <c r="OJS197" s="25"/>
      <c r="OJT197" s="25"/>
      <c r="OJU197" s="25"/>
      <c r="OJV197" s="25"/>
      <c r="OJW197" s="25"/>
      <c r="OJX197" s="25"/>
      <c r="OJY197" s="25"/>
      <c r="OJZ197" s="25"/>
      <c r="OKA197" s="25"/>
      <c r="OKB197" s="25"/>
      <c r="OKC197" s="25"/>
      <c r="OKD197" s="25"/>
      <c r="OKE197" s="25"/>
      <c r="OKF197" s="25"/>
      <c r="OKG197" s="25"/>
      <c r="OKH197" s="25"/>
      <c r="OKI197" s="25"/>
      <c r="OKJ197" s="25"/>
      <c r="OKK197" s="25"/>
      <c r="OKL197" s="25"/>
      <c r="OKM197" s="25"/>
      <c r="OKN197" s="25"/>
      <c r="OKO197" s="25"/>
      <c r="OKP197" s="25"/>
      <c r="OKQ197" s="25"/>
      <c r="OKR197" s="25"/>
      <c r="OKS197" s="25"/>
      <c r="OKT197" s="25"/>
      <c r="OKU197" s="25"/>
      <c r="OKV197" s="25"/>
      <c r="OKW197" s="25"/>
      <c r="OKX197" s="25"/>
      <c r="OKY197" s="25"/>
      <c r="OKZ197" s="25"/>
      <c r="OLA197" s="25"/>
      <c r="OLB197" s="25"/>
      <c r="OLC197" s="25"/>
      <c r="OLD197" s="25"/>
      <c r="OLE197" s="25"/>
      <c r="OLF197" s="25"/>
      <c r="OLG197" s="25"/>
      <c r="OLH197" s="25"/>
      <c r="OLI197" s="25"/>
      <c r="OLJ197" s="25"/>
      <c r="OLK197" s="25"/>
      <c r="OLL197" s="25"/>
      <c r="OLM197" s="25"/>
      <c r="OLN197" s="25"/>
      <c r="OLO197" s="25"/>
      <c r="OLP197" s="25"/>
      <c r="OLQ197" s="25"/>
      <c r="OLR197" s="25"/>
      <c r="OLS197" s="25"/>
      <c r="OLT197" s="25"/>
      <c r="OLU197" s="25"/>
      <c r="OLV197" s="25"/>
      <c r="OLW197" s="25"/>
      <c r="OLX197" s="25"/>
      <c r="OLY197" s="25"/>
      <c r="OLZ197" s="25"/>
      <c r="OMA197" s="25"/>
      <c r="OMB197" s="25"/>
      <c r="OMC197" s="25"/>
      <c r="OMD197" s="25"/>
      <c r="OME197" s="25"/>
      <c r="OMF197" s="25"/>
      <c r="OMG197" s="25"/>
      <c r="OMH197" s="25"/>
      <c r="OMI197" s="25"/>
      <c r="OMJ197" s="25"/>
      <c r="OMK197" s="25"/>
      <c r="OML197" s="25"/>
      <c r="OMM197" s="25"/>
      <c r="OMN197" s="25"/>
      <c r="OMO197" s="25"/>
      <c r="OMP197" s="25"/>
      <c r="OMQ197" s="25"/>
      <c r="OMR197" s="25"/>
      <c r="OMS197" s="25"/>
      <c r="OMT197" s="25"/>
      <c r="OMU197" s="25"/>
      <c r="OMV197" s="25"/>
      <c r="OMW197" s="25"/>
      <c r="OMX197" s="25"/>
      <c r="OMY197" s="25"/>
      <c r="OMZ197" s="25"/>
      <c r="ONA197" s="25"/>
      <c r="ONB197" s="25"/>
      <c r="ONC197" s="25"/>
      <c r="OND197" s="25"/>
      <c r="ONE197" s="25"/>
      <c r="ONF197" s="25"/>
      <c r="ONG197" s="25"/>
      <c r="ONH197" s="25"/>
      <c r="ONI197" s="25"/>
      <c r="ONJ197" s="25"/>
      <c r="ONK197" s="25"/>
      <c r="ONL197" s="25"/>
      <c r="ONM197" s="25"/>
      <c r="ONN197" s="25"/>
      <c r="ONO197" s="25"/>
      <c r="ONP197" s="25"/>
      <c r="ONQ197" s="25"/>
      <c r="ONR197" s="25"/>
      <c r="ONS197" s="25"/>
      <c r="ONT197" s="25"/>
      <c r="ONU197" s="25"/>
      <c r="ONV197" s="25"/>
      <c r="ONW197" s="25"/>
      <c r="ONX197" s="25"/>
      <c r="ONY197" s="25"/>
      <c r="ONZ197" s="25"/>
      <c r="OOA197" s="25"/>
      <c r="OOB197" s="25"/>
      <c r="OOC197" s="25"/>
      <c r="OOD197" s="25"/>
      <c r="OOE197" s="25"/>
      <c r="OOF197" s="25"/>
      <c r="OOG197" s="25"/>
      <c r="OOH197" s="25"/>
      <c r="OOI197" s="25"/>
      <c r="OOJ197" s="25"/>
      <c r="OOK197" s="25"/>
      <c r="OOL197" s="25"/>
      <c r="OOM197" s="25"/>
      <c r="OON197" s="25"/>
      <c r="OOO197" s="25"/>
      <c r="OOP197" s="25"/>
      <c r="OOQ197" s="25"/>
      <c r="OOR197" s="25"/>
      <c r="OOS197" s="25"/>
      <c r="OOT197" s="25"/>
      <c r="OOU197" s="25"/>
      <c r="OOV197" s="25"/>
      <c r="OOW197" s="25"/>
      <c r="OOX197" s="25"/>
      <c r="OOY197" s="25"/>
      <c r="OOZ197" s="25"/>
      <c r="OPA197" s="25"/>
      <c r="OPB197" s="25"/>
      <c r="OPC197" s="25"/>
      <c r="OPD197" s="25"/>
      <c r="OPE197" s="25"/>
      <c r="OPF197" s="25"/>
      <c r="OPG197" s="25"/>
      <c r="OPH197" s="25"/>
      <c r="OPI197" s="25"/>
      <c r="OPJ197" s="25"/>
      <c r="OPK197" s="25"/>
      <c r="OPL197" s="25"/>
      <c r="OPM197" s="25"/>
      <c r="OPN197" s="25"/>
      <c r="OPO197" s="25"/>
      <c r="OPP197" s="25"/>
      <c r="OPQ197" s="25"/>
      <c r="OPR197" s="25"/>
      <c r="OPS197" s="25"/>
      <c r="OPT197" s="25"/>
      <c r="OPU197" s="25"/>
      <c r="OPV197" s="25"/>
      <c r="OPW197" s="25"/>
      <c r="OPX197" s="25"/>
      <c r="OPY197" s="25"/>
      <c r="OPZ197" s="25"/>
      <c r="OQA197" s="25"/>
      <c r="OQB197" s="25"/>
      <c r="OQC197" s="25"/>
      <c r="OQD197" s="25"/>
      <c r="OQE197" s="25"/>
      <c r="OQF197" s="25"/>
      <c r="OQG197" s="25"/>
      <c r="OQH197" s="25"/>
      <c r="OQI197" s="25"/>
      <c r="OQJ197" s="25"/>
      <c r="OQK197" s="25"/>
      <c r="OQL197" s="25"/>
      <c r="OQM197" s="25"/>
      <c r="OQN197" s="25"/>
      <c r="OQO197" s="25"/>
      <c r="OQP197" s="25"/>
      <c r="OQQ197" s="25"/>
      <c r="OQR197" s="25"/>
      <c r="OQS197" s="25"/>
      <c r="OQT197" s="25"/>
      <c r="OQU197" s="25"/>
      <c r="OQV197" s="25"/>
      <c r="OQW197" s="25"/>
      <c r="OQX197" s="25"/>
      <c r="OQY197" s="25"/>
      <c r="OQZ197" s="25"/>
      <c r="ORA197" s="25"/>
      <c r="ORB197" s="25"/>
      <c r="ORC197" s="25"/>
      <c r="ORD197" s="25"/>
      <c r="ORE197" s="25"/>
      <c r="ORF197" s="25"/>
      <c r="ORG197" s="25"/>
      <c r="ORH197" s="25"/>
      <c r="ORI197" s="25"/>
      <c r="ORJ197" s="25"/>
      <c r="ORK197" s="25"/>
      <c r="ORL197" s="25"/>
      <c r="ORM197" s="25"/>
      <c r="ORN197" s="25"/>
      <c r="ORO197" s="25"/>
      <c r="ORP197" s="25"/>
      <c r="ORQ197" s="25"/>
      <c r="ORR197" s="25"/>
      <c r="ORS197" s="25"/>
      <c r="ORT197" s="25"/>
      <c r="ORU197" s="25"/>
      <c r="ORV197" s="25"/>
      <c r="ORW197" s="25"/>
      <c r="ORX197" s="25"/>
      <c r="ORY197" s="25"/>
      <c r="ORZ197" s="25"/>
      <c r="OSA197" s="25"/>
      <c r="OSB197" s="25"/>
      <c r="OSC197" s="25"/>
      <c r="OSD197" s="25"/>
      <c r="OSE197" s="25"/>
      <c r="OSF197" s="25"/>
      <c r="OSG197" s="25"/>
      <c r="OSH197" s="25"/>
      <c r="OSI197" s="25"/>
      <c r="OSJ197" s="25"/>
      <c r="OSK197" s="25"/>
      <c r="OSL197" s="25"/>
      <c r="OSM197" s="25"/>
      <c r="OSN197" s="25"/>
      <c r="OSO197" s="25"/>
      <c r="OSP197" s="25"/>
      <c r="OSQ197" s="25"/>
      <c r="OSR197" s="25"/>
      <c r="OSS197" s="25"/>
      <c r="OST197" s="25"/>
      <c r="OSU197" s="25"/>
      <c r="OSV197" s="25"/>
      <c r="OSW197" s="25"/>
      <c r="OSX197" s="25"/>
      <c r="OSY197" s="25"/>
      <c r="OSZ197" s="25"/>
      <c r="OTA197" s="25"/>
      <c r="OTB197" s="25"/>
      <c r="OTC197" s="25"/>
      <c r="OTD197" s="25"/>
      <c r="OTE197" s="25"/>
      <c r="OTF197" s="25"/>
      <c r="OTG197" s="25"/>
      <c r="OTH197" s="25"/>
      <c r="OTI197" s="25"/>
      <c r="OTJ197" s="25"/>
      <c r="OTK197" s="25"/>
      <c r="OTL197" s="25"/>
      <c r="OTM197" s="25"/>
      <c r="OTN197" s="25"/>
      <c r="OTO197" s="25"/>
      <c r="OTP197" s="25"/>
      <c r="OTQ197" s="25"/>
      <c r="OTR197" s="25"/>
      <c r="OTS197" s="25"/>
      <c r="OTT197" s="25"/>
      <c r="OTU197" s="25"/>
      <c r="OTV197" s="25"/>
      <c r="OTW197" s="25"/>
      <c r="OTX197" s="25"/>
      <c r="OTY197" s="25"/>
      <c r="OTZ197" s="25"/>
      <c r="OUA197" s="25"/>
      <c r="OUB197" s="25"/>
      <c r="OUC197" s="25"/>
      <c r="OUD197" s="25"/>
      <c r="OUE197" s="25"/>
      <c r="OUF197" s="25"/>
      <c r="OUG197" s="25"/>
      <c r="OUH197" s="25"/>
      <c r="OUI197" s="25"/>
      <c r="OUJ197" s="25"/>
      <c r="OUK197" s="25"/>
      <c r="OUL197" s="25"/>
      <c r="OUM197" s="25"/>
      <c r="OUN197" s="25"/>
      <c r="OUO197" s="25"/>
      <c r="OUP197" s="25"/>
      <c r="OUQ197" s="25"/>
      <c r="OUR197" s="25"/>
      <c r="OUS197" s="25"/>
      <c r="OUT197" s="25"/>
      <c r="OUU197" s="25"/>
      <c r="OUV197" s="25"/>
      <c r="OUW197" s="25"/>
      <c r="OUX197" s="25"/>
      <c r="OUY197" s="25"/>
      <c r="OUZ197" s="25"/>
      <c r="OVA197" s="25"/>
      <c r="OVB197" s="25"/>
      <c r="OVC197" s="25"/>
      <c r="OVD197" s="25"/>
      <c r="OVE197" s="25"/>
      <c r="OVF197" s="25"/>
      <c r="OVG197" s="25"/>
      <c r="OVH197" s="25"/>
      <c r="OVI197" s="25"/>
      <c r="OVJ197" s="25"/>
      <c r="OVK197" s="25"/>
      <c r="OVL197" s="25"/>
      <c r="OVM197" s="25"/>
      <c r="OVN197" s="25"/>
      <c r="OVO197" s="25"/>
      <c r="OVP197" s="25"/>
      <c r="OVQ197" s="25"/>
      <c r="OVR197" s="25"/>
      <c r="OVS197" s="25"/>
      <c r="OVT197" s="25"/>
      <c r="OVU197" s="25"/>
      <c r="OVV197" s="25"/>
      <c r="OVW197" s="25"/>
      <c r="OVX197" s="25"/>
      <c r="OVY197" s="25"/>
      <c r="OVZ197" s="25"/>
      <c r="OWA197" s="25"/>
      <c r="OWB197" s="25"/>
      <c r="OWC197" s="25"/>
      <c r="OWD197" s="25"/>
      <c r="OWE197" s="25"/>
      <c r="OWF197" s="25"/>
      <c r="OWG197" s="25"/>
      <c r="OWH197" s="25"/>
      <c r="OWI197" s="25"/>
      <c r="OWJ197" s="25"/>
      <c r="OWK197" s="25"/>
      <c r="OWL197" s="25"/>
      <c r="OWM197" s="25"/>
      <c r="OWN197" s="25"/>
      <c r="OWO197" s="25"/>
      <c r="OWP197" s="25"/>
      <c r="OWQ197" s="25"/>
      <c r="OWR197" s="25"/>
      <c r="OWS197" s="25"/>
      <c r="OWT197" s="25"/>
      <c r="OWU197" s="25"/>
      <c r="OWV197" s="25"/>
      <c r="OWW197" s="25"/>
      <c r="OWX197" s="25"/>
      <c r="OWY197" s="25"/>
      <c r="OWZ197" s="25"/>
      <c r="OXA197" s="25"/>
      <c r="OXB197" s="25"/>
      <c r="OXC197" s="25"/>
      <c r="OXD197" s="25"/>
      <c r="OXE197" s="25"/>
      <c r="OXF197" s="25"/>
      <c r="OXG197" s="25"/>
      <c r="OXH197" s="25"/>
      <c r="OXI197" s="25"/>
      <c r="OXJ197" s="25"/>
      <c r="OXK197" s="25"/>
      <c r="OXL197" s="25"/>
      <c r="OXM197" s="25"/>
      <c r="OXN197" s="25"/>
      <c r="OXO197" s="25"/>
      <c r="OXP197" s="25"/>
      <c r="OXQ197" s="25"/>
      <c r="OXR197" s="25"/>
      <c r="OXS197" s="25"/>
      <c r="OXT197" s="25"/>
      <c r="OXU197" s="25"/>
      <c r="OXV197" s="25"/>
      <c r="OXW197" s="25"/>
      <c r="OXX197" s="25"/>
      <c r="OXY197" s="25"/>
      <c r="OXZ197" s="25"/>
      <c r="OYA197" s="25"/>
      <c r="OYB197" s="25"/>
      <c r="OYC197" s="25"/>
      <c r="OYD197" s="25"/>
      <c r="OYE197" s="25"/>
      <c r="OYF197" s="25"/>
      <c r="OYG197" s="25"/>
      <c r="OYH197" s="25"/>
      <c r="OYI197" s="25"/>
      <c r="OYJ197" s="25"/>
      <c r="OYK197" s="25"/>
      <c r="OYL197" s="25"/>
      <c r="OYM197" s="25"/>
      <c r="OYN197" s="25"/>
      <c r="OYO197" s="25"/>
      <c r="OYP197" s="25"/>
      <c r="OYQ197" s="25"/>
      <c r="OYR197" s="25"/>
      <c r="OYS197" s="25"/>
      <c r="OYT197" s="25"/>
      <c r="OYU197" s="25"/>
      <c r="OYV197" s="25"/>
      <c r="OYW197" s="25"/>
      <c r="OYX197" s="25"/>
      <c r="OYY197" s="25"/>
      <c r="OYZ197" s="25"/>
      <c r="OZA197" s="25"/>
      <c r="OZB197" s="25"/>
      <c r="OZC197" s="25"/>
      <c r="OZD197" s="25"/>
      <c r="OZE197" s="25"/>
      <c r="OZF197" s="25"/>
      <c r="OZG197" s="25"/>
      <c r="OZH197" s="25"/>
      <c r="OZI197" s="25"/>
      <c r="OZJ197" s="25"/>
      <c r="OZK197" s="25"/>
      <c r="OZL197" s="25"/>
      <c r="OZM197" s="25"/>
      <c r="OZN197" s="25"/>
      <c r="OZO197" s="25"/>
      <c r="OZP197" s="25"/>
      <c r="OZQ197" s="25"/>
      <c r="OZR197" s="25"/>
      <c r="OZS197" s="25"/>
      <c r="OZT197" s="25"/>
      <c r="OZU197" s="25"/>
      <c r="OZV197" s="25"/>
      <c r="OZW197" s="25"/>
      <c r="OZX197" s="25"/>
      <c r="OZY197" s="25"/>
      <c r="OZZ197" s="25"/>
      <c r="PAA197" s="25"/>
      <c r="PAB197" s="25"/>
      <c r="PAC197" s="25"/>
      <c r="PAD197" s="25"/>
      <c r="PAE197" s="25"/>
      <c r="PAF197" s="25"/>
      <c r="PAG197" s="25"/>
      <c r="PAH197" s="25"/>
      <c r="PAI197" s="25"/>
      <c r="PAJ197" s="25"/>
      <c r="PAK197" s="25"/>
      <c r="PAL197" s="25"/>
      <c r="PAM197" s="25"/>
      <c r="PAN197" s="25"/>
      <c r="PAO197" s="25"/>
      <c r="PAP197" s="25"/>
      <c r="PAQ197" s="25"/>
      <c r="PAR197" s="25"/>
      <c r="PAS197" s="25"/>
      <c r="PAT197" s="25"/>
      <c r="PAU197" s="25"/>
      <c r="PAV197" s="25"/>
      <c r="PAW197" s="25"/>
      <c r="PAX197" s="25"/>
      <c r="PAY197" s="25"/>
      <c r="PAZ197" s="25"/>
      <c r="PBA197" s="25"/>
      <c r="PBB197" s="25"/>
      <c r="PBC197" s="25"/>
      <c r="PBD197" s="25"/>
      <c r="PBE197" s="25"/>
      <c r="PBF197" s="25"/>
      <c r="PBG197" s="25"/>
      <c r="PBH197" s="25"/>
      <c r="PBI197" s="25"/>
      <c r="PBJ197" s="25"/>
      <c r="PBK197" s="25"/>
      <c r="PBL197" s="25"/>
      <c r="PBM197" s="25"/>
      <c r="PBN197" s="25"/>
      <c r="PBO197" s="25"/>
      <c r="PBP197" s="25"/>
      <c r="PBQ197" s="25"/>
      <c r="PBR197" s="25"/>
      <c r="PBS197" s="25"/>
      <c r="PBT197" s="25"/>
      <c r="PBU197" s="25"/>
      <c r="PBV197" s="25"/>
      <c r="PBW197" s="25"/>
      <c r="PBX197" s="25"/>
      <c r="PBY197" s="25"/>
      <c r="PBZ197" s="25"/>
      <c r="PCA197" s="25"/>
      <c r="PCB197" s="25"/>
      <c r="PCC197" s="25"/>
      <c r="PCD197" s="25"/>
      <c r="PCE197" s="25"/>
      <c r="PCF197" s="25"/>
      <c r="PCG197" s="25"/>
      <c r="PCH197" s="25"/>
      <c r="PCI197" s="25"/>
      <c r="PCJ197" s="25"/>
      <c r="PCK197" s="25"/>
      <c r="PCL197" s="25"/>
      <c r="PCM197" s="25"/>
      <c r="PCN197" s="25"/>
      <c r="PCO197" s="25"/>
      <c r="PCP197" s="25"/>
      <c r="PCQ197" s="25"/>
      <c r="PCR197" s="25"/>
      <c r="PCS197" s="25"/>
      <c r="PCT197" s="25"/>
      <c r="PCU197" s="25"/>
      <c r="PCV197" s="25"/>
      <c r="PCW197" s="25"/>
      <c r="PCX197" s="25"/>
      <c r="PCY197" s="25"/>
      <c r="PCZ197" s="25"/>
      <c r="PDA197" s="25"/>
      <c r="PDB197" s="25"/>
      <c r="PDC197" s="25"/>
      <c r="PDD197" s="25"/>
      <c r="PDE197" s="25"/>
      <c r="PDF197" s="25"/>
      <c r="PDG197" s="25"/>
      <c r="PDH197" s="25"/>
      <c r="PDI197" s="25"/>
      <c r="PDJ197" s="25"/>
      <c r="PDK197" s="25"/>
      <c r="PDL197" s="25"/>
      <c r="PDM197" s="25"/>
      <c r="PDN197" s="25"/>
      <c r="PDO197" s="25"/>
      <c r="PDP197" s="25"/>
      <c r="PDQ197" s="25"/>
      <c r="PDR197" s="25"/>
      <c r="PDS197" s="25"/>
      <c r="PDT197" s="25"/>
      <c r="PDU197" s="25"/>
      <c r="PDV197" s="25"/>
      <c r="PDW197" s="25"/>
      <c r="PDX197" s="25"/>
      <c r="PDY197" s="25"/>
      <c r="PDZ197" s="25"/>
      <c r="PEA197" s="25"/>
      <c r="PEB197" s="25"/>
      <c r="PEC197" s="25"/>
      <c r="PED197" s="25"/>
      <c r="PEE197" s="25"/>
      <c r="PEF197" s="25"/>
      <c r="PEG197" s="25"/>
      <c r="PEH197" s="25"/>
      <c r="PEI197" s="25"/>
      <c r="PEJ197" s="25"/>
      <c r="PEK197" s="25"/>
      <c r="PEL197" s="25"/>
      <c r="PEM197" s="25"/>
      <c r="PEN197" s="25"/>
      <c r="PEO197" s="25"/>
      <c r="PEP197" s="25"/>
      <c r="PEQ197" s="25"/>
      <c r="PER197" s="25"/>
      <c r="PES197" s="25"/>
      <c r="PET197" s="25"/>
      <c r="PEU197" s="25"/>
      <c r="PEV197" s="25"/>
      <c r="PEW197" s="25"/>
      <c r="PEX197" s="25"/>
      <c r="PEY197" s="25"/>
      <c r="PEZ197" s="25"/>
      <c r="PFA197" s="25"/>
      <c r="PFB197" s="25"/>
      <c r="PFC197" s="25"/>
      <c r="PFD197" s="25"/>
      <c r="PFE197" s="25"/>
      <c r="PFF197" s="25"/>
      <c r="PFG197" s="25"/>
      <c r="PFH197" s="25"/>
      <c r="PFI197" s="25"/>
      <c r="PFJ197" s="25"/>
      <c r="PFK197" s="25"/>
      <c r="PFL197" s="25"/>
      <c r="PFM197" s="25"/>
      <c r="PFN197" s="25"/>
      <c r="PFO197" s="25"/>
      <c r="PFP197" s="25"/>
      <c r="PFQ197" s="25"/>
      <c r="PFR197" s="25"/>
      <c r="PFS197" s="25"/>
      <c r="PFT197" s="25"/>
      <c r="PFU197" s="25"/>
      <c r="PFV197" s="25"/>
      <c r="PFW197" s="25"/>
      <c r="PFX197" s="25"/>
      <c r="PFY197" s="25"/>
      <c r="PFZ197" s="25"/>
      <c r="PGA197" s="25"/>
      <c r="PGB197" s="25"/>
      <c r="PGC197" s="25"/>
      <c r="PGD197" s="25"/>
      <c r="PGE197" s="25"/>
      <c r="PGF197" s="25"/>
      <c r="PGG197" s="25"/>
      <c r="PGH197" s="25"/>
      <c r="PGI197" s="25"/>
      <c r="PGJ197" s="25"/>
      <c r="PGK197" s="25"/>
      <c r="PGL197" s="25"/>
      <c r="PGM197" s="25"/>
      <c r="PGN197" s="25"/>
      <c r="PGO197" s="25"/>
      <c r="PGP197" s="25"/>
      <c r="PGQ197" s="25"/>
      <c r="PGR197" s="25"/>
      <c r="PGS197" s="25"/>
      <c r="PGT197" s="25"/>
      <c r="PGU197" s="25"/>
      <c r="PGV197" s="25"/>
      <c r="PGW197" s="25"/>
      <c r="PGX197" s="25"/>
      <c r="PGY197" s="25"/>
      <c r="PGZ197" s="25"/>
      <c r="PHA197" s="25"/>
      <c r="PHB197" s="25"/>
      <c r="PHC197" s="25"/>
      <c r="PHD197" s="25"/>
      <c r="PHE197" s="25"/>
      <c r="PHF197" s="25"/>
      <c r="PHG197" s="25"/>
      <c r="PHH197" s="25"/>
      <c r="PHI197" s="25"/>
      <c r="PHJ197" s="25"/>
      <c r="PHK197" s="25"/>
      <c r="PHL197" s="25"/>
      <c r="PHM197" s="25"/>
      <c r="PHN197" s="25"/>
      <c r="PHO197" s="25"/>
      <c r="PHP197" s="25"/>
      <c r="PHQ197" s="25"/>
      <c r="PHR197" s="25"/>
      <c r="PHS197" s="25"/>
      <c r="PHT197" s="25"/>
      <c r="PHU197" s="25"/>
      <c r="PHV197" s="25"/>
      <c r="PHW197" s="25"/>
      <c r="PHX197" s="25"/>
      <c r="PHY197" s="25"/>
      <c r="PHZ197" s="25"/>
      <c r="PIA197" s="25"/>
      <c r="PIB197" s="25"/>
      <c r="PIC197" s="25"/>
      <c r="PID197" s="25"/>
      <c r="PIE197" s="25"/>
      <c r="PIF197" s="25"/>
      <c r="PIG197" s="25"/>
      <c r="PIH197" s="25"/>
      <c r="PII197" s="25"/>
      <c r="PIJ197" s="25"/>
      <c r="PIK197" s="25"/>
      <c r="PIL197" s="25"/>
      <c r="PIM197" s="25"/>
      <c r="PIN197" s="25"/>
      <c r="PIO197" s="25"/>
      <c r="PIP197" s="25"/>
      <c r="PIQ197" s="25"/>
      <c r="PIR197" s="25"/>
      <c r="PIS197" s="25"/>
      <c r="PIT197" s="25"/>
      <c r="PIU197" s="25"/>
      <c r="PIV197" s="25"/>
      <c r="PIW197" s="25"/>
      <c r="PIX197" s="25"/>
      <c r="PIY197" s="25"/>
      <c r="PIZ197" s="25"/>
      <c r="PJA197" s="25"/>
      <c r="PJB197" s="25"/>
      <c r="PJC197" s="25"/>
      <c r="PJD197" s="25"/>
      <c r="PJE197" s="25"/>
      <c r="PJF197" s="25"/>
      <c r="PJG197" s="25"/>
      <c r="PJH197" s="25"/>
      <c r="PJI197" s="25"/>
      <c r="PJJ197" s="25"/>
      <c r="PJK197" s="25"/>
      <c r="PJL197" s="25"/>
      <c r="PJM197" s="25"/>
      <c r="PJN197" s="25"/>
      <c r="PJO197" s="25"/>
      <c r="PJP197" s="25"/>
      <c r="PJQ197" s="25"/>
      <c r="PJR197" s="25"/>
      <c r="PJS197" s="25"/>
      <c r="PJT197" s="25"/>
      <c r="PJU197" s="25"/>
      <c r="PJV197" s="25"/>
      <c r="PJW197" s="25"/>
      <c r="PJX197" s="25"/>
      <c r="PJY197" s="25"/>
      <c r="PJZ197" s="25"/>
      <c r="PKA197" s="25"/>
      <c r="PKB197" s="25"/>
      <c r="PKC197" s="25"/>
      <c r="PKD197" s="25"/>
      <c r="PKE197" s="25"/>
      <c r="PKF197" s="25"/>
      <c r="PKG197" s="25"/>
      <c r="PKH197" s="25"/>
      <c r="PKI197" s="25"/>
      <c r="PKJ197" s="25"/>
      <c r="PKK197" s="25"/>
      <c r="PKL197" s="25"/>
      <c r="PKM197" s="25"/>
      <c r="PKN197" s="25"/>
      <c r="PKO197" s="25"/>
      <c r="PKP197" s="25"/>
      <c r="PKQ197" s="25"/>
      <c r="PKR197" s="25"/>
      <c r="PKS197" s="25"/>
      <c r="PKT197" s="25"/>
      <c r="PKU197" s="25"/>
      <c r="PKV197" s="25"/>
      <c r="PKW197" s="25"/>
      <c r="PKX197" s="25"/>
      <c r="PKY197" s="25"/>
      <c r="PKZ197" s="25"/>
      <c r="PLA197" s="25"/>
      <c r="PLB197" s="25"/>
      <c r="PLC197" s="25"/>
      <c r="PLD197" s="25"/>
      <c r="PLE197" s="25"/>
      <c r="PLF197" s="25"/>
      <c r="PLG197" s="25"/>
      <c r="PLH197" s="25"/>
      <c r="PLI197" s="25"/>
      <c r="PLJ197" s="25"/>
      <c r="PLK197" s="25"/>
      <c r="PLL197" s="25"/>
      <c r="PLM197" s="25"/>
      <c r="PLN197" s="25"/>
      <c r="PLO197" s="25"/>
      <c r="PLP197" s="25"/>
      <c r="PLQ197" s="25"/>
      <c r="PLR197" s="25"/>
      <c r="PLS197" s="25"/>
      <c r="PLT197" s="25"/>
      <c r="PLU197" s="25"/>
      <c r="PLV197" s="25"/>
      <c r="PLW197" s="25"/>
      <c r="PLX197" s="25"/>
      <c r="PLY197" s="25"/>
      <c r="PLZ197" s="25"/>
      <c r="PMA197" s="25"/>
      <c r="PMB197" s="25"/>
      <c r="PMC197" s="25"/>
      <c r="PMD197" s="25"/>
      <c r="PME197" s="25"/>
      <c r="PMF197" s="25"/>
      <c r="PMG197" s="25"/>
      <c r="PMH197" s="25"/>
      <c r="PMI197" s="25"/>
      <c r="PMJ197" s="25"/>
      <c r="PMK197" s="25"/>
      <c r="PML197" s="25"/>
      <c r="PMM197" s="25"/>
      <c r="PMN197" s="25"/>
      <c r="PMO197" s="25"/>
      <c r="PMP197" s="25"/>
      <c r="PMQ197" s="25"/>
      <c r="PMR197" s="25"/>
      <c r="PMS197" s="25"/>
      <c r="PMT197" s="25"/>
      <c r="PMU197" s="25"/>
      <c r="PMV197" s="25"/>
      <c r="PMW197" s="25"/>
      <c r="PMX197" s="25"/>
      <c r="PMY197" s="25"/>
      <c r="PMZ197" s="25"/>
      <c r="PNA197" s="25"/>
      <c r="PNB197" s="25"/>
      <c r="PNC197" s="25"/>
      <c r="PND197" s="25"/>
      <c r="PNE197" s="25"/>
      <c r="PNF197" s="25"/>
      <c r="PNG197" s="25"/>
      <c r="PNH197" s="25"/>
      <c r="PNI197" s="25"/>
      <c r="PNJ197" s="25"/>
      <c r="PNK197" s="25"/>
      <c r="PNL197" s="25"/>
      <c r="PNM197" s="25"/>
      <c r="PNN197" s="25"/>
      <c r="PNO197" s="25"/>
      <c r="PNP197" s="25"/>
      <c r="PNQ197" s="25"/>
      <c r="PNR197" s="25"/>
      <c r="PNS197" s="25"/>
      <c r="PNT197" s="25"/>
      <c r="PNU197" s="25"/>
      <c r="PNV197" s="25"/>
      <c r="PNW197" s="25"/>
      <c r="PNX197" s="25"/>
      <c r="PNY197" s="25"/>
      <c r="PNZ197" s="25"/>
      <c r="POA197" s="25"/>
      <c r="POB197" s="25"/>
      <c r="POC197" s="25"/>
      <c r="POD197" s="25"/>
      <c r="POE197" s="25"/>
      <c r="POF197" s="25"/>
      <c r="POG197" s="25"/>
      <c r="POH197" s="25"/>
      <c r="POI197" s="25"/>
      <c r="POJ197" s="25"/>
      <c r="POK197" s="25"/>
      <c r="POL197" s="25"/>
      <c r="POM197" s="25"/>
      <c r="PON197" s="25"/>
      <c r="POO197" s="25"/>
      <c r="POP197" s="25"/>
      <c r="POQ197" s="25"/>
      <c r="POR197" s="25"/>
      <c r="POS197" s="25"/>
      <c r="POT197" s="25"/>
      <c r="POU197" s="25"/>
      <c r="POV197" s="25"/>
      <c r="POW197" s="25"/>
      <c r="POX197" s="25"/>
      <c r="POY197" s="25"/>
      <c r="POZ197" s="25"/>
      <c r="PPA197" s="25"/>
      <c r="PPB197" s="25"/>
      <c r="PPC197" s="25"/>
      <c r="PPD197" s="25"/>
      <c r="PPE197" s="25"/>
      <c r="PPF197" s="25"/>
      <c r="PPG197" s="25"/>
      <c r="PPH197" s="25"/>
      <c r="PPI197" s="25"/>
      <c r="PPJ197" s="25"/>
      <c r="PPK197" s="25"/>
      <c r="PPL197" s="25"/>
      <c r="PPM197" s="25"/>
      <c r="PPN197" s="25"/>
      <c r="PPO197" s="25"/>
      <c r="PPP197" s="25"/>
      <c r="PPQ197" s="25"/>
      <c r="PPR197" s="25"/>
      <c r="PPS197" s="25"/>
      <c r="PPT197" s="25"/>
      <c r="PPU197" s="25"/>
      <c r="PPV197" s="25"/>
      <c r="PPW197" s="25"/>
      <c r="PPX197" s="25"/>
      <c r="PPY197" s="25"/>
      <c r="PPZ197" s="25"/>
      <c r="PQA197" s="25"/>
      <c r="PQB197" s="25"/>
      <c r="PQC197" s="25"/>
      <c r="PQD197" s="25"/>
      <c r="PQE197" s="25"/>
      <c r="PQF197" s="25"/>
      <c r="PQG197" s="25"/>
      <c r="PQH197" s="25"/>
      <c r="PQI197" s="25"/>
      <c r="PQJ197" s="25"/>
      <c r="PQK197" s="25"/>
      <c r="PQL197" s="25"/>
      <c r="PQM197" s="25"/>
      <c r="PQN197" s="25"/>
      <c r="PQO197" s="25"/>
      <c r="PQP197" s="25"/>
      <c r="PQQ197" s="25"/>
      <c r="PQR197" s="25"/>
      <c r="PQS197" s="25"/>
      <c r="PQT197" s="25"/>
      <c r="PQU197" s="25"/>
      <c r="PQV197" s="25"/>
      <c r="PQW197" s="25"/>
      <c r="PQX197" s="25"/>
      <c r="PQY197" s="25"/>
      <c r="PQZ197" s="25"/>
      <c r="PRA197" s="25"/>
      <c r="PRB197" s="25"/>
      <c r="PRC197" s="25"/>
      <c r="PRD197" s="25"/>
      <c r="PRE197" s="25"/>
      <c r="PRF197" s="25"/>
      <c r="PRG197" s="25"/>
      <c r="PRH197" s="25"/>
      <c r="PRI197" s="25"/>
      <c r="PRJ197" s="25"/>
      <c r="PRK197" s="25"/>
      <c r="PRL197" s="25"/>
      <c r="PRM197" s="25"/>
      <c r="PRN197" s="25"/>
      <c r="PRO197" s="25"/>
      <c r="PRP197" s="25"/>
      <c r="PRQ197" s="25"/>
      <c r="PRR197" s="25"/>
      <c r="PRS197" s="25"/>
      <c r="PRT197" s="25"/>
      <c r="PRU197" s="25"/>
      <c r="PRV197" s="25"/>
      <c r="PRW197" s="25"/>
      <c r="PRX197" s="25"/>
      <c r="PRY197" s="25"/>
      <c r="PRZ197" s="25"/>
      <c r="PSA197" s="25"/>
      <c r="PSB197" s="25"/>
      <c r="PSC197" s="25"/>
      <c r="PSD197" s="25"/>
      <c r="PSE197" s="25"/>
      <c r="PSF197" s="25"/>
      <c r="PSG197" s="25"/>
      <c r="PSH197" s="25"/>
      <c r="PSI197" s="25"/>
      <c r="PSJ197" s="25"/>
      <c r="PSK197" s="25"/>
      <c r="PSL197" s="25"/>
      <c r="PSM197" s="25"/>
      <c r="PSN197" s="25"/>
      <c r="PSO197" s="25"/>
      <c r="PSP197" s="25"/>
      <c r="PSQ197" s="25"/>
      <c r="PSR197" s="25"/>
      <c r="PSS197" s="25"/>
      <c r="PST197" s="25"/>
      <c r="PSU197" s="25"/>
      <c r="PSV197" s="25"/>
      <c r="PSW197" s="25"/>
      <c r="PSX197" s="25"/>
      <c r="PSY197" s="25"/>
      <c r="PSZ197" s="25"/>
      <c r="PTA197" s="25"/>
      <c r="PTB197" s="25"/>
      <c r="PTC197" s="25"/>
      <c r="PTD197" s="25"/>
      <c r="PTE197" s="25"/>
      <c r="PTF197" s="25"/>
      <c r="PTG197" s="25"/>
      <c r="PTH197" s="25"/>
      <c r="PTI197" s="25"/>
      <c r="PTJ197" s="25"/>
      <c r="PTK197" s="25"/>
      <c r="PTL197" s="25"/>
      <c r="PTM197" s="25"/>
      <c r="PTN197" s="25"/>
      <c r="PTO197" s="25"/>
      <c r="PTP197" s="25"/>
      <c r="PTQ197" s="25"/>
      <c r="PTR197" s="25"/>
      <c r="PTS197" s="25"/>
      <c r="PTT197" s="25"/>
      <c r="PTU197" s="25"/>
      <c r="PTV197" s="25"/>
      <c r="PTW197" s="25"/>
      <c r="PTX197" s="25"/>
      <c r="PTY197" s="25"/>
      <c r="PTZ197" s="25"/>
      <c r="PUA197" s="25"/>
      <c r="PUB197" s="25"/>
      <c r="PUC197" s="25"/>
      <c r="PUD197" s="25"/>
      <c r="PUE197" s="25"/>
      <c r="PUF197" s="25"/>
      <c r="PUG197" s="25"/>
      <c r="PUH197" s="25"/>
      <c r="PUI197" s="25"/>
      <c r="PUJ197" s="25"/>
      <c r="PUK197" s="25"/>
      <c r="PUL197" s="25"/>
      <c r="PUM197" s="25"/>
      <c r="PUN197" s="25"/>
      <c r="PUO197" s="25"/>
      <c r="PUP197" s="25"/>
      <c r="PUQ197" s="25"/>
      <c r="PUR197" s="25"/>
      <c r="PUS197" s="25"/>
      <c r="PUT197" s="25"/>
      <c r="PUU197" s="25"/>
      <c r="PUV197" s="25"/>
      <c r="PUW197" s="25"/>
      <c r="PUX197" s="25"/>
      <c r="PUY197" s="25"/>
      <c r="PUZ197" s="25"/>
      <c r="PVA197" s="25"/>
      <c r="PVB197" s="25"/>
      <c r="PVC197" s="25"/>
      <c r="PVD197" s="25"/>
      <c r="PVE197" s="25"/>
      <c r="PVF197" s="25"/>
      <c r="PVG197" s="25"/>
      <c r="PVH197" s="25"/>
      <c r="PVI197" s="25"/>
      <c r="PVJ197" s="25"/>
      <c r="PVK197" s="25"/>
      <c r="PVL197" s="25"/>
      <c r="PVM197" s="25"/>
      <c r="PVN197" s="25"/>
      <c r="PVO197" s="25"/>
      <c r="PVP197" s="25"/>
      <c r="PVQ197" s="25"/>
      <c r="PVR197" s="25"/>
      <c r="PVS197" s="25"/>
      <c r="PVT197" s="25"/>
      <c r="PVU197" s="25"/>
      <c r="PVV197" s="25"/>
      <c r="PVW197" s="25"/>
      <c r="PVX197" s="25"/>
      <c r="PVY197" s="25"/>
      <c r="PVZ197" s="25"/>
      <c r="PWA197" s="25"/>
      <c r="PWB197" s="25"/>
      <c r="PWC197" s="25"/>
      <c r="PWD197" s="25"/>
      <c r="PWE197" s="25"/>
      <c r="PWF197" s="25"/>
      <c r="PWG197" s="25"/>
      <c r="PWH197" s="25"/>
      <c r="PWI197" s="25"/>
      <c r="PWJ197" s="25"/>
      <c r="PWK197" s="25"/>
      <c r="PWL197" s="25"/>
      <c r="PWM197" s="25"/>
      <c r="PWN197" s="25"/>
      <c r="PWO197" s="25"/>
      <c r="PWP197" s="25"/>
      <c r="PWQ197" s="25"/>
      <c r="PWR197" s="25"/>
      <c r="PWS197" s="25"/>
      <c r="PWT197" s="25"/>
      <c r="PWU197" s="25"/>
      <c r="PWV197" s="25"/>
      <c r="PWW197" s="25"/>
      <c r="PWX197" s="25"/>
      <c r="PWY197" s="25"/>
      <c r="PWZ197" s="25"/>
      <c r="PXA197" s="25"/>
      <c r="PXB197" s="25"/>
      <c r="PXC197" s="25"/>
      <c r="PXD197" s="25"/>
      <c r="PXE197" s="25"/>
      <c r="PXF197" s="25"/>
      <c r="PXG197" s="25"/>
      <c r="PXH197" s="25"/>
      <c r="PXI197" s="25"/>
      <c r="PXJ197" s="25"/>
      <c r="PXK197" s="25"/>
      <c r="PXL197" s="25"/>
      <c r="PXM197" s="25"/>
      <c r="PXN197" s="25"/>
      <c r="PXO197" s="25"/>
      <c r="PXP197" s="25"/>
      <c r="PXQ197" s="25"/>
      <c r="PXR197" s="25"/>
      <c r="PXS197" s="25"/>
      <c r="PXT197" s="25"/>
      <c r="PXU197" s="25"/>
      <c r="PXV197" s="25"/>
      <c r="PXW197" s="25"/>
      <c r="PXX197" s="25"/>
      <c r="PXY197" s="25"/>
      <c r="PXZ197" s="25"/>
      <c r="PYA197" s="25"/>
      <c r="PYB197" s="25"/>
      <c r="PYC197" s="25"/>
      <c r="PYD197" s="25"/>
      <c r="PYE197" s="25"/>
      <c r="PYF197" s="25"/>
      <c r="PYG197" s="25"/>
      <c r="PYH197" s="25"/>
      <c r="PYI197" s="25"/>
      <c r="PYJ197" s="25"/>
      <c r="PYK197" s="25"/>
      <c r="PYL197" s="25"/>
      <c r="PYM197" s="25"/>
      <c r="PYN197" s="25"/>
      <c r="PYO197" s="25"/>
      <c r="PYP197" s="25"/>
      <c r="PYQ197" s="25"/>
      <c r="PYR197" s="25"/>
      <c r="PYS197" s="25"/>
      <c r="PYT197" s="25"/>
      <c r="PYU197" s="25"/>
      <c r="PYV197" s="25"/>
      <c r="PYW197" s="25"/>
      <c r="PYX197" s="25"/>
      <c r="PYY197" s="25"/>
      <c r="PYZ197" s="25"/>
      <c r="PZA197" s="25"/>
      <c r="PZB197" s="25"/>
      <c r="PZC197" s="25"/>
      <c r="PZD197" s="25"/>
      <c r="PZE197" s="25"/>
      <c r="PZF197" s="25"/>
      <c r="PZG197" s="25"/>
      <c r="PZH197" s="25"/>
      <c r="PZI197" s="25"/>
      <c r="PZJ197" s="25"/>
      <c r="PZK197" s="25"/>
      <c r="PZL197" s="25"/>
      <c r="PZM197" s="25"/>
      <c r="PZN197" s="25"/>
      <c r="PZO197" s="25"/>
      <c r="PZP197" s="25"/>
      <c r="PZQ197" s="25"/>
      <c r="PZR197" s="25"/>
      <c r="PZS197" s="25"/>
      <c r="PZT197" s="25"/>
      <c r="PZU197" s="25"/>
      <c r="PZV197" s="25"/>
      <c r="PZW197" s="25"/>
      <c r="PZX197" s="25"/>
      <c r="PZY197" s="25"/>
      <c r="PZZ197" s="25"/>
      <c r="QAA197" s="25"/>
      <c r="QAB197" s="25"/>
      <c r="QAC197" s="25"/>
      <c r="QAD197" s="25"/>
      <c r="QAE197" s="25"/>
      <c r="QAF197" s="25"/>
      <c r="QAG197" s="25"/>
      <c r="QAH197" s="25"/>
      <c r="QAI197" s="25"/>
      <c r="QAJ197" s="25"/>
      <c r="QAK197" s="25"/>
      <c r="QAL197" s="25"/>
      <c r="QAM197" s="25"/>
      <c r="QAN197" s="25"/>
      <c r="QAO197" s="25"/>
      <c r="QAP197" s="25"/>
      <c r="QAQ197" s="25"/>
      <c r="QAR197" s="25"/>
      <c r="QAS197" s="25"/>
      <c r="QAT197" s="25"/>
      <c r="QAU197" s="25"/>
      <c r="QAV197" s="25"/>
      <c r="QAW197" s="25"/>
      <c r="QAX197" s="25"/>
      <c r="QAY197" s="25"/>
      <c r="QAZ197" s="25"/>
      <c r="QBA197" s="25"/>
      <c r="QBB197" s="25"/>
      <c r="QBC197" s="25"/>
      <c r="QBD197" s="25"/>
      <c r="QBE197" s="25"/>
      <c r="QBF197" s="25"/>
      <c r="QBG197" s="25"/>
      <c r="QBH197" s="25"/>
      <c r="QBI197" s="25"/>
      <c r="QBJ197" s="25"/>
      <c r="QBK197" s="25"/>
      <c r="QBL197" s="25"/>
      <c r="QBM197" s="25"/>
      <c r="QBN197" s="25"/>
      <c r="QBO197" s="25"/>
      <c r="QBP197" s="25"/>
      <c r="QBQ197" s="25"/>
      <c r="QBR197" s="25"/>
      <c r="QBS197" s="25"/>
      <c r="QBT197" s="25"/>
      <c r="QBU197" s="25"/>
      <c r="QBV197" s="25"/>
      <c r="QBW197" s="25"/>
      <c r="QBX197" s="25"/>
      <c r="QBY197" s="25"/>
      <c r="QBZ197" s="25"/>
      <c r="QCA197" s="25"/>
      <c r="QCB197" s="25"/>
      <c r="QCC197" s="25"/>
      <c r="QCD197" s="25"/>
      <c r="QCE197" s="25"/>
      <c r="QCF197" s="25"/>
      <c r="QCG197" s="25"/>
      <c r="QCH197" s="25"/>
      <c r="QCI197" s="25"/>
      <c r="QCJ197" s="25"/>
      <c r="QCK197" s="25"/>
      <c r="QCL197" s="25"/>
      <c r="QCM197" s="25"/>
      <c r="QCN197" s="25"/>
      <c r="QCO197" s="25"/>
      <c r="QCP197" s="25"/>
      <c r="QCQ197" s="25"/>
      <c r="QCR197" s="25"/>
      <c r="QCS197" s="25"/>
      <c r="QCT197" s="25"/>
      <c r="QCU197" s="25"/>
      <c r="QCV197" s="25"/>
      <c r="QCW197" s="25"/>
      <c r="QCX197" s="25"/>
      <c r="QCY197" s="25"/>
      <c r="QCZ197" s="25"/>
      <c r="QDA197" s="25"/>
      <c r="QDB197" s="25"/>
      <c r="QDC197" s="25"/>
      <c r="QDD197" s="25"/>
      <c r="QDE197" s="25"/>
      <c r="QDF197" s="25"/>
      <c r="QDG197" s="25"/>
      <c r="QDH197" s="25"/>
      <c r="QDI197" s="25"/>
      <c r="QDJ197" s="25"/>
      <c r="QDK197" s="25"/>
      <c r="QDL197" s="25"/>
      <c r="QDM197" s="25"/>
      <c r="QDN197" s="25"/>
      <c r="QDO197" s="25"/>
      <c r="QDP197" s="25"/>
      <c r="QDQ197" s="25"/>
      <c r="QDR197" s="25"/>
      <c r="QDS197" s="25"/>
      <c r="QDT197" s="25"/>
      <c r="QDU197" s="25"/>
      <c r="QDV197" s="25"/>
      <c r="QDW197" s="25"/>
      <c r="QDX197" s="25"/>
      <c r="QDY197" s="25"/>
      <c r="QDZ197" s="25"/>
      <c r="QEA197" s="25"/>
      <c r="QEB197" s="25"/>
      <c r="QEC197" s="25"/>
      <c r="QED197" s="25"/>
      <c r="QEE197" s="25"/>
      <c r="QEF197" s="25"/>
      <c r="QEG197" s="25"/>
      <c r="QEH197" s="25"/>
      <c r="QEI197" s="25"/>
      <c r="QEJ197" s="25"/>
      <c r="QEK197" s="25"/>
      <c r="QEL197" s="25"/>
      <c r="QEM197" s="25"/>
      <c r="QEN197" s="25"/>
      <c r="QEO197" s="25"/>
      <c r="QEP197" s="25"/>
      <c r="QEQ197" s="25"/>
      <c r="QER197" s="25"/>
      <c r="QES197" s="25"/>
      <c r="QET197" s="25"/>
      <c r="QEU197" s="25"/>
      <c r="QEV197" s="25"/>
      <c r="QEW197" s="25"/>
      <c r="QEX197" s="25"/>
      <c r="QEY197" s="25"/>
      <c r="QEZ197" s="25"/>
      <c r="QFA197" s="25"/>
      <c r="QFB197" s="25"/>
      <c r="QFC197" s="25"/>
      <c r="QFD197" s="25"/>
      <c r="QFE197" s="25"/>
      <c r="QFF197" s="25"/>
      <c r="QFG197" s="25"/>
      <c r="QFH197" s="25"/>
      <c r="QFI197" s="25"/>
      <c r="QFJ197" s="25"/>
      <c r="QFK197" s="25"/>
      <c r="QFL197" s="25"/>
      <c r="QFM197" s="25"/>
      <c r="QFN197" s="25"/>
      <c r="QFO197" s="25"/>
      <c r="QFP197" s="25"/>
      <c r="QFQ197" s="25"/>
      <c r="QFR197" s="25"/>
      <c r="QFS197" s="25"/>
      <c r="QFT197" s="25"/>
      <c r="QFU197" s="25"/>
      <c r="QFV197" s="25"/>
      <c r="QFW197" s="25"/>
      <c r="QFX197" s="25"/>
      <c r="QFY197" s="25"/>
      <c r="QFZ197" s="25"/>
      <c r="QGA197" s="25"/>
      <c r="QGB197" s="25"/>
      <c r="QGC197" s="25"/>
      <c r="QGD197" s="25"/>
      <c r="QGE197" s="25"/>
      <c r="QGF197" s="25"/>
      <c r="QGG197" s="25"/>
      <c r="QGH197" s="25"/>
      <c r="QGI197" s="25"/>
      <c r="QGJ197" s="25"/>
      <c r="QGK197" s="25"/>
      <c r="QGL197" s="25"/>
      <c r="QGM197" s="25"/>
      <c r="QGN197" s="25"/>
      <c r="QGO197" s="25"/>
      <c r="QGP197" s="25"/>
      <c r="QGQ197" s="25"/>
      <c r="QGR197" s="25"/>
      <c r="QGS197" s="25"/>
      <c r="QGT197" s="25"/>
      <c r="QGU197" s="25"/>
      <c r="QGV197" s="25"/>
      <c r="QGW197" s="25"/>
      <c r="QGX197" s="25"/>
      <c r="QGY197" s="25"/>
      <c r="QGZ197" s="25"/>
      <c r="QHA197" s="25"/>
      <c r="QHB197" s="25"/>
      <c r="QHC197" s="25"/>
      <c r="QHD197" s="25"/>
      <c r="QHE197" s="25"/>
      <c r="QHF197" s="25"/>
      <c r="QHG197" s="25"/>
      <c r="QHH197" s="25"/>
      <c r="QHI197" s="25"/>
      <c r="QHJ197" s="25"/>
      <c r="QHK197" s="25"/>
      <c r="QHL197" s="25"/>
      <c r="QHM197" s="25"/>
      <c r="QHN197" s="25"/>
      <c r="QHO197" s="25"/>
      <c r="QHP197" s="25"/>
      <c r="QHQ197" s="25"/>
      <c r="QHR197" s="25"/>
      <c r="QHS197" s="25"/>
      <c r="QHT197" s="25"/>
      <c r="QHU197" s="25"/>
      <c r="QHV197" s="25"/>
      <c r="QHW197" s="25"/>
      <c r="QHX197" s="25"/>
      <c r="QHY197" s="25"/>
      <c r="QHZ197" s="25"/>
      <c r="QIA197" s="25"/>
      <c r="QIB197" s="25"/>
      <c r="QIC197" s="25"/>
      <c r="QID197" s="25"/>
      <c r="QIE197" s="25"/>
      <c r="QIF197" s="25"/>
      <c r="QIG197" s="25"/>
      <c r="QIH197" s="25"/>
      <c r="QII197" s="25"/>
      <c r="QIJ197" s="25"/>
      <c r="QIK197" s="25"/>
      <c r="QIL197" s="25"/>
      <c r="QIM197" s="25"/>
      <c r="QIN197" s="25"/>
      <c r="QIO197" s="25"/>
      <c r="QIP197" s="25"/>
      <c r="QIQ197" s="25"/>
      <c r="QIR197" s="25"/>
      <c r="QIS197" s="25"/>
      <c r="QIT197" s="25"/>
      <c r="QIU197" s="25"/>
      <c r="QIV197" s="25"/>
      <c r="QIW197" s="25"/>
      <c r="QIX197" s="25"/>
      <c r="QIY197" s="25"/>
      <c r="QIZ197" s="25"/>
      <c r="QJA197" s="25"/>
      <c r="QJB197" s="25"/>
      <c r="QJC197" s="25"/>
      <c r="QJD197" s="25"/>
      <c r="QJE197" s="25"/>
      <c r="QJF197" s="25"/>
      <c r="QJG197" s="25"/>
      <c r="QJH197" s="25"/>
      <c r="QJI197" s="25"/>
      <c r="QJJ197" s="25"/>
      <c r="QJK197" s="25"/>
      <c r="QJL197" s="25"/>
      <c r="QJM197" s="25"/>
      <c r="QJN197" s="25"/>
      <c r="QJO197" s="25"/>
      <c r="QJP197" s="25"/>
      <c r="QJQ197" s="25"/>
      <c r="QJR197" s="25"/>
      <c r="QJS197" s="25"/>
      <c r="QJT197" s="25"/>
      <c r="QJU197" s="25"/>
      <c r="QJV197" s="25"/>
      <c r="QJW197" s="25"/>
      <c r="QJX197" s="25"/>
      <c r="QJY197" s="25"/>
      <c r="QJZ197" s="25"/>
      <c r="QKA197" s="25"/>
      <c r="QKB197" s="25"/>
      <c r="QKC197" s="25"/>
      <c r="QKD197" s="25"/>
      <c r="QKE197" s="25"/>
      <c r="QKF197" s="25"/>
      <c r="QKG197" s="25"/>
      <c r="QKH197" s="25"/>
      <c r="QKI197" s="25"/>
      <c r="QKJ197" s="25"/>
      <c r="QKK197" s="25"/>
      <c r="QKL197" s="25"/>
      <c r="QKM197" s="25"/>
      <c r="QKN197" s="25"/>
      <c r="QKO197" s="25"/>
      <c r="QKP197" s="25"/>
      <c r="QKQ197" s="25"/>
      <c r="QKR197" s="25"/>
      <c r="QKS197" s="25"/>
      <c r="QKT197" s="25"/>
      <c r="QKU197" s="25"/>
      <c r="QKV197" s="25"/>
      <c r="QKW197" s="25"/>
      <c r="QKX197" s="25"/>
      <c r="QKY197" s="25"/>
      <c r="QKZ197" s="25"/>
      <c r="QLA197" s="25"/>
      <c r="QLB197" s="25"/>
      <c r="QLC197" s="25"/>
      <c r="QLD197" s="25"/>
      <c r="QLE197" s="25"/>
      <c r="QLF197" s="25"/>
      <c r="QLG197" s="25"/>
      <c r="QLH197" s="25"/>
      <c r="QLI197" s="25"/>
      <c r="QLJ197" s="25"/>
      <c r="QLK197" s="25"/>
      <c r="QLL197" s="25"/>
      <c r="QLM197" s="25"/>
      <c r="QLN197" s="25"/>
      <c r="QLO197" s="25"/>
      <c r="QLP197" s="25"/>
      <c r="QLQ197" s="25"/>
      <c r="QLR197" s="25"/>
      <c r="QLS197" s="25"/>
      <c r="QLT197" s="25"/>
      <c r="QLU197" s="25"/>
      <c r="QLV197" s="25"/>
      <c r="QLW197" s="25"/>
      <c r="QLX197" s="25"/>
      <c r="QLY197" s="25"/>
      <c r="QLZ197" s="25"/>
      <c r="QMA197" s="25"/>
      <c r="QMB197" s="25"/>
      <c r="QMC197" s="25"/>
      <c r="QMD197" s="25"/>
      <c r="QME197" s="25"/>
      <c r="QMF197" s="25"/>
      <c r="QMG197" s="25"/>
      <c r="QMH197" s="25"/>
      <c r="QMI197" s="25"/>
      <c r="QMJ197" s="25"/>
      <c r="QMK197" s="25"/>
      <c r="QML197" s="25"/>
      <c r="QMM197" s="25"/>
      <c r="QMN197" s="25"/>
      <c r="QMO197" s="25"/>
      <c r="QMP197" s="25"/>
      <c r="QMQ197" s="25"/>
      <c r="QMR197" s="25"/>
      <c r="QMS197" s="25"/>
      <c r="QMT197" s="25"/>
      <c r="QMU197" s="25"/>
      <c r="QMV197" s="25"/>
      <c r="QMW197" s="25"/>
      <c r="QMX197" s="25"/>
      <c r="QMY197" s="25"/>
      <c r="QMZ197" s="25"/>
      <c r="QNA197" s="25"/>
      <c r="QNB197" s="25"/>
      <c r="QNC197" s="25"/>
      <c r="QND197" s="25"/>
      <c r="QNE197" s="25"/>
      <c r="QNF197" s="25"/>
      <c r="QNG197" s="25"/>
      <c r="QNH197" s="25"/>
      <c r="QNI197" s="25"/>
      <c r="QNJ197" s="25"/>
      <c r="QNK197" s="25"/>
      <c r="QNL197" s="25"/>
      <c r="QNM197" s="25"/>
      <c r="QNN197" s="25"/>
      <c r="QNO197" s="25"/>
      <c r="QNP197" s="25"/>
      <c r="QNQ197" s="25"/>
      <c r="QNR197" s="25"/>
      <c r="QNS197" s="25"/>
      <c r="QNT197" s="25"/>
      <c r="QNU197" s="25"/>
      <c r="QNV197" s="25"/>
      <c r="QNW197" s="25"/>
      <c r="QNX197" s="25"/>
      <c r="QNY197" s="25"/>
      <c r="QNZ197" s="25"/>
      <c r="QOA197" s="25"/>
      <c r="QOB197" s="25"/>
      <c r="QOC197" s="25"/>
      <c r="QOD197" s="25"/>
      <c r="QOE197" s="25"/>
      <c r="QOF197" s="25"/>
      <c r="QOG197" s="25"/>
      <c r="QOH197" s="25"/>
      <c r="QOI197" s="25"/>
      <c r="QOJ197" s="25"/>
      <c r="QOK197" s="25"/>
      <c r="QOL197" s="25"/>
      <c r="QOM197" s="25"/>
      <c r="QON197" s="25"/>
      <c r="QOO197" s="25"/>
      <c r="QOP197" s="25"/>
      <c r="QOQ197" s="25"/>
      <c r="QOR197" s="25"/>
      <c r="QOS197" s="25"/>
      <c r="QOT197" s="25"/>
      <c r="QOU197" s="25"/>
      <c r="QOV197" s="25"/>
      <c r="QOW197" s="25"/>
      <c r="QOX197" s="25"/>
      <c r="QOY197" s="25"/>
      <c r="QOZ197" s="25"/>
      <c r="QPA197" s="25"/>
      <c r="QPB197" s="25"/>
      <c r="QPC197" s="25"/>
      <c r="QPD197" s="25"/>
      <c r="QPE197" s="25"/>
      <c r="QPF197" s="25"/>
      <c r="QPG197" s="25"/>
      <c r="QPH197" s="25"/>
      <c r="QPI197" s="25"/>
      <c r="QPJ197" s="25"/>
      <c r="QPK197" s="25"/>
      <c r="QPL197" s="25"/>
      <c r="QPM197" s="25"/>
      <c r="QPN197" s="25"/>
      <c r="QPO197" s="25"/>
      <c r="QPP197" s="25"/>
      <c r="QPQ197" s="25"/>
      <c r="QPR197" s="25"/>
      <c r="QPS197" s="25"/>
      <c r="QPT197" s="25"/>
      <c r="QPU197" s="25"/>
      <c r="QPV197" s="25"/>
      <c r="QPW197" s="25"/>
      <c r="QPX197" s="25"/>
      <c r="QPY197" s="25"/>
      <c r="QPZ197" s="25"/>
      <c r="QQA197" s="25"/>
      <c r="QQB197" s="25"/>
      <c r="QQC197" s="25"/>
      <c r="QQD197" s="25"/>
      <c r="QQE197" s="25"/>
      <c r="QQF197" s="25"/>
      <c r="QQG197" s="25"/>
      <c r="QQH197" s="25"/>
      <c r="QQI197" s="25"/>
      <c r="QQJ197" s="25"/>
      <c r="QQK197" s="25"/>
      <c r="QQL197" s="25"/>
      <c r="QQM197" s="25"/>
      <c r="QQN197" s="25"/>
      <c r="QQO197" s="25"/>
      <c r="QQP197" s="25"/>
      <c r="QQQ197" s="25"/>
      <c r="QQR197" s="25"/>
      <c r="QQS197" s="25"/>
      <c r="QQT197" s="25"/>
      <c r="QQU197" s="25"/>
      <c r="QQV197" s="25"/>
      <c r="QQW197" s="25"/>
      <c r="QQX197" s="25"/>
      <c r="QQY197" s="25"/>
      <c r="QQZ197" s="25"/>
      <c r="QRA197" s="25"/>
      <c r="QRB197" s="25"/>
      <c r="QRC197" s="25"/>
      <c r="QRD197" s="25"/>
      <c r="QRE197" s="25"/>
      <c r="QRF197" s="25"/>
      <c r="QRG197" s="25"/>
      <c r="QRH197" s="25"/>
      <c r="QRI197" s="25"/>
      <c r="QRJ197" s="25"/>
      <c r="QRK197" s="25"/>
      <c r="QRL197" s="25"/>
      <c r="QRM197" s="25"/>
      <c r="QRN197" s="25"/>
      <c r="QRO197" s="25"/>
      <c r="QRP197" s="25"/>
      <c r="QRQ197" s="25"/>
      <c r="QRR197" s="25"/>
      <c r="QRS197" s="25"/>
      <c r="QRT197" s="25"/>
      <c r="QRU197" s="25"/>
      <c r="QRV197" s="25"/>
      <c r="QRW197" s="25"/>
      <c r="QRX197" s="25"/>
      <c r="QRY197" s="25"/>
      <c r="QRZ197" s="25"/>
      <c r="QSA197" s="25"/>
      <c r="QSB197" s="25"/>
      <c r="QSC197" s="25"/>
      <c r="QSD197" s="25"/>
      <c r="QSE197" s="25"/>
      <c r="QSF197" s="25"/>
      <c r="QSG197" s="25"/>
      <c r="QSH197" s="25"/>
      <c r="QSI197" s="25"/>
      <c r="QSJ197" s="25"/>
      <c r="QSK197" s="25"/>
      <c r="QSL197" s="25"/>
      <c r="QSM197" s="25"/>
      <c r="QSN197" s="25"/>
      <c r="QSO197" s="25"/>
      <c r="QSP197" s="25"/>
      <c r="QSQ197" s="25"/>
      <c r="QSR197" s="25"/>
      <c r="QSS197" s="25"/>
      <c r="QST197" s="25"/>
      <c r="QSU197" s="25"/>
      <c r="QSV197" s="25"/>
      <c r="QSW197" s="25"/>
      <c r="QSX197" s="25"/>
      <c r="QSY197" s="25"/>
      <c r="QSZ197" s="25"/>
      <c r="QTA197" s="25"/>
      <c r="QTB197" s="25"/>
      <c r="QTC197" s="25"/>
      <c r="QTD197" s="25"/>
      <c r="QTE197" s="25"/>
      <c r="QTF197" s="25"/>
      <c r="QTG197" s="25"/>
      <c r="QTH197" s="25"/>
      <c r="QTI197" s="25"/>
      <c r="QTJ197" s="25"/>
      <c r="QTK197" s="25"/>
      <c r="QTL197" s="25"/>
      <c r="QTM197" s="25"/>
      <c r="QTN197" s="25"/>
      <c r="QTO197" s="25"/>
      <c r="QTP197" s="25"/>
      <c r="QTQ197" s="25"/>
      <c r="QTR197" s="25"/>
      <c r="QTS197" s="25"/>
      <c r="QTT197" s="25"/>
      <c r="QTU197" s="25"/>
      <c r="QTV197" s="25"/>
      <c r="QTW197" s="25"/>
      <c r="QTX197" s="25"/>
      <c r="QTY197" s="25"/>
      <c r="QTZ197" s="25"/>
      <c r="QUA197" s="25"/>
      <c r="QUB197" s="25"/>
      <c r="QUC197" s="25"/>
      <c r="QUD197" s="25"/>
      <c r="QUE197" s="25"/>
      <c r="QUF197" s="25"/>
      <c r="QUG197" s="25"/>
      <c r="QUH197" s="25"/>
      <c r="QUI197" s="25"/>
      <c r="QUJ197" s="25"/>
      <c r="QUK197" s="25"/>
      <c r="QUL197" s="25"/>
      <c r="QUM197" s="25"/>
      <c r="QUN197" s="25"/>
      <c r="QUO197" s="25"/>
      <c r="QUP197" s="25"/>
      <c r="QUQ197" s="25"/>
      <c r="QUR197" s="25"/>
      <c r="QUS197" s="25"/>
      <c r="QUT197" s="25"/>
      <c r="QUU197" s="25"/>
      <c r="QUV197" s="25"/>
      <c r="QUW197" s="25"/>
      <c r="QUX197" s="25"/>
      <c r="QUY197" s="25"/>
      <c r="QUZ197" s="25"/>
      <c r="QVA197" s="25"/>
      <c r="QVB197" s="25"/>
      <c r="QVC197" s="25"/>
      <c r="QVD197" s="25"/>
      <c r="QVE197" s="25"/>
      <c r="QVF197" s="25"/>
      <c r="QVG197" s="25"/>
      <c r="QVH197" s="25"/>
      <c r="QVI197" s="25"/>
      <c r="QVJ197" s="25"/>
      <c r="QVK197" s="25"/>
      <c r="QVL197" s="25"/>
      <c r="QVM197" s="25"/>
      <c r="QVN197" s="25"/>
      <c r="QVO197" s="25"/>
      <c r="QVP197" s="25"/>
      <c r="QVQ197" s="25"/>
      <c r="QVR197" s="25"/>
      <c r="QVS197" s="25"/>
      <c r="QVT197" s="25"/>
      <c r="QVU197" s="25"/>
      <c r="QVV197" s="25"/>
      <c r="QVW197" s="25"/>
      <c r="QVX197" s="25"/>
      <c r="QVY197" s="25"/>
      <c r="QVZ197" s="25"/>
      <c r="QWA197" s="25"/>
      <c r="QWB197" s="25"/>
      <c r="QWC197" s="25"/>
      <c r="QWD197" s="25"/>
      <c r="QWE197" s="25"/>
      <c r="QWF197" s="25"/>
      <c r="QWG197" s="25"/>
      <c r="QWH197" s="25"/>
      <c r="QWI197" s="25"/>
      <c r="QWJ197" s="25"/>
      <c r="QWK197" s="25"/>
      <c r="QWL197" s="25"/>
      <c r="QWM197" s="25"/>
      <c r="QWN197" s="25"/>
      <c r="QWO197" s="25"/>
      <c r="QWP197" s="25"/>
      <c r="QWQ197" s="25"/>
      <c r="QWR197" s="25"/>
      <c r="QWS197" s="25"/>
      <c r="QWT197" s="25"/>
      <c r="QWU197" s="25"/>
      <c r="QWV197" s="25"/>
      <c r="QWW197" s="25"/>
      <c r="QWX197" s="25"/>
      <c r="QWY197" s="25"/>
      <c r="QWZ197" s="25"/>
      <c r="QXA197" s="25"/>
      <c r="QXB197" s="25"/>
      <c r="QXC197" s="25"/>
      <c r="QXD197" s="25"/>
      <c r="QXE197" s="25"/>
      <c r="QXF197" s="25"/>
      <c r="QXG197" s="25"/>
      <c r="QXH197" s="25"/>
      <c r="QXI197" s="25"/>
      <c r="QXJ197" s="25"/>
      <c r="QXK197" s="25"/>
      <c r="QXL197" s="25"/>
      <c r="QXM197" s="25"/>
      <c r="QXN197" s="25"/>
      <c r="QXO197" s="25"/>
      <c r="QXP197" s="25"/>
      <c r="QXQ197" s="25"/>
      <c r="QXR197" s="25"/>
      <c r="QXS197" s="25"/>
      <c r="QXT197" s="25"/>
      <c r="QXU197" s="25"/>
      <c r="QXV197" s="25"/>
      <c r="QXW197" s="25"/>
      <c r="QXX197" s="25"/>
      <c r="QXY197" s="25"/>
      <c r="QXZ197" s="25"/>
      <c r="QYA197" s="25"/>
      <c r="QYB197" s="25"/>
      <c r="QYC197" s="25"/>
      <c r="QYD197" s="25"/>
      <c r="QYE197" s="25"/>
      <c r="QYF197" s="25"/>
      <c r="QYG197" s="25"/>
      <c r="QYH197" s="25"/>
      <c r="QYI197" s="25"/>
      <c r="QYJ197" s="25"/>
      <c r="QYK197" s="25"/>
      <c r="QYL197" s="25"/>
      <c r="QYM197" s="25"/>
      <c r="QYN197" s="25"/>
      <c r="QYO197" s="25"/>
      <c r="QYP197" s="25"/>
      <c r="QYQ197" s="25"/>
      <c r="QYR197" s="25"/>
      <c r="QYS197" s="25"/>
      <c r="QYT197" s="25"/>
      <c r="QYU197" s="25"/>
      <c r="QYV197" s="25"/>
      <c r="QYW197" s="25"/>
      <c r="QYX197" s="25"/>
      <c r="QYY197" s="25"/>
      <c r="QYZ197" s="25"/>
      <c r="QZA197" s="25"/>
      <c r="QZB197" s="25"/>
      <c r="QZC197" s="25"/>
      <c r="QZD197" s="25"/>
      <c r="QZE197" s="25"/>
      <c r="QZF197" s="25"/>
      <c r="QZG197" s="25"/>
      <c r="QZH197" s="25"/>
      <c r="QZI197" s="25"/>
      <c r="QZJ197" s="25"/>
      <c r="QZK197" s="25"/>
      <c r="QZL197" s="25"/>
      <c r="QZM197" s="25"/>
      <c r="QZN197" s="25"/>
      <c r="QZO197" s="25"/>
      <c r="QZP197" s="25"/>
      <c r="QZQ197" s="25"/>
      <c r="QZR197" s="25"/>
      <c r="QZS197" s="25"/>
      <c r="QZT197" s="25"/>
      <c r="QZU197" s="25"/>
      <c r="QZV197" s="25"/>
      <c r="QZW197" s="25"/>
      <c r="QZX197" s="25"/>
      <c r="QZY197" s="25"/>
      <c r="QZZ197" s="25"/>
      <c r="RAA197" s="25"/>
      <c r="RAB197" s="25"/>
      <c r="RAC197" s="25"/>
      <c r="RAD197" s="25"/>
      <c r="RAE197" s="25"/>
      <c r="RAF197" s="25"/>
      <c r="RAG197" s="25"/>
      <c r="RAH197" s="25"/>
      <c r="RAI197" s="25"/>
      <c r="RAJ197" s="25"/>
      <c r="RAK197" s="25"/>
      <c r="RAL197" s="25"/>
      <c r="RAM197" s="25"/>
      <c r="RAN197" s="25"/>
      <c r="RAO197" s="25"/>
      <c r="RAP197" s="25"/>
      <c r="RAQ197" s="25"/>
      <c r="RAR197" s="25"/>
      <c r="RAS197" s="25"/>
      <c r="RAT197" s="25"/>
      <c r="RAU197" s="25"/>
      <c r="RAV197" s="25"/>
      <c r="RAW197" s="25"/>
      <c r="RAX197" s="25"/>
      <c r="RAY197" s="25"/>
      <c r="RAZ197" s="25"/>
      <c r="RBA197" s="25"/>
      <c r="RBB197" s="25"/>
      <c r="RBC197" s="25"/>
      <c r="RBD197" s="25"/>
      <c r="RBE197" s="25"/>
      <c r="RBF197" s="25"/>
      <c r="RBG197" s="25"/>
      <c r="RBH197" s="25"/>
      <c r="RBI197" s="25"/>
      <c r="RBJ197" s="25"/>
      <c r="RBK197" s="25"/>
      <c r="RBL197" s="25"/>
      <c r="RBM197" s="25"/>
      <c r="RBN197" s="25"/>
      <c r="RBO197" s="25"/>
      <c r="RBP197" s="25"/>
      <c r="RBQ197" s="25"/>
      <c r="RBR197" s="25"/>
      <c r="RBS197" s="25"/>
      <c r="RBT197" s="25"/>
      <c r="RBU197" s="25"/>
      <c r="RBV197" s="25"/>
      <c r="RBW197" s="25"/>
      <c r="RBX197" s="25"/>
      <c r="RBY197" s="25"/>
      <c r="RBZ197" s="25"/>
      <c r="RCA197" s="25"/>
      <c r="RCB197" s="25"/>
      <c r="RCC197" s="25"/>
      <c r="RCD197" s="25"/>
      <c r="RCE197" s="25"/>
      <c r="RCF197" s="25"/>
      <c r="RCG197" s="25"/>
      <c r="RCH197" s="25"/>
      <c r="RCI197" s="25"/>
      <c r="RCJ197" s="25"/>
      <c r="RCK197" s="25"/>
      <c r="RCL197" s="25"/>
      <c r="RCM197" s="25"/>
      <c r="RCN197" s="25"/>
      <c r="RCO197" s="25"/>
      <c r="RCP197" s="25"/>
      <c r="RCQ197" s="25"/>
      <c r="RCR197" s="25"/>
      <c r="RCS197" s="25"/>
      <c r="RCT197" s="25"/>
      <c r="RCU197" s="25"/>
      <c r="RCV197" s="25"/>
      <c r="RCW197" s="25"/>
      <c r="RCX197" s="25"/>
      <c r="RCY197" s="25"/>
      <c r="RCZ197" s="25"/>
      <c r="RDA197" s="25"/>
      <c r="RDB197" s="25"/>
      <c r="RDC197" s="25"/>
      <c r="RDD197" s="25"/>
      <c r="RDE197" s="25"/>
      <c r="RDF197" s="25"/>
      <c r="RDG197" s="25"/>
      <c r="RDH197" s="25"/>
      <c r="RDI197" s="25"/>
      <c r="RDJ197" s="25"/>
      <c r="RDK197" s="25"/>
      <c r="RDL197" s="25"/>
      <c r="RDM197" s="25"/>
      <c r="RDN197" s="25"/>
      <c r="RDO197" s="25"/>
      <c r="RDP197" s="25"/>
      <c r="RDQ197" s="25"/>
      <c r="RDR197" s="25"/>
      <c r="RDS197" s="25"/>
      <c r="RDT197" s="25"/>
      <c r="RDU197" s="25"/>
      <c r="RDV197" s="25"/>
      <c r="RDW197" s="25"/>
      <c r="RDX197" s="25"/>
      <c r="RDY197" s="25"/>
      <c r="RDZ197" s="25"/>
      <c r="REA197" s="25"/>
      <c r="REB197" s="25"/>
      <c r="REC197" s="25"/>
      <c r="RED197" s="25"/>
      <c r="REE197" s="25"/>
      <c r="REF197" s="25"/>
      <c r="REG197" s="25"/>
      <c r="REH197" s="25"/>
      <c r="REI197" s="25"/>
      <c r="REJ197" s="25"/>
      <c r="REK197" s="25"/>
      <c r="REL197" s="25"/>
      <c r="REM197" s="25"/>
      <c r="REN197" s="25"/>
      <c r="REO197" s="25"/>
      <c r="REP197" s="25"/>
      <c r="REQ197" s="25"/>
      <c r="RER197" s="25"/>
      <c r="RES197" s="25"/>
      <c r="RET197" s="25"/>
      <c r="REU197" s="25"/>
      <c r="REV197" s="25"/>
      <c r="REW197" s="25"/>
      <c r="REX197" s="25"/>
      <c r="REY197" s="25"/>
      <c r="REZ197" s="25"/>
      <c r="RFA197" s="25"/>
      <c r="RFB197" s="25"/>
      <c r="RFC197" s="25"/>
      <c r="RFD197" s="25"/>
      <c r="RFE197" s="25"/>
      <c r="RFF197" s="25"/>
      <c r="RFG197" s="25"/>
      <c r="RFH197" s="25"/>
      <c r="RFI197" s="25"/>
      <c r="RFJ197" s="25"/>
      <c r="RFK197" s="25"/>
      <c r="RFL197" s="25"/>
      <c r="RFM197" s="25"/>
      <c r="RFN197" s="25"/>
      <c r="RFO197" s="25"/>
      <c r="RFP197" s="25"/>
      <c r="RFQ197" s="25"/>
      <c r="RFR197" s="25"/>
      <c r="RFS197" s="25"/>
      <c r="RFT197" s="25"/>
      <c r="RFU197" s="25"/>
      <c r="RFV197" s="25"/>
      <c r="RFW197" s="25"/>
      <c r="RFX197" s="25"/>
      <c r="RFY197" s="25"/>
      <c r="RFZ197" s="25"/>
      <c r="RGA197" s="25"/>
      <c r="RGB197" s="25"/>
      <c r="RGC197" s="25"/>
      <c r="RGD197" s="25"/>
      <c r="RGE197" s="25"/>
      <c r="RGF197" s="25"/>
      <c r="RGG197" s="25"/>
      <c r="RGH197" s="25"/>
      <c r="RGI197" s="25"/>
      <c r="RGJ197" s="25"/>
      <c r="RGK197" s="25"/>
      <c r="RGL197" s="25"/>
      <c r="RGM197" s="25"/>
      <c r="RGN197" s="25"/>
      <c r="RGO197" s="25"/>
      <c r="RGP197" s="25"/>
      <c r="RGQ197" s="25"/>
      <c r="RGR197" s="25"/>
      <c r="RGS197" s="25"/>
      <c r="RGT197" s="25"/>
      <c r="RGU197" s="25"/>
      <c r="RGV197" s="25"/>
      <c r="RGW197" s="25"/>
      <c r="RGX197" s="25"/>
      <c r="RGY197" s="25"/>
      <c r="RGZ197" s="25"/>
      <c r="RHA197" s="25"/>
      <c r="RHB197" s="25"/>
      <c r="RHC197" s="25"/>
      <c r="RHD197" s="25"/>
      <c r="RHE197" s="25"/>
      <c r="RHF197" s="25"/>
      <c r="RHG197" s="25"/>
      <c r="RHH197" s="25"/>
      <c r="RHI197" s="25"/>
      <c r="RHJ197" s="25"/>
      <c r="RHK197" s="25"/>
      <c r="RHL197" s="25"/>
      <c r="RHM197" s="25"/>
      <c r="RHN197" s="25"/>
      <c r="RHO197" s="25"/>
      <c r="RHP197" s="25"/>
      <c r="RHQ197" s="25"/>
      <c r="RHR197" s="25"/>
      <c r="RHS197" s="25"/>
      <c r="RHT197" s="25"/>
      <c r="RHU197" s="25"/>
      <c r="RHV197" s="25"/>
      <c r="RHW197" s="25"/>
      <c r="RHX197" s="25"/>
      <c r="RHY197" s="25"/>
      <c r="RHZ197" s="25"/>
      <c r="RIA197" s="25"/>
      <c r="RIB197" s="25"/>
      <c r="RIC197" s="25"/>
      <c r="RID197" s="25"/>
      <c r="RIE197" s="25"/>
      <c r="RIF197" s="25"/>
      <c r="RIG197" s="25"/>
      <c r="RIH197" s="25"/>
      <c r="RII197" s="25"/>
      <c r="RIJ197" s="25"/>
      <c r="RIK197" s="25"/>
      <c r="RIL197" s="25"/>
      <c r="RIM197" s="25"/>
      <c r="RIN197" s="25"/>
      <c r="RIO197" s="25"/>
      <c r="RIP197" s="25"/>
      <c r="RIQ197" s="25"/>
      <c r="RIR197" s="25"/>
      <c r="RIS197" s="25"/>
      <c r="RIT197" s="25"/>
      <c r="RIU197" s="25"/>
      <c r="RIV197" s="25"/>
      <c r="RIW197" s="25"/>
      <c r="RIX197" s="25"/>
      <c r="RIY197" s="25"/>
      <c r="RIZ197" s="25"/>
      <c r="RJA197" s="25"/>
      <c r="RJB197" s="25"/>
      <c r="RJC197" s="25"/>
      <c r="RJD197" s="25"/>
      <c r="RJE197" s="25"/>
      <c r="RJF197" s="25"/>
      <c r="RJG197" s="25"/>
      <c r="RJH197" s="25"/>
      <c r="RJI197" s="25"/>
      <c r="RJJ197" s="25"/>
      <c r="RJK197" s="25"/>
      <c r="RJL197" s="25"/>
      <c r="RJM197" s="25"/>
      <c r="RJN197" s="25"/>
      <c r="RJO197" s="25"/>
      <c r="RJP197" s="25"/>
      <c r="RJQ197" s="25"/>
      <c r="RJR197" s="25"/>
      <c r="RJS197" s="25"/>
      <c r="RJT197" s="25"/>
      <c r="RJU197" s="25"/>
      <c r="RJV197" s="25"/>
      <c r="RJW197" s="25"/>
      <c r="RJX197" s="25"/>
      <c r="RJY197" s="25"/>
      <c r="RJZ197" s="25"/>
      <c r="RKA197" s="25"/>
      <c r="RKB197" s="25"/>
      <c r="RKC197" s="25"/>
      <c r="RKD197" s="25"/>
      <c r="RKE197" s="25"/>
      <c r="RKF197" s="25"/>
      <c r="RKG197" s="25"/>
      <c r="RKH197" s="25"/>
      <c r="RKI197" s="25"/>
      <c r="RKJ197" s="25"/>
      <c r="RKK197" s="25"/>
      <c r="RKL197" s="25"/>
      <c r="RKM197" s="25"/>
      <c r="RKN197" s="25"/>
      <c r="RKO197" s="25"/>
      <c r="RKP197" s="25"/>
      <c r="RKQ197" s="25"/>
      <c r="RKR197" s="25"/>
      <c r="RKS197" s="25"/>
      <c r="RKT197" s="25"/>
      <c r="RKU197" s="25"/>
      <c r="RKV197" s="25"/>
      <c r="RKW197" s="25"/>
      <c r="RKX197" s="25"/>
      <c r="RKY197" s="25"/>
      <c r="RKZ197" s="25"/>
      <c r="RLA197" s="25"/>
      <c r="RLB197" s="25"/>
      <c r="RLC197" s="25"/>
      <c r="RLD197" s="25"/>
      <c r="RLE197" s="25"/>
      <c r="RLF197" s="25"/>
      <c r="RLG197" s="25"/>
      <c r="RLH197" s="25"/>
      <c r="RLI197" s="25"/>
      <c r="RLJ197" s="25"/>
      <c r="RLK197" s="25"/>
      <c r="RLL197" s="25"/>
      <c r="RLM197" s="25"/>
      <c r="RLN197" s="25"/>
      <c r="RLO197" s="25"/>
      <c r="RLP197" s="25"/>
      <c r="RLQ197" s="25"/>
      <c r="RLR197" s="25"/>
      <c r="RLS197" s="25"/>
      <c r="RLT197" s="25"/>
      <c r="RLU197" s="25"/>
      <c r="RLV197" s="25"/>
      <c r="RLW197" s="25"/>
      <c r="RLX197" s="25"/>
      <c r="RLY197" s="25"/>
      <c r="RLZ197" s="25"/>
      <c r="RMA197" s="25"/>
      <c r="RMB197" s="25"/>
      <c r="RMC197" s="25"/>
      <c r="RMD197" s="25"/>
      <c r="RME197" s="25"/>
      <c r="RMF197" s="25"/>
      <c r="RMG197" s="25"/>
      <c r="RMH197" s="25"/>
      <c r="RMI197" s="25"/>
      <c r="RMJ197" s="25"/>
      <c r="RMK197" s="25"/>
      <c r="RML197" s="25"/>
      <c r="RMM197" s="25"/>
      <c r="RMN197" s="25"/>
      <c r="RMO197" s="25"/>
      <c r="RMP197" s="25"/>
      <c r="RMQ197" s="25"/>
      <c r="RMR197" s="25"/>
      <c r="RMS197" s="25"/>
      <c r="RMT197" s="25"/>
      <c r="RMU197" s="25"/>
      <c r="RMV197" s="25"/>
      <c r="RMW197" s="25"/>
      <c r="RMX197" s="25"/>
      <c r="RMY197" s="25"/>
      <c r="RMZ197" s="25"/>
      <c r="RNA197" s="25"/>
      <c r="RNB197" s="25"/>
      <c r="RNC197" s="25"/>
      <c r="RND197" s="25"/>
      <c r="RNE197" s="25"/>
      <c r="RNF197" s="25"/>
      <c r="RNG197" s="25"/>
      <c r="RNH197" s="25"/>
      <c r="RNI197" s="25"/>
      <c r="RNJ197" s="25"/>
      <c r="RNK197" s="25"/>
      <c r="RNL197" s="25"/>
      <c r="RNM197" s="25"/>
      <c r="RNN197" s="25"/>
      <c r="RNO197" s="25"/>
      <c r="RNP197" s="25"/>
      <c r="RNQ197" s="25"/>
      <c r="RNR197" s="25"/>
      <c r="RNS197" s="25"/>
      <c r="RNT197" s="25"/>
      <c r="RNU197" s="25"/>
      <c r="RNV197" s="25"/>
      <c r="RNW197" s="25"/>
      <c r="RNX197" s="25"/>
      <c r="RNY197" s="25"/>
      <c r="RNZ197" s="25"/>
      <c r="ROA197" s="25"/>
      <c r="ROB197" s="25"/>
      <c r="ROC197" s="25"/>
      <c r="ROD197" s="25"/>
      <c r="ROE197" s="25"/>
      <c r="ROF197" s="25"/>
      <c r="ROG197" s="25"/>
      <c r="ROH197" s="25"/>
      <c r="ROI197" s="25"/>
      <c r="ROJ197" s="25"/>
      <c r="ROK197" s="25"/>
      <c r="ROL197" s="25"/>
      <c r="ROM197" s="25"/>
      <c r="RON197" s="25"/>
      <c r="ROO197" s="25"/>
      <c r="ROP197" s="25"/>
      <c r="ROQ197" s="25"/>
      <c r="ROR197" s="25"/>
      <c r="ROS197" s="25"/>
      <c r="ROT197" s="25"/>
      <c r="ROU197" s="25"/>
      <c r="ROV197" s="25"/>
      <c r="ROW197" s="25"/>
      <c r="ROX197" s="25"/>
      <c r="ROY197" s="25"/>
      <c r="ROZ197" s="25"/>
      <c r="RPA197" s="25"/>
      <c r="RPB197" s="25"/>
      <c r="RPC197" s="25"/>
      <c r="RPD197" s="25"/>
      <c r="RPE197" s="25"/>
      <c r="RPF197" s="25"/>
      <c r="RPG197" s="25"/>
      <c r="RPH197" s="25"/>
      <c r="RPI197" s="25"/>
      <c r="RPJ197" s="25"/>
      <c r="RPK197" s="25"/>
      <c r="RPL197" s="25"/>
      <c r="RPM197" s="25"/>
      <c r="RPN197" s="25"/>
      <c r="RPO197" s="25"/>
      <c r="RPP197" s="25"/>
      <c r="RPQ197" s="25"/>
      <c r="RPR197" s="25"/>
      <c r="RPS197" s="25"/>
      <c r="RPT197" s="25"/>
      <c r="RPU197" s="25"/>
      <c r="RPV197" s="25"/>
      <c r="RPW197" s="25"/>
      <c r="RPX197" s="25"/>
      <c r="RPY197" s="25"/>
      <c r="RPZ197" s="25"/>
      <c r="RQA197" s="25"/>
      <c r="RQB197" s="25"/>
      <c r="RQC197" s="25"/>
      <c r="RQD197" s="25"/>
      <c r="RQE197" s="25"/>
      <c r="RQF197" s="25"/>
      <c r="RQG197" s="25"/>
      <c r="RQH197" s="25"/>
      <c r="RQI197" s="25"/>
      <c r="RQJ197" s="25"/>
      <c r="RQK197" s="25"/>
      <c r="RQL197" s="25"/>
      <c r="RQM197" s="25"/>
      <c r="RQN197" s="25"/>
      <c r="RQO197" s="25"/>
      <c r="RQP197" s="25"/>
      <c r="RQQ197" s="25"/>
      <c r="RQR197" s="25"/>
      <c r="RQS197" s="25"/>
      <c r="RQT197" s="25"/>
      <c r="RQU197" s="25"/>
      <c r="RQV197" s="25"/>
      <c r="RQW197" s="25"/>
      <c r="RQX197" s="25"/>
      <c r="RQY197" s="25"/>
      <c r="RQZ197" s="25"/>
      <c r="RRA197" s="25"/>
      <c r="RRB197" s="25"/>
      <c r="RRC197" s="25"/>
      <c r="RRD197" s="25"/>
      <c r="RRE197" s="25"/>
      <c r="RRF197" s="25"/>
      <c r="RRG197" s="25"/>
      <c r="RRH197" s="25"/>
      <c r="RRI197" s="25"/>
      <c r="RRJ197" s="25"/>
      <c r="RRK197" s="25"/>
      <c r="RRL197" s="25"/>
      <c r="RRM197" s="25"/>
      <c r="RRN197" s="25"/>
      <c r="RRO197" s="25"/>
      <c r="RRP197" s="25"/>
      <c r="RRQ197" s="25"/>
      <c r="RRR197" s="25"/>
      <c r="RRS197" s="25"/>
      <c r="RRT197" s="25"/>
      <c r="RRU197" s="25"/>
      <c r="RRV197" s="25"/>
      <c r="RRW197" s="25"/>
      <c r="RRX197" s="25"/>
      <c r="RRY197" s="25"/>
      <c r="RRZ197" s="25"/>
      <c r="RSA197" s="25"/>
      <c r="RSB197" s="25"/>
      <c r="RSC197" s="25"/>
      <c r="RSD197" s="25"/>
      <c r="RSE197" s="25"/>
      <c r="RSF197" s="25"/>
      <c r="RSG197" s="25"/>
      <c r="RSH197" s="25"/>
      <c r="RSI197" s="25"/>
      <c r="RSJ197" s="25"/>
      <c r="RSK197" s="25"/>
      <c r="RSL197" s="25"/>
      <c r="RSM197" s="25"/>
      <c r="RSN197" s="25"/>
      <c r="RSO197" s="25"/>
      <c r="RSP197" s="25"/>
      <c r="RSQ197" s="25"/>
      <c r="RSR197" s="25"/>
      <c r="RSS197" s="25"/>
      <c r="RST197" s="25"/>
      <c r="RSU197" s="25"/>
      <c r="RSV197" s="25"/>
      <c r="RSW197" s="25"/>
      <c r="RSX197" s="25"/>
      <c r="RSY197" s="25"/>
      <c r="RSZ197" s="25"/>
      <c r="RTA197" s="25"/>
      <c r="RTB197" s="25"/>
      <c r="RTC197" s="25"/>
      <c r="RTD197" s="25"/>
      <c r="RTE197" s="25"/>
      <c r="RTF197" s="25"/>
      <c r="RTG197" s="25"/>
      <c r="RTH197" s="25"/>
      <c r="RTI197" s="25"/>
      <c r="RTJ197" s="25"/>
      <c r="RTK197" s="25"/>
      <c r="RTL197" s="25"/>
      <c r="RTM197" s="25"/>
      <c r="RTN197" s="25"/>
      <c r="RTO197" s="25"/>
      <c r="RTP197" s="25"/>
      <c r="RTQ197" s="25"/>
      <c r="RTR197" s="25"/>
      <c r="RTS197" s="25"/>
      <c r="RTT197" s="25"/>
      <c r="RTU197" s="25"/>
      <c r="RTV197" s="25"/>
      <c r="RTW197" s="25"/>
      <c r="RTX197" s="25"/>
      <c r="RTY197" s="25"/>
      <c r="RTZ197" s="25"/>
      <c r="RUA197" s="25"/>
      <c r="RUB197" s="25"/>
      <c r="RUC197" s="25"/>
      <c r="RUD197" s="25"/>
      <c r="RUE197" s="25"/>
      <c r="RUF197" s="25"/>
      <c r="RUG197" s="25"/>
      <c r="RUH197" s="25"/>
      <c r="RUI197" s="25"/>
      <c r="RUJ197" s="25"/>
      <c r="RUK197" s="25"/>
      <c r="RUL197" s="25"/>
      <c r="RUM197" s="25"/>
      <c r="RUN197" s="25"/>
      <c r="RUO197" s="25"/>
      <c r="RUP197" s="25"/>
      <c r="RUQ197" s="25"/>
      <c r="RUR197" s="25"/>
      <c r="RUS197" s="25"/>
      <c r="RUT197" s="25"/>
      <c r="RUU197" s="25"/>
      <c r="RUV197" s="25"/>
      <c r="RUW197" s="25"/>
      <c r="RUX197" s="25"/>
      <c r="RUY197" s="25"/>
      <c r="RUZ197" s="25"/>
      <c r="RVA197" s="25"/>
      <c r="RVB197" s="25"/>
      <c r="RVC197" s="25"/>
      <c r="RVD197" s="25"/>
      <c r="RVE197" s="25"/>
      <c r="RVF197" s="25"/>
      <c r="RVG197" s="25"/>
      <c r="RVH197" s="25"/>
      <c r="RVI197" s="25"/>
      <c r="RVJ197" s="25"/>
      <c r="RVK197" s="25"/>
      <c r="RVL197" s="25"/>
      <c r="RVM197" s="25"/>
      <c r="RVN197" s="25"/>
      <c r="RVO197" s="25"/>
      <c r="RVP197" s="25"/>
      <c r="RVQ197" s="25"/>
      <c r="RVR197" s="25"/>
      <c r="RVS197" s="25"/>
      <c r="RVT197" s="25"/>
      <c r="RVU197" s="25"/>
      <c r="RVV197" s="25"/>
      <c r="RVW197" s="25"/>
      <c r="RVX197" s="25"/>
      <c r="RVY197" s="25"/>
      <c r="RVZ197" s="25"/>
      <c r="RWA197" s="25"/>
      <c r="RWB197" s="25"/>
      <c r="RWC197" s="25"/>
      <c r="RWD197" s="25"/>
      <c r="RWE197" s="25"/>
      <c r="RWF197" s="25"/>
      <c r="RWG197" s="25"/>
      <c r="RWH197" s="25"/>
      <c r="RWI197" s="25"/>
      <c r="RWJ197" s="25"/>
      <c r="RWK197" s="25"/>
      <c r="RWL197" s="25"/>
      <c r="RWM197" s="25"/>
      <c r="RWN197" s="25"/>
      <c r="RWO197" s="25"/>
      <c r="RWP197" s="25"/>
      <c r="RWQ197" s="25"/>
      <c r="RWR197" s="25"/>
      <c r="RWS197" s="25"/>
      <c r="RWT197" s="25"/>
      <c r="RWU197" s="25"/>
      <c r="RWV197" s="25"/>
      <c r="RWW197" s="25"/>
      <c r="RWX197" s="25"/>
      <c r="RWY197" s="25"/>
      <c r="RWZ197" s="25"/>
      <c r="RXA197" s="25"/>
      <c r="RXB197" s="25"/>
      <c r="RXC197" s="25"/>
      <c r="RXD197" s="25"/>
      <c r="RXE197" s="25"/>
      <c r="RXF197" s="25"/>
      <c r="RXG197" s="25"/>
      <c r="RXH197" s="25"/>
      <c r="RXI197" s="25"/>
      <c r="RXJ197" s="25"/>
      <c r="RXK197" s="25"/>
      <c r="RXL197" s="25"/>
      <c r="RXM197" s="25"/>
      <c r="RXN197" s="25"/>
      <c r="RXO197" s="25"/>
      <c r="RXP197" s="25"/>
      <c r="RXQ197" s="25"/>
      <c r="RXR197" s="25"/>
      <c r="RXS197" s="25"/>
      <c r="RXT197" s="25"/>
      <c r="RXU197" s="25"/>
      <c r="RXV197" s="25"/>
      <c r="RXW197" s="25"/>
      <c r="RXX197" s="25"/>
      <c r="RXY197" s="25"/>
      <c r="RXZ197" s="25"/>
      <c r="RYA197" s="25"/>
      <c r="RYB197" s="25"/>
      <c r="RYC197" s="25"/>
      <c r="RYD197" s="25"/>
      <c r="RYE197" s="25"/>
      <c r="RYF197" s="25"/>
      <c r="RYG197" s="25"/>
      <c r="RYH197" s="25"/>
      <c r="RYI197" s="25"/>
      <c r="RYJ197" s="25"/>
      <c r="RYK197" s="25"/>
      <c r="RYL197" s="25"/>
      <c r="RYM197" s="25"/>
      <c r="RYN197" s="25"/>
      <c r="RYO197" s="25"/>
      <c r="RYP197" s="25"/>
      <c r="RYQ197" s="25"/>
      <c r="RYR197" s="25"/>
      <c r="RYS197" s="25"/>
      <c r="RYT197" s="25"/>
      <c r="RYU197" s="25"/>
      <c r="RYV197" s="25"/>
      <c r="RYW197" s="25"/>
      <c r="RYX197" s="25"/>
      <c r="RYY197" s="25"/>
      <c r="RYZ197" s="25"/>
      <c r="RZA197" s="25"/>
      <c r="RZB197" s="25"/>
      <c r="RZC197" s="25"/>
      <c r="RZD197" s="25"/>
      <c r="RZE197" s="25"/>
      <c r="RZF197" s="25"/>
      <c r="RZG197" s="25"/>
      <c r="RZH197" s="25"/>
      <c r="RZI197" s="25"/>
      <c r="RZJ197" s="25"/>
      <c r="RZK197" s="25"/>
      <c r="RZL197" s="25"/>
      <c r="RZM197" s="25"/>
      <c r="RZN197" s="25"/>
      <c r="RZO197" s="25"/>
      <c r="RZP197" s="25"/>
      <c r="RZQ197" s="25"/>
      <c r="RZR197" s="25"/>
      <c r="RZS197" s="25"/>
      <c r="RZT197" s="25"/>
      <c r="RZU197" s="25"/>
      <c r="RZV197" s="25"/>
      <c r="RZW197" s="25"/>
      <c r="RZX197" s="25"/>
      <c r="RZY197" s="25"/>
      <c r="RZZ197" s="25"/>
      <c r="SAA197" s="25"/>
      <c r="SAB197" s="25"/>
      <c r="SAC197" s="25"/>
      <c r="SAD197" s="25"/>
      <c r="SAE197" s="25"/>
      <c r="SAF197" s="25"/>
      <c r="SAG197" s="25"/>
      <c r="SAH197" s="25"/>
      <c r="SAI197" s="25"/>
      <c r="SAJ197" s="25"/>
      <c r="SAK197" s="25"/>
      <c r="SAL197" s="25"/>
      <c r="SAM197" s="25"/>
      <c r="SAN197" s="25"/>
      <c r="SAO197" s="25"/>
      <c r="SAP197" s="25"/>
      <c r="SAQ197" s="25"/>
      <c r="SAR197" s="25"/>
      <c r="SAS197" s="25"/>
      <c r="SAT197" s="25"/>
      <c r="SAU197" s="25"/>
      <c r="SAV197" s="25"/>
      <c r="SAW197" s="25"/>
      <c r="SAX197" s="25"/>
      <c r="SAY197" s="25"/>
      <c r="SAZ197" s="25"/>
      <c r="SBA197" s="25"/>
      <c r="SBB197" s="25"/>
      <c r="SBC197" s="25"/>
      <c r="SBD197" s="25"/>
      <c r="SBE197" s="25"/>
      <c r="SBF197" s="25"/>
      <c r="SBG197" s="25"/>
      <c r="SBH197" s="25"/>
      <c r="SBI197" s="25"/>
      <c r="SBJ197" s="25"/>
      <c r="SBK197" s="25"/>
      <c r="SBL197" s="25"/>
      <c r="SBM197" s="25"/>
      <c r="SBN197" s="25"/>
      <c r="SBO197" s="25"/>
      <c r="SBP197" s="25"/>
      <c r="SBQ197" s="25"/>
      <c r="SBR197" s="25"/>
      <c r="SBS197" s="25"/>
      <c r="SBT197" s="25"/>
      <c r="SBU197" s="25"/>
      <c r="SBV197" s="25"/>
      <c r="SBW197" s="25"/>
      <c r="SBX197" s="25"/>
      <c r="SBY197" s="25"/>
      <c r="SBZ197" s="25"/>
      <c r="SCA197" s="25"/>
      <c r="SCB197" s="25"/>
      <c r="SCC197" s="25"/>
      <c r="SCD197" s="25"/>
      <c r="SCE197" s="25"/>
      <c r="SCF197" s="25"/>
      <c r="SCG197" s="25"/>
      <c r="SCH197" s="25"/>
      <c r="SCI197" s="25"/>
      <c r="SCJ197" s="25"/>
      <c r="SCK197" s="25"/>
      <c r="SCL197" s="25"/>
      <c r="SCM197" s="25"/>
      <c r="SCN197" s="25"/>
      <c r="SCO197" s="25"/>
      <c r="SCP197" s="25"/>
      <c r="SCQ197" s="25"/>
      <c r="SCR197" s="25"/>
      <c r="SCS197" s="25"/>
      <c r="SCT197" s="25"/>
      <c r="SCU197" s="25"/>
      <c r="SCV197" s="25"/>
      <c r="SCW197" s="25"/>
      <c r="SCX197" s="25"/>
      <c r="SCY197" s="25"/>
      <c r="SCZ197" s="25"/>
      <c r="SDA197" s="25"/>
      <c r="SDB197" s="25"/>
      <c r="SDC197" s="25"/>
      <c r="SDD197" s="25"/>
      <c r="SDE197" s="25"/>
      <c r="SDF197" s="25"/>
      <c r="SDG197" s="25"/>
      <c r="SDH197" s="25"/>
      <c r="SDI197" s="25"/>
      <c r="SDJ197" s="25"/>
      <c r="SDK197" s="25"/>
      <c r="SDL197" s="25"/>
      <c r="SDM197" s="25"/>
      <c r="SDN197" s="25"/>
      <c r="SDO197" s="25"/>
      <c r="SDP197" s="25"/>
      <c r="SDQ197" s="25"/>
      <c r="SDR197" s="25"/>
      <c r="SDS197" s="25"/>
      <c r="SDT197" s="25"/>
      <c r="SDU197" s="25"/>
      <c r="SDV197" s="25"/>
      <c r="SDW197" s="25"/>
      <c r="SDX197" s="25"/>
      <c r="SDY197" s="25"/>
      <c r="SDZ197" s="25"/>
      <c r="SEA197" s="25"/>
      <c r="SEB197" s="25"/>
      <c r="SEC197" s="25"/>
      <c r="SED197" s="25"/>
      <c r="SEE197" s="25"/>
      <c r="SEF197" s="25"/>
      <c r="SEG197" s="25"/>
      <c r="SEH197" s="25"/>
      <c r="SEI197" s="25"/>
      <c r="SEJ197" s="25"/>
      <c r="SEK197" s="25"/>
      <c r="SEL197" s="25"/>
      <c r="SEM197" s="25"/>
      <c r="SEN197" s="25"/>
      <c r="SEO197" s="25"/>
      <c r="SEP197" s="25"/>
      <c r="SEQ197" s="25"/>
      <c r="SER197" s="25"/>
      <c r="SES197" s="25"/>
      <c r="SET197" s="25"/>
      <c r="SEU197" s="25"/>
      <c r="SEV197" s="25"/>
      <c r="SEW197" s="25"/>
      <c r="SEX197" s="25"/>
      <c r="SEY197" s="25"/>
      <c r="SEZ197" s="25"/>
      <c r="SFA197" s="25"/>
      <c r="SFB197" s="25"/>
      <c r="SFC197" s="25"/>
      <c r="SFD197" s="25"/>
      <c r="SFE197" s="25"/>
      <c r="SFF197" s="25"/>
      <c r="SFG197" s="25"/>
      <c r="SFH197" s="25"/>
      <c r="SFI197" s="25"/>
      <c r="SFJ197" s="25"/>
      <c r="SFK197" s="25"/>
      <c r="SFL197" s="25"/>
      <c r="SFM197" s="25"/>
      <c r="SFN197" s="25"/>
      <c r="SFO197" s="25"/>
      <c r="SFP197" s="25"/>
      <c r="SFQ197" s="25"/>
      <c r="SFR197" s="25"/>
      <c r="SFS197" s="25"/>
      <c r="SFT197" s="25"/>
      <c r="SFU197" s="25"/>
      <c r="SFV197" s="25"/>
      <c r="SFW197" s="25"/>
      <c r="SFX197" s="25"/>
      <c r="SFY197" s="25"/>
      <c r="SFZ197" s="25"/>
      <c r="SGA197" s="25"/>
      <c r="SGB197" s="25"/>
      <c r="SGC197" s="25"/>
      <c r="SGD197" s="25"/>
      <c r="SGE197" s="25"/>
      <c r="SGF197" s="25"/>
      <c r="SGG197" s="25"/>
      <c r="SGH197" s="25"/>
      <c r="SGI197" s="25"/>
      <c r="SGJ197" s="25"/>
      <c r="SGK197" s="25"/>
      <c r="SGL197" s="25"/>
      <c r="SGM197" s="25"/>
      <c r="SGN197" s="25"/>
      <c r="SGO197" s="25"/>
      <c r="SGP197" s="25"/>
      <c r="SGQ197" s="25"/>
      <c r="SGR197" s="25"/>
      <c r="SGS197" s="25"/>
      <c r="SGT197" s="25"/>
      <c r="SGU197" s="25"/>
      <c r="SGV197" s="25"/>
      <c r="SGW197" s="25"/>
      <c r="SGX197" s="25"/>
      <c r="SGY197" s="25"/>
      <c r="SGZ197" s="25"/>
      <c r="SHA197" s="25"/>
      <c r="SHB197" s="25"/>
      <c r="SHC197" s="25"/>
      <c r="SHD197" s="25"/>
      <c r="SHE197" s="25"/>
      <c r="SHF197" s="25"/>
      <c r="SHG197" s="25"/>
      <c r="SHH197" s="25"/>
      <c r="SHI197" s="25"/>
      <c r="SHJ197" s="25"/>
      <c r="SHK197" s="25"/>
      <c r="SHL197" s="25"/>
      <c r="SHM197" s="25"/>
      <c r="SHN197" s="25"/>
      <c r="SHO197" s="25"/>
      <c r="SHP197" s="25"/>
      <c r="SHQ197" s="25"/>
      <c r="SHR197" s="25"/>
      <c r="SHS197" s="25"/>
      <c r="SHT197" s="25"/>
      <c r="SHU197" s="25"/>
      <c r="SHV197" s="25"/>
      <c r="SHW197" s="25"/>
      <c r="SHX197" s="25"/>
      <c r="SHY197" s="25"/>
      <c r="SHZ197" s="25"/>
      <c r="SIA197" s="25"/>
      <c r="SIB197" s="25"/>
      <c r="SIC197" s="25"/>
      <c r="SID197" s="25"/>
      <c r="SIE197" s="25"/>
      <c r="SIF197" s="25"/>
      <c r="SIG197" s="25"/>
      <c r="SIH197" s="25"/>
      <c r="SII197" s="25"/>
      <c r="SIJ197" s="25"/>
      <c r="SIK197" s="25"/>
      <c r="SIL197" s="25"/>
      <c r="SIM197" s="25"/>
      <c r="SIN197" s="25"/>
      <c r="SIO197" s="25"/>
      <c r="SIP197" s="25"/>
      <c r="SIQ197" s="25"/>
      <c r="SIR197" s="25"/>
      <c r="SIS197" s="25"/>
      <c r="SIT197" s="25"/>
      <c r="SIU197" s="25"/>
      <c r="SIV197" s="25"/>
      <c r="SIW197" s="25"/>
      <c r="SIX197" s="25"/>
      <c r="SIY197" s="25"/>
      <c r="SIZ197" s="25"/>
      <c r="SJA197" s="25"/>
      <c r="SJB197" s="25"/>
      <c r="SJC197" s="25"/>
      <c r="SJD197" s="25"/>
      <c r="SJE197" s="25"/>
      <c r="SJF197" s="25"/>
      <c r="SJG197" s="25"/>
      <c r="SJH197" s="25"/>
      <c r="SJI197" s="25"/>
      <c r="SJJ197" s="25"/>
      <c r="SJK197" s="25"/>
      <c r="SJL197" s="25"/>
      <c r="SJM197" s="25"/>
      <c r="SJN197" s="25"/>
      <c r="SJO197" s="25"/>
      <c r="SJP197" s="25"/>
      <c r="SJQ197" s="25"/>
      <c r="SJR197" s="25"/>
      <c r="SJS197" s="25"/>
      <c r="SJT197" s="25"/>
      <c r="SJU197" s="25"/>
      <c r="SJV197" s="25"/>
      <c r="SJW197" s="25"/>
      <c r="SJX197" s="25"/>
      <c r="SJY197" s="25"/>
      <c r="SJZ197" s="25"/>
      <c r="SKA197" s="25"/>
      <c r="SKB197" s="25"/>
      <c r="SKC197" s="25"/>
      <c r="SKD197" s="25"/>
      <c r="SKE197" s="25"/>
      <c r="SKF197" s="25"/>
      <c r="SKG197" s="25"/>
      <c r="SKH197" s="25"/>
      <c r="SKI197" s="25"/>
      <c r="SKJ197" s="25"/>
      <c r="SKK197" s="25"/>
      <c r="SKL197" s="25"/>
      <c r="SKM197" s="25"/>
      <c r="SKN197" s="25"/>
      <c r="SKO197" s="25"/>
      <c r="SKP197" s="25"/>
      <c r="SKQ197" s="25"/>
      <c r="SKR197" s="25"/>
      <c r="SKS197" s="25"/>
      <c r="SKT197" s="25"/>
      <c r="SKU197" s="25"/>
      <c r="SKV197" s="25"/>
      <c r="SKW197" s="25"/>
      <c r="SKX197" s="25"/>
      <c r="SKY197" s="25"/>
      <c r="SKZ197" s="25"/>
      <c r="SLA197" s="25"/>
      <c r="SLB197" s="25"/>
      <c r="SLC197" s="25"/>
      <c r="SLD197" s="25"/>
      <c r="SLE197" s="25"/>
      <c r="SLF197" s="25"/>
      <c r="SLG197" s="25"/>
      <c r="SLH197" s="25"/>
      <c r="SLI197" s="25"/>
      <c r="SLJ197" s="25"/>
      <c r="SLK197" s="25"/>
      <c r="SLL197" s="25"/>
      <c r="SLM197" s="25"/>
      <c r="SLN197" s="25"/>
      <c r="SLO197" s="25"/>
      <c r="SLP197" s="25"/>
      <c r="SLQ197" s="25"/>
      <c r="SLR197" s="25"/>
      <c r="SLS197" s="25"/>
      <c r="SLT197" s="25"/>
      <c r="SLU197" s="25"/>
      <c r="SLV197" s="25"/>
      <c r="SLW197" s="25"/>
      <c r="SLX197" s="25"/>
      <c r="SLY197" s="25"/>
      <c r="SLZ197" s="25"/>
      <c r="SMA197" s="25"/>
      <c r="SMB197" s="25"/>
      <c r="SMC197" s="25"/>
      <c r="SMD197" s="25"/>
      <c r="SME197" s="25"/>
      <c r="SMF197" s="25"/>
      <c r="SMG197" s="25"/>
      <c r="SMH197" s="25"/>
      <c r="SMI197" s="25"/>
      <c r="SMJ197" s="25"/>
      <c r="SMK197" s="25"/>
      <c r="SML197" s="25"/>
      <c r="SMM197" s="25"/>
      <c r="SMN197" s="25"/>
      <c r="SMO197" s="25"/>
      <c r="SMP197" s="25"/>
      <c r="SMQ197" s="25"/>
      <c r="SMR197" s="25"/>
      <c r="SMS197" s="25"/>
      <c r="SMT197" s="25"/>
      <c r="SMU197" s="25"/>
      <c r="SMV197" s="25"/>
      <c r="SMW197" s="25"/>
      <c r="SMX197" s="25"/>
      <c r="SMY197" s="25"/>
      <c r="SMZ197" s="25"/>
      <c r="SNA197" s="25"/>
      <c r="SNB197" s="25"/>
      <c r="SNC197" s="25"/>
      <c r="SND197" s="25"/>
      <c r="SNE197" s="25"/>
      <c r="SNF197" s="25"/>
      <c r="SNG197" s="25"/>
      <c r="SNH197" s="25"/>
      <c r="SNI197" s="25"/>
      <c r="SNJ197" s="25"/>
      <c r="SNK197" s="25"/>
      <c r="SNL197" s="25"/>
      <c r="SNM197" s="25"/>
      <c r="SNN197" s="25"/>
      <c r="SNO197" s="25"/>
      <c r="SNP197" s="25"/>
      <c r="SNQ197" s="25"/>
      <c r="SNR197" s="25"/>
      <c r="SNS197" s="25"/>
      <c r="SNT197" s="25"/>
      <c r="SNU197" s="25"/>
      <c r="SNV197" s="25"/>
      <c r="SNW197" s="25"/>
      <c r="SNX197" s="25"/>
      <c r="SNY197" s="25"/>
      <c r="SNZ197" s="25"/>
      <c r="SOA197" s="25"/>
      <c r="SOB197" s="25"/>
      <c r="SOC197" s="25"/>
      <c r="SOD197" s="25"/>
      <c r="SOE197" s="25"/>
      <c r="SOF197" s="25"/>
      <c r="SOG197" s="25"/>
      <c r="SOH197" s="25"/>
      <c r="SOI197" s="25"/>
      <c r="SOJ197" s="25"/>
      <c r="SOK197" s="25"/>
      <c r="SOL197" s="25"/>
      <c r="SOM197" s="25"/>
      <c r="SON197" s="25"/>
      <c r="SOO197" s="25"/>
      <c r="SOP197" s="25"/>
      <c r="SOQ197" s="25"/>
      <c r="SOR197" s="25"/>
      <c r="SOS197" s="25"/>
      <c r="SOT197" s="25"/>
      <c r="SOU197" s="25"/>
      <c r="SOV197" s="25"/>
      <c r="SOW197" s="25"/>
      <c r="SOX197" s="25"/>
      <c r="SOY197" s="25"/>
      <c r="SOZ197" s="25"/>
      <c r="SPA197" s="25"/>
      <c r="SPB197" s="25"/>
      <c r="SPC197" s="25"/>
      <c r="SPD197" s="25"/>
      <c r="SPE197" s="25"/>
      <c r="SPF197" s="25"/>
      <c r="SPG197" s="25"/>
      <c r="SPH197" s="25"/>
      <c r="SPI197" s="25"/>
      <c r="SPJ197" s="25"/>
      <c r="SPK197" s="25"/>
      <c r="SPL197" s="25"/>
      <c r="SPM197" s="25"/>
      <c r="SPN197" s="25"/>
      <c r="SPO197" s="25"/>
      <c r="SPP197" s="25"/>
      <c r="SPQ197" s="25"/>
      <c r="SPR197" s="25"/>
      <c r="SPS197" s="25"/>
      <c r="SPT197" s="25"/>
      <c r="SPU197" s="25"/>
      <c r="SPV197" s="25"/>
      <c r="SPW197" s="25"/>
      <c r="SPX197" s="25"/>
      <c r="SPY197" s="25"/>
      <c r="SPZ197" s="25"/>
      <c r="SQA197" s="25"/>
      <c r="SQB197" s="25"/>
      <c r="SQC197" s="25"/>
      <c r="SQD197" s="25"/>
      <c r="SQE197" s="25"/>
      <c r="SQF197" s="25"/>
      <c r="SQG197" s="25"/>
      <c r="SQH197" s="25"/>
      <c r="SQI197" s="25"/>
      <c r="SQJ197" s="25"/>
      <c r="SQK197" s="25"/>
      <c r="SQL197" s="25"/>
      <c r="SQM197" s="25"/>
      <c r="SQN197" s="25"/>
      <c r="SQO197" s="25"/>
      <c r="SQP197" s="25"/>
      <c r="SQQ197" s="25"/>
      <c r="SQR197" s="25"/>
      <c r="SQS197" s="25"/>
      <c r="SQT197" s="25"/>
      <c r="SQU197" s="25"/>
      <c r="SQV197" s="25"/>
      <c r="SQW197" s="25"/>
      <c r="SQX197" s="25"/>
      <c r="SQY197" s="25"/>
      <c r="SQZ197" s="25"/>
      <c r="SRA197" s="25"/>
      <c r="SRB197" s="25"/>
      <c r="SRC197" s="25"/>
      <c r="SRD197" s="25"/>
      <c r="SRE197" s="25"/>
      <c r="SRF197" s="25"/>
      <c r="SRG197" s="25"/>
      <c r="SRH197" s="25"/>
      <c r="SRI197" s="25"/>
      <c r="SRJ197" s="25"/>
      <c r="SRK197" s="25"/>
      <c r="SRL197" s="25"/>
      <c r="SRM197" s="25"/>
      <c r="SRN197" s="25"/>
      <c r="SRO197" s="25"/>
      <c r="SRP197" s="25"/>
      <c r="SRQ197" s="25"/>
      <c r="SRR197" s="25"/>
      <c r="SRS197" s="25"/>
      <c r="SRT197" s="25"/>
      <c r="SRU197" s="25"/>
      <c r="SRV197" s="25"/>
      <c r="SRW197" s="25"/>
      <c r="SRX197" s="25"/>
      <c r="SRY197" s="25"/>
      <c r="SRZ197" s="25"/>
      <c r="SSA197" s="25"/>
      <c r="SSB197" s="25"/>
      <c r="SSC197" s="25"/>
      <c r="SSD197" s="25"/>
      <c r="SSE197" s="25"/>
      <c r="SSF197" s="25"/>
      <c r="SSG197" s="25"/>
      <c r="SSH197" s="25"/>
      <c r="SSI197" s="25"/>
      <c r="SSJ197" s="25"/>
      <c r="SSK197" s="25"/>
      <c r="SSL197" s="25"/>
      <c r="SSM197" s="25"/>
      <c r="SSN197" s="25"/>
      <c r="SSO197" s="25"/>
      <c r="SSP197" s="25"/>
      <c r="SSQ197" s="25"/>
      <c r="SSR197" s="25"/>
      <c r="SSS197" s="25"/>
      <c r="SST197" s="25"/>
      <c r="SSU197" s="25"/>
      <c r="SSV197" s="25"/>
      <c r="SSW197" s="25"/>
      <c r="SSX197" s="25"/>
      <c r="SSY197" s="25"/>
      <c r="SSZ197" s="25"/>
      <c r="STA197" s="25"/>
      <c r="STB197" s="25"/>
      <c r="STC197" s="25"/>
      <c r="STD197" s="25"/>
      <c r="STE197" s="25"/>
      <c r="STF197" s="25"/>
      <c r="STG197" s="25"/>
      <c r="STH197" s="25"/>
      <c r="STI197" s="25"/>
      <c r="STJ197" s="25"/>
      <c r="STK197" s="25"/>
      <c r="STL197" s="25"/>
      <c r="STM197" s="25"/>
      <c r="STN197" s="25"/>
      <c r="STO197" s="25"/>
      <c r="STP197" s="25"/>
      <c r="STQ197" s="25"/>
      <c r="STR197" s="25"/>
      <c r="STS197" s="25"/>
      <c r="STT197" s="25"/>
      <c r="STU197" s="25"/>
      <c r="STV197" s="25"/>
      <c r="STW197" s="25"/>
      <c r="STX197" s="25"/>
      <c r="STY197" s="25"/>
      <c r="STZ197" s="25"/>
      <c r="SUA197" s="25"/>
      <c r="SUB197" s="25"/>
      <c r="SUC197" s="25"/>
      <c r="SUD197" s="25"/>
      <c r="SUE197" s="25"/>
      <c r="SUF197" s="25"/>
      <c r="SUG197" s="25"/>
      <c r="SUH197" s="25"/>
      <c r="SUI197" s="25"/>
      <c r="SUJ197" s="25"/>
      <c r="SUK197" s="25"/>
      <c r="SUL197" s="25"/>
      <c r="SUM197" s="25"/>
      <c r="SUN197" s="25"/>
      <c r="SUO197" s="25"/>
      <c r="SUP197" s="25"/>
      <c r="SUQ197" s="25"/>
      <c r="SUR197" s="25"/>
      <c r="SUS197" s="25"/>
      <c r="SUT197" s="25"/>
      <c r="SUU197" s="25"/>
      <c r="SUV197" s="25"/>
      <c r="SUW197" s="25"/>
      <c r="SUX197" s="25"/>
      <c r="SUY197" s="25"/>
      <c r="SUZ197" s="25"/>
      <c r="SVA197" s="25"/>
      <c r="SVB197" s="25"/>
      <c r="SVC197" s="25"/>
      <c r="SVD197" s="25"/>
      <c r="SVE197" s="25"/>
      <c r="SVF197" s="25"/>
      <c r="SVG197" s="25"/>
      <c r="SVH197" s="25"/>
      <c r="SVI197" s="25"/>
      <c r="SVJ197" s="25"/>
      <c r="SVK197" s="25"/>
      <c r="SVL197" s="25"/>
      <c r="SVM197" s="25"/>
      <c r="SVN197" s="25"/>
      <c r="SVO197" s="25"/>
      <c r="SVP197" s="25"/>
      <c r="SVQ197" s="25"/>
      <c r="SVR197" s="25"/>
      <c r="SVS197" s="25"/>
      <c r="SVT197" s="25"/>
      <c r="SVU197" s="25"/>
      <c r="SVV197" s="25"/>
      <c r="SVW197" s="25"/>
      <c r="SVX197" s="25"/>
      <c r="SVY197" s="25"/>
      <c r="SVZ197" s="25"/>
      <c r="SWA197" s="25"/>
      <c r="SWB197" s="25"/>
      <c r="SWC197" s="25"/>
      <c r="SWD197" s="25"/>
      <c r="SWE197" s="25"/>
      <c r="SWF197" s="25"/>
      <c r="SWG197" s="25"/>
      <c r="SWH197" s="25"/>
      <c r="SWI197" s="25"/>
      <c r="SWJ197" s="25"/>
      <c r="SWK197" s="25"/>
      <c r="SWL197" s="25"/>
      <c r="SWM197" s="25"/>
      <c r="SWN197" s="25"/>
      <c r="SWO197" s="25"/>
      <c r="SWP197" s="25"/>
      <c r="SWQ197" s="25"/>
      <c r="SWR197" s="25"/>
      <c r="SWS197" s="25"/>
      <c r="SWT197" s="25"/>
      <c r="SWU197" s="25"/>
      <c r="SWV197" s="25"/>
      <c r="SWW197" s="25"/>
      <c r="SWX197" s="25"/>
      <c r="SWY197" s="25"/>
      <c r="SWZ197" s="25"/>
      <c r="SXA197" s="25"/>
      <c r="SXB197" s="25"/>
      <c r="SXC197" s="25"/>
      <c r="SXD197" s="25"/>
      <c r="SXE197" s="25"/>
      <c r="SXF197" s="25"/>
      <c r="SXG197" s="25"/>
      <c r="SXH197" s="25"/>
      <c r="SXI197" s="25"/>
      <c r="SXJ197" s="25"/>
      <c r="SXK197" s="25"/>
      <c r="SXL197" s="25"/>
      <c r="SXM197" s="25"/>
      <c r="SXN197" s="25"/>
      <c r="SXO197" s="25"/>
      <c r="SXP197" s="25"/>
      <c r="SXQ197" s="25"/>
      <c r="SXR197" s="25"/>
      <c r="SXS197" s="25"/>
      <c r="SXT197" s="25"/>
      <c r="SXU197" s="25"/>
      <c r="SXV197" s="25"/>
      <c r="SXW197" s="25"/>
      <c r="SXX197" s="25"/>
      <c r="SXY197" s="25"/>
      <c r="SXZ197" s="25"/>
      <c r="SYA197" s="25"/>
      <c r="SYB197" s="25"/>
      <c r="SYC197" s="25"/>
      <c r="SYD197" s="25"/>
      <c r="SYE197" s="25"/>
      <c r="SYF197" s="25"/>
      <c r="SYG197" s="25"/>
      <c r="SYH197" s="25"/>
      <c r="SYI197" s="25"/>
      <c r="SYJ197" s="25"/>
      <c r="SYK197" s="25"/>
      <c r="SYL197" s="25"/>
      <c r="SYM197" s="25"/>
      <c r="SYN197" s="25"/>
      <c r="SYO197" s="25"/>
      <c r="SYP197" s="25"/>
      <c r="SYQ197" s="25"/>
      <c r="SYR197" s="25"/>
      <c r="SYS197" s="25"/>
      <c r="SYT197" s="25"/>
      <c r="SYU197" s="25"/>
      <c r="SYV197" s="25"/>
      <c r="SYW197" s="25"/>
      <c r="SYX197" s="25"/>
      <c r="SYY197" s="25"/>
      <c r="SYZ197" s="25"/>
      <c r="SZA197" s="25"/>
      <c r="SZB197" s="25"/>
      <c r="SZC197" s="25"/>
      <c r="SZD197" s="25"/>
      <c r="SZE197" s="25"/>
      <c r="SZF197" s="25"/>
      <c r="SZG197" s="25"/>
      <c r="SZH197" s="25"/>
      <c r="SZI197" s="25"/>
      <c r="SZJ197" s="25"/>
      <c r="SZK197" s="25"/>
      <c r="SZL197" s="25"/>
      <c r="SZM197" s="25"/>
      <c r="SZN197" s="25"/>
      <c r="SZO197" s="25"/>
      <c r="SZP197" s="25"/>
      <c r="SZQ197" s="25"/>
      <c r="SZR197" s="25"/>
      <c r="SZS197" s="25"/>
      <c r="SZT197" s="25"/>
      <c r="SZU197" s="25"/>
      <c r="SZV197" s="25"/>
      <c r="SZW197" s="25"/>
      <c r="SZX197" s="25"/>
      <c r="SZY197" s="25"/>
      <c r="SZZ197" s="25"/>
      <c r="TAA197" s="25"/>
      <c r="TAB197" s="25"/>
      <c r="TAC197" s="25"/>
      <c r="TAD197" s="25"/>
      <c r="TAE197" s="25"/>
      <c r="TAF197" s="25"/>
      <c r="TAG197" s="25"/>
      <c r="TAH197" s="25"/>
      <c r="TAI197" s="25"/>
      <c r="TAJ197" s="25"/>
      <c r="TAK197" s="25"/>
      <c r="TAL197" s="25"/>
      <c r="TAM197" s="25"/>
      <c r="TAN197" s="25"/>
      <c r="TAO197" s="25"/>
      <c r="TAP197" s="25"/>
      <c r="TAQ197" s="25"/>
      <c r="TAR197" s="25"/>
      <c r="TAS197" s="25"/>
      <c r="TAT197" s="25"/>
      <c r="TAU197" s="25"/>
      <c r="TAV197" s="25"/>
      <c r="TAW197" s="25"/>
      <c r="TAX197" s="25"/>
      <c r="TAY197" s="25"/>
      <c r="TAZ197" s="25"/>
      <c r="TBA197" s="25"/>
      <c r="TBB197" s="25"/>
      <c r="TBC197" s="25"/>
      <c r="TBD197" s="25"/>
      <c r="TBE197" s="25"/>
      <c r="TBF197" s="25"/>
      <c r="TBG197" s="25"/>
      <c r="TBH197" s="25"/>
      <c r="TBI197" s="25"/>
      <c r="TBJ197" s="25"/>
      <c r="TBK197" s="25"/>
      <c r="TBL197" s="25"/>
      <c r="TBM197" s="25"/>
      <c r="TBN197" s="25"/>
      <c r="TBO197" s="25"/>
      <c r="TBP197" s="25"/>
      <c r="TBQ197" s="25"/>
      <c r="TBR197" s="25"/>
      <c r="TBS197" s="25"/>
      <c r="TBT197" s="25"/>
      <c r="TBU197" s="25"/>
      <c r="TBV197" s="25"/>
      <c r="TBW197" s="25"/>
      <c r="TBX197" s="25"/>
      <c r="TBY197" s="25"/>
      <c r="TBZ197" s="25"/>
      <c r="TCA197" s="25"/>
      <c r="TCB197" s="25"/>
      <c r="TCC197" s="25"/>
      <c r="TCD197" s="25"/>
      <c r="TCE197" s="25"/>
      <c r="TCF197" s="25"/>
      <c r="TCG197" s="25"/>
      <c r="TCH197" s="25"/>
      <c r="TCI197" s="25"/>
      <c r="TCJ197" s="25"/>
      <c r="TCK197" s="25"/>
      <c r="TCL197" s="25"/>
      <c r="TCM197" s="25"/>
      <c r="TCN197" s="25"/>
      <c r="TCO197" s="25"/>
      <c r="TCP197" s="25"/>
      <c r="TCQ197" s="25"/>
      <c r="TCR197" s="25"/>
      <c r="TCS197" s="25"/>
      <c r="TCT197" s="25"/>
      <c r="TCU197" s="25"/>
      <c r="TCV197" s="25"/>
      <c r="TCW197" s="25"/>
      <c r="TCX197" s="25"/>
      <c r="TCY197" s="25"/>
      <c r="TCZ197" s="25"/>
      <c r="TDA197" s="25"/>
      <c r="TDB197" s="25"/>
      <c r="TDC197" s="25"/>
      <c r="TDD197" s="25"/>
      <c r="TDE197" s="25"/>
      <c r="TDF197" s="25"/>
      <c r="TDG197" s="25"/>
      <c r="TDH197" s="25"/>
      <c r="TDI197" s="25"/>
      <c r="TDJ197" s="25"/>
      <c r="TDK197" s="25"/>
      <c r="TDL197" s="25"/>
      <c r="TDM197" s="25"/>
      <c r="TDN197" s="25"/>
      <c r="TDO197" s="25"/>
      <c r="TDP197" s="25"/>
      <c r="TDQ197" s="25"/>
      <c r="TDR197" s="25"/>
      <c r="TDS197" s="25"/>
      <c r="TDT197" s="25"/>
      <c r="TDU197" s="25"/>
      <c r="TDV197" s="25"/>
      <c r="TDW197" s="25"/>
      <c r="TDX197" s="25"/>
      <c r="TDY197" s="25"/>
      <c r="TDZ197" s="25"/>
      <c r="TEA197" s="25"/>
      <c r="TEB197" s="25"/>
      <c r="TEC197" s="25"/>
      <c r="TED197" s="25"/>
      <c r="TEE197" s="25"/>
      <c r="TEF197" s="25"/>
      <c r="TEG197" s="25"/>
      <c r="TEH197" s="25"/>
      <c r="TEI197" s="25"/>
      <c r="TEJ197" s="25"/>
      <c r="TEK197" s="25"/>
      <c r="TEL197" s="25"/>
      <c r="TEM197" s="25"/>
      <c r="TEN197" s="25"/>
      <c r="TEO197" s="25"/>
      <c r="TEP197" s="25"/>
      <c r="TEQ197" s="25"/>
      <c r="TER197" s="25"/>
      <c r="TES197" s="25"/>
      <c r="TET197" s="25"/>
      <c r="TEU197" s="25"/>
      <c r="TEV197" s="25"/>
      <c r="TEW197" s="25"/>
      <c r="TEX197" s="25"/>
      <c r="TEY197" s="25"/>
      <c r="TEZ197" s="25"/>
      <c r="TFA197" s="25"/>
      <c r="TFB197" s="25"/>
      <c r="TFC197" s="25"/>
      <c r="TFD197" s="25"/>
      <c r="TFE197" s="25"/>
      <c r="TFF197" s="25"/>
      <c r="TFG197" s="25"/>
      <c r="TFH197" s="25"/>
      <c r="TFI197" s="25"/>
      <c r="TFJ197" s="25"/>
      <c r="TFK197" s="25"/>
      <c r="TFL197" s="25"/>
      <c r="TFM197" s="25"/>
      <c r="TFN197" s="25"/>
      <c r="TFO197" s="25"/>
      <c r="TFP197" s="25"/>
      <c r="TFQ197" s="25"/>
      <c r="TFR197" s="25"/>
      <c r="TFS197" s="25"/>
      <c r="TFT197" s="25"/>
      <c r="TFU197" s="25"/>
      <c r="TFV197" s="25"/>
      <c r="TFW197" s="25"/>
      <c r="TFX197" s="25"/>
      <c r="TFY197" s="25"/>
      <c r="TFZ197" s="25"/>
      <c r="TGA197" s="25"/>
      <c r="TGB197" s="25"/>
      <c r="TGC197" s="25"/>
      <c r="TGD197" s="25"/>
      <c r="TGE197" s="25"/>
      <c r="TGF197" s="25"/>
      <c r="TGG197" s="25"/>
      <c r="TGH197" s="25"/>
      <c r="TGI197" s="25"/>
      <c r="TGJ197" s="25"/>
      <c r="TGK197" s="25"/>
      <c r="TGL197" s="25"/>
      <c r="TGM197" s="25"/>
      <c r="TGN197" s="25"/>
      <c r="TGO197" s="25"/>
      <c r="TGP197" s="25"/>
      <c r="TGQ197" s="25"/>
      <c r="TGR197" s="25"/>
      <c r="TGS197" s="25"/>
      <c r="TGT197" s="25"/>
      <c r="TGU197" s="25"/>
      <c r="TGV197" s="25"/>
      <c r="TGW197" s="25"/>
      <c r="TGX197" s="25"/>
      <c r="TGY197" s="25"/>
      <c r="TGZ197" s="25"/>
      <c r="THA197" s="25"/>
      <c r="THB197" s="25"/>
      <c r="THC197" s="25"/>
      <c r="THD197" s="25"/>
      <c r="THE197" s="25"/>
      <c r="THF197" s="25"/>
      <c r="THG197" s="25"/>
      <c r="THH197" s="25"/>
      <c r="THI197" s="25"/>
      <c r="THJ197" s="25"/>
      <c r="THK197" s="25"/>
      <c r="THL197" s="25"/>
      <c r="THM197" s="25"/>
      <c r="THN197" s="25"/>
      <c r="THO197" s="25"/>
      <c r="THP197" s="25"/>
      <c r="THQ197" s="25"/>
      <c r="THR197" s="25"/>
      <c r="THS197" s="25"/>
      <c r="THT197" s="25"/>
      <c r="THU197" s="25"/>
      <c r="THV197" s="25"/>
      <c r="THW197" s="25"/>
      <c r="THX197" s="25"/>
      <c r="THY197" s="25"/>
      <c r="THZ197" s="25"/>
      <c r="TIA197" s="25"/>
      <c r="TIB197" s="25"/>
      <c r="TIC197" s="25"/>
      <c r="TID197" s="25"/>
      <c r="TIE197" s="25"/>
      <c r="TIF197" s="25"/>
      <c r="TIG197" s="25"/>
      <c r="TIH197" s="25"/>
      <c r="TII197" s="25"/>
      <c r="TIJ197" s="25"/>
      <c r="TIK197" s="25"/>
      <c r="TIL197" s="25"/>
      <c r="TIM197" s="25"/>
      <c r="TIN197" s="25"/>
      <c r="TIO197" s="25"/>
      <c r="TIP197" s="25"/>
      <c r="TIQ197" s="25"/>
      <c r="TIR197" s="25"/>
      <c r="TIS197" s="25"/>
      <c r="TIT197" s="25"/>
      <c r="TIU197" s="25"/>
      <c r="TIV197" s="25"/>
      <c r="TIW197" s="25"/>
      <c r="TIX197" s="25"/>
      <c r="TIY197" s="25"/>
      <c r="TIZ197" s="25"/>
      <c r="TJA197" s="25"/>
      <c r="TJB197" s="25"/>
      <c r="TJC197" s="25"/>
      <c r="TJD197" s="25"/>
      <c r="TJE197" s="25"/>
      <c r="TJF197" s="25"/>
      <c r="TJG197" s="25"/>
      <c r="TJH197" s="25"/>
      <c r="TJI197" s="25"/>
      <c r="TJJ197" s="25"/>
      <c r="TJK197" s="25"/>
      <c r="TJL197" s="25"/>
      <c r="TJM197" s="25"/>
      <c r="TJN197" s="25"/>
      <c r="TJO197" s="25"/>
      <c r="TJP197" s="25"/>
      <c r="TJQ197" s="25"/>
      <c r="TJR197" s="25"/>
      <c r="TJS197" s="25"/>
      <c r="TJT197" s="25"/>
      <c r="TJU197" s="25"/>
      <c r="TJV197" s="25"/>
      <c r="TJW197" s="25"/>
      <c r="TJX197" s="25"/>
      <c r="TJY197" s="25"/>
      <c r="TJZ197" s="25"/>
      <c r="TKA197" s="25"/>
      <c r="TKB197" s="25"/>
      <c r="TKC197" s="25"/>
      <c r="TKD197" s="25"/>
      <c r="TKE197" s="25"/>
      <c r="TKF197" s="25"/>
      <c r="TKG197" s="25"/>
      <c r="TKH197" s="25"/>
      <c r="TKI197" s="25"/>
      <c r="TKJ197" s="25"/>
      <c r="TKK197" s="25"/>
      <c r="TKL197" s="25"/>
      <c r="TKM197" s="25"/>
      <c r="TKN197" s="25"/>
      <c r="TKO197" s="25"/>
      <c r="TKP197" s="25"/>
      <c r="TKQ197" s="25"/>
      <c r="TKR197" s="25"/>
      <c r="TKS197" s="25"/>
      <c r="TKT197" s="25"/>
      <c r="TKU197" s="25"/>
      <c r="TKV197" s="25"/>
      <c r="TKW197" s="25"/>
      <c r="TKX197" s="25"/>
      <c r="TKY197" s="25"/>
      <c r="TKZ197" s="25"/>
      <c r="TLA197" s="25"/>
      <c r="TLB197" s="25"/>
      <c r="TLC197" s="25"/>
      <c r="TLD197" s="25"/>
      <c r="TLE197" s="25"/>
      <c r="TLF197" s="25"/>
      <c r="TLG197" s="25"/>
      <c r="TLH197" s="25"/>
      <c r="TLI197" s="25"/>
      <c r="TLJ197" s="25"/>
      <c r="TLK197" s="25"/>
      <c r="TLL197" s="25"/>
      <c r="TLM197" s="25"/>
      <c r="TLN197" s="25"/>
      <c r="TLO197" s="25"/>
      <c r="TLP197" s="25"/>
      <c r="TLQ197" s="25"/>
      <c r="TLR197" s="25"/>
      <c r="TLS197" s="25"/>
      <c r="TLT197" s="25"/>
      <c r="TLU197" s="25"/>
      <c r="TLV197" s="25"/>
      <c r="TLW197" s="25"/>
      <c r="TLX197" s="25"/>
      <c r="TLY197" s="25"/>
      <c r="TLZ197" s="25"/>
      <c r="TMA197" s="25"/>
      <c r="TMB197" s="25"/>
      <c r="TMC197" s="25"/>
      <c r="TMD197" s="25"/>
      <c r="TME197" s="25"/>
      <c r="TMF197" s="25"/>
      <c r="TMG197" s="25"/>
      <c r="TMH197" s="25"/>
      <c r="TMI197" s="25"/>
      <c r="TMJ197" s="25"/>
      <c r="TMK197" s="25"/>
      <c r="TML197" s="25"/>
      <c r="TMM197" s="25"/>
      <c r="TMN197" s="25"/>
      <c r="TMO197" s="25"/>
      <c r="TMP197" s="25"/>
      <c r="TMQ197" s="25"/>
      <c r="TMR197" s="25"/>
      <c r="TMS197" s="25"/>
      <c r="TMT197" s="25"/>
      <c r="TMU197" s="25"/>
      <c r="TMV197" s="25"/>
      <c r="TMW197" s="25"/>
      <c r="TMX197" s="25"/>
      <c r="TMY197" s="25"/>
      <c r="TMZ197" s="25"/>
      <c r="TNA197" s="25"/>
      <c r="TNB197" s="25"/>
      <c r="TNC197" s="25"/>
      <c r="TND197" s="25"/>
      <c r="TNE197" s="25"/>
      <c r="TNF197" s="25"/>
      <c r="TNG197" s="25"/>
      <c r="TNH197" s="25"/>
      <c r="TNI197" s="25"/>
      <c r="TNJ197" s="25"/>
      <c r="TNK197" s="25"/>
      <c r="TNL197" s="25"/>
      <c r="TNM197" s="25"/>
      <c r="TNN197" s="25"/>
      <c r="TNO197" s="25"/>
      <c r="TNP197" s="25"/>
      <c r="TNQ197" s="25"/>
      <c r="TNR197" s="25"/>
      <c r="TNS197" s="25"/>
      <c r="TNT197" s="25"/>
      <c r="TNU197" s="25"/>
      <c r="TNV197" s="25"/>
      <c r="TNW197" s="25"/>
      <c r="TNX197" s="25"/>
      <c r="TNY197" s="25"/>
      <c r="TNZ197" s="25"/>
      <c r="TOA197" s="25"/>
      <c r="TOB197" s="25"/>
      <c r="TOC197" s="25"/>
      <c r="TOD197" s="25"/>
      <c r="TOE197" s="25"/>
      <c r="TOF197" s="25"/>
      <c r="TOG197" s="25"/>
      <c r="TOH197" s="25"/>
      <c r="TOI197" s="25"/>
      <c r="TOJ197" s="25"/>
      <c r="TOK197" s="25"/>
      <c r="TOL197" s="25"/>
      <c r="TOM197" s="25"/>
      <c r="TON197" s="25"/>
      <c r="TOO197" s="25"/>
      <c r="TOP197" s="25"/>
      <c r="TOQ197" s="25"/>
      <c r="TOR197" s="25"/>
      <c r="TOS197" s="25"/>
      <c r="TOT197" s="25"/>
      <c r="TOU197" s="25"/>
      <c r="TOV197" s="25"/>
      <c r="TOW197" s="25"/>
      <c r="TOX197" s="25"/>
      <c r="TOY197" s="25"/>
      <c r="TOZ197" s="25"/>
      <c r="TPA197" s="25"/>
      <c r="TPB197" s="25"/>
      <c r="TPC197" s="25"/>
      <c r="TPD197" s="25"/>
      <c r="TPE197" s="25"/>
      <c r="TPF197" s="25"/>
      <c r="TPG197" s="25"/>
      <c r="TPH197" s="25"/>
      <c r="TPI197" s="25"/>
      <c r="TPJ197" s="25"/>
      <c r="TPK197" s="25"/>
      <c r="TPL197" s="25"/>
      <c r="TPM197" s="25"/>
      <c r="TPN197" s="25"/>
      <c r="TPO197" s="25"/>
      <c r="TPP197" s="25"/>
      <c r="TPQ197" s="25"/>
      <c r="TPR197" s="25"/>
      <c r="TPS197" s="25"/>
      <c r="TPT197" s="25"/>
      <c r="TPU197" s="25"/>
      <c r="TPV197" s="25"/>
      <c r="TPW197" s="25"/>
      <c r="TPX197" s="25"/>
      <c r="TPY197" s="25"/>
      <c r="TPZ197" s="25"/>
      <c r="TQA197" s="25"/>
      <c r="TQB197" s="25"/>
      <c r="TQC197" s="25"/>
      <c r="TQD197" s="25"/>
      <c r="TQE197" s="25"/>
      <c r="TQF197" s="25"/>
      <c r="TQG197" s="25"/>
      <c r="TQH197" s="25"/>
      <c r="TQI197" s="25"/>
      <c r="TQJ197" s="25"/>
      <c r="TQK197" s="25"/>
      <c r="TQL197" s="25"/>
      <c r="TQM197" s="25"/>
      <c r="TQN197" s="25"/>
      <c r="TQO197" s="25"/>
      <c r="TQP197" s="25"/>
      <c r="TQQ197" s="25"/>
      <c r="TQR197" s="25"/>
      <c r="TQS197" s="25"/>
      <c r="TQT197" s="25"/>
      <c r="TQU197" s="25"/>
      <c r="TQV197" s="25"/>
      <c r="TQW197" s="25"/>
      <c r="TQX197" s="25"/>
      <c r="TQY197" s="25"/>
      <c r="TQZ197" s="25"/>
      <c r="TRA197" s="25"/>
      <c r="TRB197" s="25"/>
      <c r="TRC197" s="25"/>
      <c r="TRD197" s="25"/>
      <c r="TRE197" s="25"/>
      <c r="TRF197" s="25"/>
      <c r="TRG197" s="25"/>
      <c r="TRH197" s="25"/>
      <c r="TRI197" s="25"/>
      <c r="TRJ197" s="25"/>
      <c r="TRK197" s="25"/>
      <c r="TRL197" s="25"/>
      <c r="TRM197" s="25"/>
      <c r="TRN197" s="25"/>
      <c r="TRO197" s="25"/>
      <c r="TRP197" s="25"/>
      <c r="TRQ197" s="25"/>
      <c r="TRR197" s="25"/>
      <c r="TRS197" s="25"/>
      <c r="TRT197" s="25"/>
      <c r="TRU197" s="25"/>
      <c r="TRV197" s="25"/>
      <c r="TRW197" s="25"/>
      <c r="TRX197" s="25"/>
      <c r="TRY197" s="25"/>
      <c r="TRZ197" s="25"/>
      <c r="TSA197" s="25"/>
      <c r="TSB197" s="25"/>
      <c r="TSC197" s="25"/>
      <c r="TSD197" s="25"/>
      <c r="TSE197" s="25"/>
      <c r="TSF197" s="25"/>
      <c r="TSG197" s="25"/>
      <c r="TSH197" s="25"/>
      <c r="TSI197" s="25"/>
      <c r="TSJ197" s="25"/>
      <c r="TSK197" s="25"/>
      <c r="TSL197" s="25"/>
      <c r="TSM197" s="25"/>
      <c r="TSN197" s="25"/>
      <c r="TSO197" s="25"/>
      <c r="TSP197" s="25"/>
      <c r="TSQ197" s="25"/>
      <c r="TSR197" s="25"/>
      <c r="TSS197" s="25"/>
      <c r="TST197" s="25"/>
      <c r="TSU197" s="25"/>
      <c r="TSV197" s="25"/>
      <c r="TSW197" s="25"/>
      <c r="TSX197" s="25"/>
      <c r="TSY197" s="25"/>
      <c r="TSZ197" s="25"/>
      <c r="TTA197" s="25"/>
      <c r="TTB197" s="25"/>
      <c r="TTC197" s="25"/>
      <c r="TTD197" s="25"/>
      <c r="TTE197" s="25"/>
      <c r="TTF197" s="25"/>
      <c r="TTG197" s="25"/>
      <c r="TTH197" s="25"/>
      <c r="TTI197" s="25"/>
      <c r="TTJ197" s="25"/>
      <c r="TTK197" s="25"/>
      <c r="TTL197" s="25"/>
      <c r="TTM197" s="25"/>
      <c r="TTN197" s="25"/>
      <c r="TTO197" s="25"/>
      <c r="TTP197" s="25"/>
      <c r="TTQ197" s="25"/>
      <c r="TTR197" s="25"/>
      <c r="TTS197" s="25"/>
      <c r="TTT197" s="25"/>
      <c r="TTU197" s="25"/>
      <c r="TTV197" s="25"/>
      <c r="TTW197" s="25"/>
      <c r="TTX197" s="25"/>
      <c r="TTY197" s="25"/>
      <c r="TTZ197" s="25"/>
      <c r="TUA197" s="25"/>
      <c r="TUB197" s="25"/>
      <c r="TUC197" s="25"/>
      <c r="TUD197" s="25"/>
      <c r="TUE197" s="25"/>
      <c r="TUF197" s="25"/>
      <c r="TUG197" s="25"/>
      <c r="TUH197" s="25"/>
      <c r="TUI197" s="25"/>
      <c r="TUJ197" s="25"/>
      <c r="TUK197" s="25"/>
      <c r="TUL197" s="25"/>
      <c r="TUM197" s="25"/>
      <c r="TUN197" s="25"/>
      <c r="TUO197" s="25"/>
      <c r="TUP197" s="25"/>
      <c r="TUQ197" s="25"/>
      <c r="TUR197" s="25"/>
      <c r="TUS197" s="25"/>
      <c r="TUT197" s="25"/>
      <c r="TUU197" s="25"/>
      <c r="TUV197" s="25"/>
      <c r="TUW197" s="25"/>
      <c r="TUX197" s="25"/>
      <c r="TUY197" s="25"/>
      <c r="TUZ197" s="25"/>
      <c r="TVA197" s="25"/>
      <c r="TVB197" s="25"/>
      <c r="TVC197" s="25"/>
      <c r="TVD197" s="25"/>
      <c r="TVE197" s="25"/>
      <c r="TVF197" s="25"/>
      <c r="TVG197" s="25"/>
      <c r="TVH197" s="25"/>
      <c r="TVI197" s="25"/>
      <c r="TVJ197" s="25"/>
      <c r="TVK197" s="25"/>
      <c r="TVL197" s="25"/>
      <c r="TVM197" s="25"/>
      <c r="TVN197" s="25"/>
      <c r="TVO197" s="25"/>
      <c r="TVP197" s="25"/>
      <c r="TVQ197" s="25"/>
      <c r="TVR197" s="25"/>
      <c r="TVS197" s="25"/>
      <c r="TVT197" s="25"/>
      <c r="TVU197" s="25"/>
      <c r="TVV197" s="25"/>
      <c r="TVW197" s="25"/>
      <c r="TVX197" s="25"/>
      <c r="TVY197" s="25"/>
      <c r="TVZ197" s="25"/>
      <c r="TWA197" s="25"/>
      <c r="TWB197" s="25"/>
      <c r="TWC197" s="25"/>
      <c r="TWD197" s="25"/>
      <c r="TWE197" s="25"/>
      <c r="TWF197" s="25"/>
      <c r="TWG197" s="25"/>
      <c r="TWH197" s="25"/>
      <c r="TWI197" s="25"/>
      <c r="TWJ197" s="25"/>
      <c r="TWK197" s="25"/>
      <c r="TWL197" s="25"/>
      <c r="TWM197" s="25"/>
      <c r="TWN197" s="25"/>
      <c r="TWO197" s="25"/>
      <c r="TWP197" s="25"/>
      <c r="TWQ197" s="25"/>
      <c r="TWR197" s="25"/>
      <c r="TWS197" s="25"/>
      <c r="TWT197" s="25"/>
      <c r="TWU197" s="25"/>
      <c r="TWV197" s="25"/>
      <c r="TWW197" s="25"/>
      <c r="TWX197" s="25"/>
      <c r="TWY197" s="25"/>
      <c r="TWZ197" s="25"/>
      <c r="TXA197" s="25"/>
      <c r="TXB197" s="25"/>
      <c r="TXC197" s="25"/>
      <c r="TXD197" s="25"/>
      <c r="TXE197" s="25"/>
      <c r="TXF197" s="25"/>
      <c r="TXG197" s="25"/>
      <c r="TXH197" s="25"/>
      <c r="TXI197" s="25"/>
      <c r="TXJ197" s="25"/>
      <c r="TXK197" s="25"/>
      <c r="TXL197" s="25"/>
      <c r="TXM197" s="25"/>
      <c r="TXN197" s="25"/>
      <c r="TXO197" s="25"/>
      <c r="TXP197" s="25"/>
      <c r="TXQ197" s="25"/>
      <c r="TXR197" s="25"/>
      <c r="TXS197" s="25"/>
      <c r="TXT197" s="25"/>
      <c r="TXU197" s="25"/>
      <c r="TXV197" s="25"/>
      <c r="TXW197" s="25"/>
      <c r="TXX197" s="25"/>
      <c r="TXY197" s="25"/>
      <c r="TXZ197" s="25"/>
      <c r="TYA197" s="25"/>
      <c r="TYB197" s="25"/>
      <c r="TYC197" s="25"/>
      <c r="TYD197" s="25"/>
      <c r="TYE197" s="25"/>
      <c r="TYF197" s="25"/>
      <c r="TYG197" s="25"/>
      <c r="TYH197" s="25"/>
      <c r="TYI197" s="25"/>
      <c r="TYJ197" s="25"/>
      <c r="TYK197" s="25"/>
      <c r="TYL197" s="25"/>
      <c r="TYM197" s="25"/>
      <c r="TYN197" s="25"/>
      <c r="TYO197" s="25"/>
      <c r="TYP197" s="25"/>
      <c r="TYQ197" s="25"/>
      <c r="TYR197" s="25"/>
      <c r="TYS197" s="25"/>
      <c r="TYT197" s="25"/>
      <c r="TYU197" s="25"/>
      <c r="TYV197" s="25"/>
      <c r="TYW197" s="25"/>
      <c r="TYX197" s="25"/>
      <c r="TYY197" s="25"/>
      <c r="TYZ197" s="25"/>
      <c r="TZA197" s="25"/>
      <c r="TZB197" s="25"/>
      <c r="TZC197" s="25"/>
      <c r="TZD197" s="25"/>
      <c r="TZE197" s="25"/>
      <c r="TZF197" s="25"/>
      <c r="TZG197" s="25"/>
      <c r="TZH197" s="25"/>
      <c r="TZI197" s="25"/>
      <c r="TZJ197" s="25"/>
      <c r="TZK197" s="25"/>
      <c r="TZL197" s="25"/>
      <c r="TZM197" s="25"/>
      <c r="TZN197" s="25"/>
      <c r="TZO197" s="25"/>
      <c r="TZP197" s="25"/>
      <c r="TZQ197" s="25"/>
      <c r="TZR197" s="25"/>
      <c r="TZS197" s="25"/>
      <c r="TZT197" s="25"/>
      <c r="TZU197" s="25"/>
      <c r="TZV197" s="25"/>
      <c r="TZW197" s="25"/>
      <c r="TZX197" s="25"/>
      <c r="TZY197" s="25"/>
      <c r="TZZ197" s="25"/>
      <c r="UAA197" s="25"/>
      <c r="UAB197" s="25"/>
      <c r="UAC197" s="25"/>
      <c r="UAD197" s="25"/>
      <c r="UAE197" s="25"/>
      <c r="UAF197" s="25"/>
      <c r="UAG197" s="25"/>
      <c r="UAH197" s="25"/>
      <c r="UAI197" s="25"/>
      <c r="UAJ197" s="25"/>
      <c r="UAK197" s="25"/>
      <c r="UAL197" s="25"/>
      <c r="UAM197" s="25"/>
      <c r="UAN197" s="25"/>
      <c r="UAO197" s="25"/>
      <c r="UAP197" s="25"/>
      <c r="UAQ197" s="25"/>
      <c r="UAR197" s="25"/>
      <c r="UAS197" s="25"/>
      <c r="UAT197" s="25"/>
      <c r="UAU197" s="25"/>
      <c r="UAV197" s="25"/>
      <c r="UAW197" s="25"/>
      <c r="UAX197" s="25"/>
      <c r="UAY197" s="25"/>
      <c r="UAZ197" s="25"/>
      <c r="UBA197" s="25"/>
      <c r="UBB197" s="25"/>
      <c r="UBC197" s="25"/>
      <c r="UBD197" s="25"/>
      <c r="UBE197" s="25"/>
      <c r="UBF197" s="25"/>
      <c r="UBG197" s="25"/>
      <c r="UBH197" s="25"/>
      <c r="UBI197" s="25"/>
      <c r="UBJ197" s="25"/>
      <c r="UBK197" s="25"/>
      <c r="UBL197" s="25"/>
      <c r="UBM197" s="25"/>
      <c r="UBN197" s="25"/>
      <c r="UBO197" s="25"/>
      <c r="UBP197" s="25"/>
      <c r="UBQ197" s="25"/>
      <c r="UBR197" s="25"/>
      <c r="UBS197" s="25"/>
      <c r="UBT197" s="25"/>
      <c r="UBU197" s="25"/>
      <c r="UBV197" s="25"/>
      <c r="UBW197" s="25"/>
      <c r="UBX197" s="25"/>
      <c r="UBY197" s="25"/>
      <c r="UBZ197" s="25"/>
      <c r="UCA197" s="25"/>
      <c r="UCB197" s="25"/>
      <c r="UCC197" s="25"/>
      <c r="UCD197" s="25"/>
      <c r="UCE197" s="25"/>
      <c r="UCF197" s="25"/>
      <c r="UCG197" s="25"/>
      <c r="UCH197" s="25"/>
      <c r="UCI197" s="25"/>
      <c r="UCJ197" s="25"/>
      <c r="UCK197" s="25"/>
      <c r="UCL197" s="25"/>
      <c r="UCM197" s="25"/>
      <c r="UCN197" s="25"/>
      <c r="UCO197" s="25"/>
      <c r="UCP197" s="25"/>
      <c r="UCQ197" s="25"/>
      <c r="UCR197" s="25"/>
      <c r="UCS197" s="25"/>
      <c r="UCT197" s="25"/>
      <c r="UCU197" s="25"/>
      <c r="UCV197" s="25"/>
      <c r="UCW197" s="25"/>
      <c r="UCX197" s="25"/>
      <c r="UCY197" s="25"/>
      <c r="UCZ197" s="25"/>
      <c r="UDA197" s="25"/>
      <c r="UDB197" s="25"/>
      <c r="UDC197" s="25"/>
      <c r="UDD197" s="25"/>
      <c r="UDE197" s="25"/>
      <c r="UDF197" s="25"/>
      <c r="UDG197" s="25"/>
      <c r="UDH197" s="25"/>
      <c r="UDI197" s="25"/>
      <c r="UDJ197" s="25"/>
      <c r="UDK197" s="25"/>
      <c r="UDL197" s="25"/>
      <c r="UDM197" s="25"/>
      <c r="UDN197" s="25"/>
      <c r="UDO197" s="25"/>
      <c r="UDP197" s="25"/>
      <c r="UDQ197" s="25"/>
      <c r="UDR197" s="25"/>
      <c r="UDS197" s="25"/>
      <c r="UDT197" s="25"/>
      <c r="UDU197" s="25"/>
      <c r="UDV197" s="25"/>
      <c r="UDW197" s="25"/>
      <c r="UDX197" s="25"/>
      <c r="UDY197" s="25"/>
      <c r="UDZ197" s="25"/>
      <c r="UEA197" s="25"/>
      <c r="UEB197" s="25"/>
      <c r="UEC197" s="25"/>
      <c r="UED197" s="25"/>
      <c r="UEE197" s="25"/>
      <c r="UEF197" s="25"/>
      <c r="UEG197" s="25"/>
      <c r="UEH197" s="25"/>
      <c r="UEI197" s="25"/>
      <c r="UEJ197" s="25"/>
      <c r="UEK197" s="25"/>
      <c r="UEL197" s="25"/>
      <c r="UEM197" s="25"/>
      <c r="UEN197" s="25"/>
      <c r="UEO197" s="25"/>
      <c r="UEP197" s="25"/>
      <c r="UEQ197" s="25"/>
      <c r="UER197" s="25"/>
      <c r="UES197" s="25"/>
      <c r="UET197" s="25"/>
      <c r="UEU197" s="25"/>
      <c r="UEV197" s="25"/>
      <c r="UEW197" s="25"/>
      <c r="UEX197" s="25"/>
      <c r="UEY197" s="25"/>
      <c r="UEZ197" s="25"/>
      <c r="UFA197" s="25"/>
      <c r="UFB197" s="25"/>
      <c r="UFC197" s="25"/>
      <c r="UFD197" s="25"/>
      <c r="UFE197" s="25"/>
      <c r="UFF197" s="25"/>
      <c r="UFG197" s="25"/>
      <c r="UFH197" s="25"/>
      <c r="UFI197" s="25"/>
      <c r="UFJ197" s="25"/>
      <c r="UFK197" s="25"/>
      <c r="UFL197" s="25"/>
      <c r="UFM197" s="25"/>
      <c r="UFN197" s="25"/>
      <c r="UFO197" s="25"/>
      <c r="UFP197" s="25"/>
      <c r="UFQ197" s="25"/>
      <c r="UFR197" s="25"/>
      <c r="UFS197" s="25"/>
      <c r="UFT197" s="25"/>
      <c r="UFU197" s="25"/>
      <c r="UFV197" s="25"/>
      <c r="UFW197" s="25"/>
      <c r="UFX197" s="25"/>
      <c r="UFY197" s="25"/>
      <c r="UFZ197" s="25"/>
      <c r="UGA197" s="25"/>
      <c r="UGB197" s="25"/>
      <c r="UGC197" s="25"/>
      <c r="UGD197" s="25"/>
      <c r="UGE197" s="25"/>
      <c r="UGF197" s="25"/>
      <c r="UGG197" s="25"/>
      <c r="UGH197" s="25"/>
      <c r="UGI197" s="25"/>
      <c r="UGJ197" s="25"/>
      <c r="UGK197" s="25"/>
      <c r="UGL197" s="25"/>
      <c r="UGM197" s="25"/>
      <c r="UGN197" s="25"/>
      <c r="UGO197" s="25"/>
      <c r="UGP197" s="25"/>
      <c r="UGQ197" s="25"/>
      <c r="UGR197" s="25"/>
      <c r="UGS197" s="25"/>
      <c r="UGT197" s="25"/>
      <c r="UGU197" s="25"/>
      <c r="UGV197" s="25"/>
      <c r="UGW197" s="25"/>
      <c r="UGX197" s="25"/>
      <c r="UGY197" s="25"/>
      <c r="UGZ197" s="25"/>
      <c r="UHA197" s="25"/>
      <c r="UHB197" s="25"/>
      <c r="UHC197" s="25"/>
      <c r="UHD197" s="25"/>
      <c r="UHE197" s="25"/>
      <c r="UHF197" s="25"/>
      <c r="UHG197" s="25"/>
      <c r="UHH197" s="25"/>
      <c r="UHI197" s="25"/>
      <c r="UHJ197" s="25"/>
      <c r="UHK197" s="25"/>
      <c r="UHL197" s="25"/>
      <c r="UHM197" s="25"/>
      <c r="UHN197" s="25"/>
      <c r="UHO197" s="25"/>
      <c r="UHP197" s="25"/>
      <c r="UHQ197" s="25"/>
      <c r="UHR197" s="25"/>
      <c r="UHS197" s="25"/>
      <c r="UHT197" s="25"/>
      <c r="UHU197" s="25"/>
      <c r="UHV197" s="25"/>
      <c r="UHW197" s="25"/>
      <c r="UHX197" s="25"/>
      <c r="UHY197" s="25"/>
      <c r="UHZ197" s="25"/>
      <c r="UIA197" s="25"/>
      <c r="UIB197" s="25"/>
      <c r="UIC197" s="25"/>
      <c r="UID197" s="25"/>
      <c r="UIE197" s="25"/>
      <c r="UIF197" s="25"/>
      <c r="UIG197" s="25"/>
      <c r="UIH197" s="25"/>
      <c r="UII197" s="25"/>
      <c r="UIJ197" s="25"/>
      <c r="UIK197" s="25"/>
      <c r="UIL197" s="25"/>
      <c r="UIM197" s="25"/>
      <c r="UIN197" s="25"/>
      <c r="UIO197" s="25"/>
      <c r="UIP197" s="25"/>
      <c r="UIQ197" s="25"/>
      <c r="UIR197" s="25"/>
      <c r="UIS197" s="25"/>
      <c r="UIT197" s="25"/>
      <c r="UIU197" s="25"/>
      <c r="UIV197" s="25"/>
      <c r="UIW197" s="25"/>
      <c r="UIX197" s="25"/>
      <c r="UIY197" s="25"/>
      <c r="UIZ197" s="25"/>
      <c r="UJA197" s="25"/>
      <c r="UJB197" s="25"/>
      <c r="UJC197" s="25"/>
      <c r="UJD197" s="25"/>
      <c r="UJE197" s="25"/>
      <c r="UJF197" s="25"/>
      <c r="UJG197" s="25"/>
      <c r="UJH197" s="25"/>
      <c r="UJI197" s="25"/>
      <c r="UJJ197" s="25"/>
      <c r="UJK197" s="25"/>
      <c r="UJL197" s="25"/>
      <c r="UJM197" s="25"/>
      <c r="UJN197" s="25"/>
      <c r="UJO197" s="25"/>
      <c r="UJP197" s="25"/>
      <c r="UJQ197" s="25"/>
      <c r="UJR197" s="25"/>
      <c r="UJS197" s="25"/>
      <c r="UJT197" s="25"/>
      <c r="UJU197" s="25"/>
      <c r="UJV197" s="25"/>
      <c r="UJW197" s="25"/>
      <c r="UJX197" s="25"/>
      <c r="UJY197" s="25"/>
      <c r="UJZ197" s="25"/>
      <c r="UKA197" s="25"/>
      <c r="UKB197" s="25"/>
      <c r="UKC197" s="25"/>
      <c r="UKD197" s="25"/>
      <c r="UKE197" s="25"/>
      <c r="UKF197" s="25"/>
      <c r="UKG197" s="25"/>
      <c r="UKH197" s="25"/>
      <c r="UKI197" s="25"/>
      <c r="UKJ197" s="25"/>
      <c r="UKK197" s="25"/>
      <c r="UKL197" s="25"/>
      <c r="UKM197" s="25"/>
      <c r="UKN197" s="25"/>
      <c r="UKO197" s="25"/>
      <c r="UKP197" s="25"/>
      <c r="UKQ197" s="25"/>
      <c r="UKR197" s="25"/>
      <c r="UKS197" s="25"/>
      <c r="UKT197" s="25"/>
      <c r="UKU197" s="25"/>
      <c r="UKV197" s="25"/>
      <c r="UKW197" s="25"/>
      <c r="UKX197" s="25"/>
      <c r="UKY197" s="25"/>
      <c r="UKZ197" s="25"/>
      <c r="ULA197" s="25"/>
      <c r="ULB197" s="25"/>
      <c r="ULC197" s="25"/>
      <c r="ULD197" s="25"/>
      <c r="ULE197" s="25"/>
      <c r="ULF197" s="25"/>
      <c r="ULG197" s="25"/>
      <c r="ULH197" s="25"/>
      <c r="ULI197" s="25"/>
      <c r="ULJ197" s="25"/>
      <c r="ULK197" s="25"/>
      <c r="ULL197" s="25"/>
      <c r="ULM197" s="25"/>
      <c r="ULN197" s="25"/>
      <c r="ULO197" s="25"/>
      <c r="ULP197" s="25"/>
      <c r="ULQ197" s="25"/>
      <c r="ULR197" s="25"/>
      <c r="ULS197" s="25"/>
      <c r="ULT197" s="25"/>
      <c r="ULU197" s="25"/>
      <c r="ULV197" s="25"/>
      <c r="ULW197" s="25"/>
      <c r="ULX197" s="25"/>
      <c r="ULY197" s="25"/>
      <c r="ULZ197" s="25"/>
      <c r="UMA197" s="25"/>
      <c r="UMB197" s="25"/>
      <c r="UMC197" s="25"/>
      <c r="UMD197" s="25"/>
      <c r="UME197" s="25"/>
      <c r="UMF197" s="25"/>
      <c r="UMG197" s="25"/>
      <c r="UMH197" s="25"/>
      <c r="UMI197" s="25"/>
      <c r="UMJ197" s="25"/>
      <c r="UMK197" s="25"/>
      <c r="UML197" s="25"/>
      <c r="UMM197" s="25"/>
      <c r="UMN197" s="25"/>
      <c r="UMO197" s="25"/>
      <c r="UMP197" s="25"/>
      <c r="UMQ197" s="25"/>
      <c r="UMR197" s="25"/>
      <c r="UMS197" s="25"/>
      <c r="UMT197" s="25"/>
      <c r="UMU197" s="25"/>
      <c r="UMV197" s="25"/>
      <c r="UMW197" s="25"/>
      <c r="UMX197" s="25"/>
      <c r="UMY197" s="25"/>
      <c r="UMZ197" s="25"/>
      <c r="UNA197" s="25"/>
      <c r="UNB197" s="25"/>
      <c r="UNC197" s="25"/>
      <c r="UND197" s="25"/>
      <c r="UNE197" s="25"/>
      <c r="UNF197" s="25"/>
      <c r="UNG197" s="25"/>
      <c r="UNH197" s="25"/>
      <c r="UNI197" s="25"/>
      <c r="UNJ197" s="25"/>
      <c r="UNK197" s="25"/>
      <c r="UNL197" s="25"/>
      <c r="UNM197" s="25"/>
      <c r="UNN197" s="25"/>
      <c r="UNO197" s="25"/>
      <c r="UNP197" s="25"/>
      <c r="UNQ197" s="25"/>
      <c r="UNR197" s="25"/>
      <c r="UNS197" s="25"/>
      <c r="UNT197" s="25"/>
      <c r="UNU197" s="25"/>
      <c r="UNV197" s="25"/>
      <c r="UNW197" s="25"/>
      <c r="UNX197" s="25"/>
      <c r="UNY197" s="25"/>
      <c r="UNZ197" s="25"/>
      <c r="UOA197" s="25"/>
      <c r="UOB197" s="25"/>
      <c r="UOC197" s="25"/>
      <c r="UOD197" s="25"/>
      <c r="UOE197" s="25"/>
      <c r="UOF197" s="25"/>
      <c r="UOG197" s="25"/>
      <c r="UOH197" s="25"/>
      <c r="UOI197" s="25"/>
      <c r="UOJ197" s="25"/>
      <c r="UOK197" s="25"/>
      <c r="UOL197" s="25"/>
      <c r="UOM197" s="25"/>
      <c r="UON197" s="25"/>
      <c r="UOO197" s="25"/>
      <c r="UOP197" s="25"/>
      <c r="UOQ197" s="25"/>
      <c r="UOR197" s="25"/>
      <c r="UOS197" s="25"/>
      <c r="UOT197" s="25"/>
      <c r="UOU197" s="25"/>
      <c r="UOV197" s="25"/>
      <c r="UOW197" s="25"/>
      <c r="UOX197" s="25"/>
      <c r="UOY197" s="25"/>
      <c r="UOZ197" s="25"/>
      <c r="UPA197" s="25"/>
      <c r="UPB197" s="25"/>
      <c r="UPC197" s="25"/>
      <c r="UPD197" s="25"/>
      <c r="UPE197" s="25"/>
      <c r="UPF197" s="25"/>
      <c r="UPG197" s="25"/>
      <c r="UPH197" s="25"/>
      <c r="UPI197" s="25"/>
      <c r="UPJ197" s="25"/>
      <c r="UPK197" s="25"/>
      <c r="UPL197" s="25"/>
      <c r="UPM197" s="25"/>
      <c r="UPN197" s="25"/>
      <c r="UPO197" s="25"/>
      <c r="UPP197" s="25"/>
      <c r="UPQ197" s="25"/>
      <c r="UPR197" s="25"/>
      <c r="UPS197" s="25"/>
      <c r="UPT197" s="25"/>
      <c r="UPU197" s="25"/>
      <c r="UPV197" s="25"/>
      <c r="UPW197" s="25"/>
      <c r="UPX197" s="25"/>
      <c r="UPY197" s="25"/>
      <c r="UPZ197" s="25"/>
      <c r="UQA197" s="25"/>
      <c r="UQB197" s="25"/>
      <c r="UQC197" s="25"/>
      <c r="UQD197" s="25"/>
      <c r="UQE197" s="25"/>
      <c r="UQF197" s="25"/>
      <c r="UQG197" s="25"/>
      <c r="UQH197" s="25"/>
      <c r="UQI197" s="25"/>
      <c r="UQJ197" s="25"/>
      <c r="UQK197" s="25"/>
      <c r="UQL197" s="25"/>
      <c r="UQM197" s="25"/>
      <c r="UQN197" s="25"/>
      <c r="UQO197" s="25"/>
      <c r="UQP197" s="25"/>
      <c r="UQQ197" s="25"/>
      <c r="UQR197" s="25"/>
      <c r="UQS197" s="25"/>
      <c r="UQT197" s="25"/>
      <c r="UQU197" s="25"/>
      <c r="UQV197" s="25"/>
      <c r="UQW197" s="25"/>
      <c r="UQX197" s="25"/>
      <c r="UQY197" s="25"/>
      <c r="UQZ197" s="25"/>
      <c r="URA197" s="25"/>
      <c r="URB197" s="25"/>
      <c r="URC197" s="25"/>
      <c r="URD197" s="25"/>
      <c r="URE197" s="25"/>
      <c r="URF197" s="25"/>
      <c r="URG197" s="25"/>
      <c r="URH197" s="25"/>
      <c r="URI197" s="25"/>
      <c r="URJ197" s="25"/>
      <c r="URK197" s="25"/>
      <c r="URL197" s="25"/>
      <c r="URM197" s="25"/>
      <c r="URN197" s="25"/>
      <c r="URO197" s="25"/>
      <c r="URP197" s="25"/>
      <c r="URQ197" s="25"/>
      <c r="URR197" s="25"/>
      <c r="URS197" s="25"/>
      <c r="URT197" s="25"/>
      <c r="URU197" s="25"/>
      <c r="URV197" s="25"/>
      <c r="URW197" s="25"/>
      <c r="URX197" s="25"/>
      <c r="URY197" s="25"/>
      <c r="URZ197" s="25"/>
      <c r="USA197" s="25"/>
      <c r="USB197" s="25"/>
      <c r="USC197" s="25"/>
      <c r="USD197" s="25"/>
      <c r="USE197" s="25"/>
      <c r="USF197" s="25"/>
      <c r="USG197" s="25"/>
      <c r="USH197" s="25"/>
      <c r="USI197" s="25"/>
      <c r="USJ197" s="25"/>
      <c r="USK197" s="25"/>
      <c r="USL197" s="25"/>
      <c r="USM197" s="25"/>
      <c r="USN197" s="25"/>
      <c r="USO197" s="25"/>
      <c r="USP197" s="25"/>
      <c r="USQ197" s="25"/>
      <c r="USR197" s="25"/>
      <c r="USS197" s="25"/>
      <c r="UST197" s="25"/>
      <c r="USU197" s="25"/>
      <c r="USV197" s="25"/>
      <c r="USW197" s="25"/>
      <c r="USX197" s="25"/>
      <c r="USY197" s="25"/>
      <c r="USZ197" s="25"/>
      <c r="UTA197" s="25"/>
      <c r="UTB197" s="25"/>
      <c r="UTC197" s="25"/>
      <c r="UTD197" s="25"/>
      <c r="UTE197" s="25"/>
      <c r="UTF197" s="25"/>
      <c r="UTG197" s="25"/>
      <c r="UTH197" s="25"/>
      <c r="UTI197" s="25"/>
      <c r="UTJ197" s="25"/>
      <c r="UTK197" s="25"/>
      <c r="UTL197" s="25"/>
      <c r="UTM197" s="25"/>
      <c r="UTN197" s="25"/>
      <c r="UTO197" s="25"/>
      <c r="UTP197" s="25"/>
      <c r="UTQ197" s="25"/>
      <c r="UTR197" s="25"/>
      <c r="UTS197" s="25"/>
      <c r="UTT197" s="25"/>
      <c r="UTU197" s="25"/>
      <c r="UTV197" s="25"/>
      <c r="UTW197" s="25"/>
      <c r="UTX197" s="25"/>
      <c r="UTY197" s="25"/>
      <c r="UTZ197" s="25"/>
      <c r="UUA197" s="25"/>
      <c r="UUB197" s="25"/>
      <c r="UUC197" s="25"/>
      <c r="UUD197" s="25"/>
      <c r="UUE197" s="25"/>
      <c r="UUF197" s="25"/>
      <c r="UUG197" s="25"/>
      <c r="UUH197" s="25"/>
      <c r="UUI197" s="25"/>
      <c r="UUJ197" s="25"/>
      <c r="UUK197" s="25"/>
      <c r="UUL197" s="25"/>
      <c r="UUM197" s="25"/>
      <c r="UUN197" s="25"/>
      <c r="UUO197" s="25"/>
      <c r="UUP197" s="25"/>
      <c r="UUQ197" s="25"/>
      <c r="UUR197" s="25"/>
      <c r="UUS197" s="25"/>
      <c r="UUT197" s="25"/>
      <c r="UUU197" s="25"/>
      <c r="UUV197" s="25"/>
      <c r="UUW197" s="25"/>
      <c r="UUX197" s="25"/>
      <c r="UUY197" s="25"/>
      <c r="UUZ197" s="25"/>
      <c r="UVA197" s="25"/>
      <c r="UVB197" s="25"/>
      <c r="UVC197" s="25"/>
      <c r="UVD197" s="25"/>
      <c r="UVE197" s="25"/>
      <c r="UVF197" s="25"/>
      <c r="UVG197" s="25"/>
      <c r="UVH197" s="25"/>
      <c r="UVI197" s="25"/>
      <c r="UVJ197" s="25"/>
      <c r="UVK197" s="25"/>
      <c r="UVL197" s="25"/>
      <c r="UVM197" s="25"/>
      <c r="UVN197" s="25"/>
      <c r="UVO197" s="25"/>
      <c r="UVP197" s="25"/>
      <c r="UVQ197" s="25"/>
      <c r="UVR197" s="25"/>
      <c r="UVS197" s="25"/>
      <c r="UVT197" s="25"/>
      <c r="UVU197" s="25"/>
      <c r="UVV197" s="25"/>
      <c r="UVW197" s="25"/>
      <c r="UVX197" s="25"/>
      <c r="UVY197" s="25"/>
      <c r="UVZ197" s="25"/>
      <c r="UWA197" s="25"/>
      <c r="UWB197" s="25"/>
      <c r="UWC197" s="25"/>
      <c r="UWD197" s="25"/>
      <c r="UWE197" s="25"/>
      <c r="UWF197" s="25"/>
      <c r="UWG197" s="25"/>
      <c r="UWH197" s="25"/>
      <c r="UWI197" s="25"/>
      <c r="UWJ197" s="25"/>
      <c r="UWK197" s="25"/>
      <c r="UWL197" s="25"/>
      <c r="UWM197" s="25"/>
      <c r="UWN197" s="25"/>
      <c r="UWO197" s="25"/>
      <c r="UWP197" s="25"/>
      <c r="UWQ197" s="25"/>
      <c r="UWR197" s="25"/>
      <c r="UWS197" s="25"/>
      <c r="UWT197" s="25"/>
      <c r="UWU197" s="25"/>
      <c r="UWV197" s="25"/>
      <c r="UWW197" s="25"/>
      <c r="UWX197" s="25"/>
      <c r="UWY197" s="25"/>
      <c r="UWZ197" s="25"/>
      <c r="UXA197" s="25"/>
      <c r="UXB197" s="25"/>
      <c r="UXC197" s="25"/>
      <c r="UXD197" s="25"/>
      <c r="UXE197" s="25"/>
      <c r="UXF197" s="25"/>
      <c r="UXG197" s="25"/>
      <c r="UXH197" s="25"/>
      <c r="UXI197" s="25"/>
      <c r="UXJ197" s="25"/>
      <c r="UXK197" s="25"/>
      <c r="UXL197" s="25"/>
      <c r="UXM197" s="25"/>
      <c r="UXN197" s="25"/>
      <c r="UXO197" s="25"/>
      <c r="UXP197" s="25"/>
      <c r="UXQ197" s="25"/>
      <c r="UXR197" s="25"/>
      <c r="UXS197" s="25"/>
      <c r="UXT197" s="25"/>
      <c r="UXU197" s="25"/>
      <c r="UXV197" s="25"/>
      <c r="UXW197" s="25"/>
      <c r="UXX197" s="25"/>
      <c r="UXY197" s="25"/>
      <c r="UXZ197" s="25"/>
      <c r="UYA197" s="25"/>
      <c r="UYB197" s="25"/>
      <c r="UYC197" s="25"/>
      <c r="UYD197" s="25"/>
      <c r="UYE197" s="25"/>
      <c r="UYF197" s="25"/>
      <c r="UYG197" s="25"/>
      <c r="UYH197" s="25"/>
      <c r="UYI197" s="25"/>
      <c r="UYJ197" s="25"/>
      <c r="UYK197" s="25"/>
      <c r="UYL197" s="25"/>
      <c r="UYM197" s="25"/>
      <c r="UYN197" s="25"/>
      <c r="UYO197" s="25"/>
      <c r="UYP197" s="25"/>
      <c r="UYQ197" s="25"/>
      <c r="UYR197" s="25"/>
      <c r="UYS197" s="25"/>
      <c r="UYT197" s="25"/>
      <c r="UYU197" s="25"/>
      <c r="UYV197" s="25"/>
      <c r="UYW197" s="25"/>
      <c r="UYX197" s="25"/>
      <c r="UYY197" s="25"/>
      <c r="UYZ197" s="25"/>
      <c r="UZA197" s="25"/>
      <c r="UZB197" s="25"/>
      <c r="UZC197" s="25"/>
      <c r="UZD197" s="25"/>
      <c r="UZE197" s="25"/>
      <c r="UZF197" s="25"/>
      <c r="UZG197" s="25"/>
      <c r="UZH197" s="25"/>
      <c r="UZI197" s="25"/>
      <c r="UZJ197" s="25"/>
      <c r="UZK197" s="25"/>
      <c r="UZL197" s="25"/>
      <c r="UZM197" s="25"/>
      <c r="UZN197" s="25"/>
      <c r="UZO197" s="25"/>
      <c r="UZP197" s="25"/>
      <c r="UZQ197" s="25"/>
      <c r="UZR197" s="25"/>
      <c r="UZS197" s="25"/>
      <c r="UZT197" s="25"/>
      <c r="UZU197" s="25"/>
      <c r="UZV197" s="25"/>
      <c r="UZW197" s="25"/>
      <c r="UZX197" s="25"/>
      <c r="UZY197" s="25"/>
      <c r="UZZ197" s="25"/>
      <c r="VAA197" s="25"/>
      <c r="VAB197" s="25"/>
      <c r="VAC197" s="25"/>
      <c r="VAD197" s="25"/>
      <c r="VAE197" s="25"/>
      <c r="VAF197" s="25"/>
      <c r="VAG197" s="25"/>
      <c r="VAH197" s="25"/>
      <c r="VAI197" s="25"/>
      <c r="VAJ197" s="25"/>
      <c r="VAK197" s="25"/>
      <c r="VAL197" s="25"/>
      <c r="VAM197" s="25"/>
      <c r="VAN197" s="25"/>
      <c r="VAO197" s="25"/>
      <c r="VAP197" s="25"/>
      <c r="VAQ197" s="25"/>
      <c r="VAR197" s="25"/>
      <c r="VAS197" s="25"/>
      <c r="VAT197" s="25"/>
      <c r="VAU197" s="25"/>
      <c r="VAV197" s="25"/>
      <c r="VAW197" s="25"/>
      <c r="VAX197" s="25"/>
      <c r="VAY197" s="25"/>
      <c r="VAZ197" s="25"/>
      <c r="VBA197" s="25"/>
      <c r="VBB197" s="25"/>
      <c r="VBC197" s="25"/>
      <c r="VBD197" s="25"/>
      <c r="VBE197" s="25"/>
      <c r="VBF197" s="25"/>
      <c r="VBG197" s="25"/>
      <c r="VBH197" s="25"/>
      <c r="VBI197" s="25"/>
      <c r="VBJ197" s="25"/>
      <c r="VBK197" s="25"/>
      <c r="VBL197" s="25"/>
      <c r="VBM197" s="25"/>
      <c r="VBN197" s="25"/>
      <c r="VBO197" s="25"/>
      <c r="VBP197" s="25"/>
      <c r="VBQ197" s="25"/>
      <c r="VBR197" s="25"/>
      <c r="VBS197" s="25"/>
      <c r="VBT197" s="25"/>
      <c r="VBU197" s="25"/>
      <c r="VBV197" s="25"/>
      <c r="VBW197" s="25"/>
      <c r="VBX197" s="25"/>
      <c r="VBY197" s="25"/>
      <c r="VBZ197" s="25"/>
      <c r="VCA197" s="25"/>
      <c r="VCB197" s="25"/>
      <c r="VCC197" s="25"/>
      <c r="VCD197" s="25"/>
      <c r="VCE197" s="25"/>
      <c r="VCF197" s="25"/>
      <c r="VCG197" s="25"/>
      <c r="VCH197" s="25"/>
      <c r="VCI197" s="25"/>
      <c r="VCJ197" s="25"/>
      <c r="VCK197" s="25"/>
      <c r="VCL197" s="25"/>
      <c r="VCM197" s="25"/>
      <c r="VCN197" s="25"/>
      <c r="VCO197" s="25"/>
      <c r="VCP197" s="25"/>
      <c r="VCQ197" s="25"/>
      <c r="VCR197" s="25"/>
      <c r="VCS197" s="25"/>
      <c r="VCT197" s="25"/>
      <c r="VCU197" s="25"/>
      <c r="VCV197" s="25"/>
      <c r="VCW197" s="25"/>
      <c r="VCX197" s="25"/>
      <c r="VCY197" s="25"/>
      <c r="VCZ197" s="25"/>
      <c r="VDA197" s="25"/>
      <c r="VDB197" s="25"/>
      <c r="VDC197" s="25"/>
      <c r="VDD197" s="25"/>
      <c r="VDE197" s="25"/>
      <c r="VDF197" s="25"/>
      <c r="VDG197" s="25"/>
      <c r="VDH197" s="25"/>
      <c r="VDI197" s="25"/>
      <c r="VDJ197" s="25"/>
      <c r="VDK197" s="25"/>
      <c r="VDL197" s="25"/>
      <c r="VDM197" s="25"/>
      <c r="VDN197" s="25"/>
      <c r="VDO197" s="25"/>
      <c r="VDP197" s="25"/>
      <c r="VDQ197" s="25"/>
      <c r="VDR197" s="25"/>
      <c r="VDS197" s="25"/>
      <c r="VDT197" s="25"/>
      <c r="VDU197" s="25"/>
      <c r="VDV197" s="25"/>
      <c r="VDW197" s="25"/>
      <c r="VDX197" s="25"/>
      <c r="VDY197" s="25"/>
      <c r="VDZ197" s="25"/>
      <c r="VEA197" s="25"/>
      <c r="VEB197" s="25"/>
      <c r="VEC197" s="25"/>
      <c r="VED197" s="25"/>
      <c r="VEE197" s="25"/>
      <c r="VEF197" s="25"/>
      <c r="VEG197" s="25"/>
      <c r="VEH197" s="25"/>
      <c r="VEI197" s="25"/>
      <c r="VEJ197" s="25"/>
      <c r="VEK197" s="25"/>
      <c r="VEL197" s="25"/>
      <c r="VEM197" s="25"/>
      <c r="VEN197" s="25"/>
      <c r="VEO197" s="25"/>
      <c r="VEP197" s="25"/>
      <c r="VEQ197" s="25"/>
      <c r="VER197" s="25"/>
      <c r="VES197" s="25"/>
      <c r="VET197" s="25"/>
      <c r="VEU197" s="25"/>
      <c r="VEV197" s="25"/>
      <c r="VEW197" s="25"/>
      <c r="VEX197" s="25"/>
      <c r="VEY197" s="25"/>
      <c r="VEZ197" s="25"/>
      <c r="VFA197" s="25"/>
      <c r="VFB197" s="25"/>
      <c r="VFC197" s="25"/>
      <c r="VFD197" s="25"/>
      <c r="VFE197" s="25"/>
      <c r="VFF197" s="25"/>
      <c r="VFG197" s="25"/>
      <c r="VFH197" s="25"/>
      <c r="VFI197" s="25"/>
      <c r="VFJ197" s="25"/>
      <c r="VFK197" s="25"/>
      <c r="VFL197" s="25"/>
      <c r="VFM197" s="25"/>
      <c r="VFN197" s="25"/>
      <c r="VFO197" s="25"/>
      <c r="VFP197" s="25"/>
      <c r="VFQ197" s="25"/>
      <c r="VFR197" s="25"/>
      <c r="VFS197" s="25"/>
      <c r="VFT197" s="25"/>
      <c r="VFU197" s="25"/>
      <c r="VFV197" s="25"/>
      <c r="VFW197" s="25"/>
      <c r="VFX197" s="25"/>
      <c r="VFY197" s="25"/>
      <c r="VFZ197" s="25"/>
      <c r="VGA197" s="25"/>
      <c r="VGB197" s="25"/>
      <c r="VGC197" s="25"/>
      <c r="VGD197" s="25"/>
      <c r="VGE197" s="25"/>
      <c r="VGF197" s="25"/>
      <c r="VGG197" s="25"/>
      <c r="VGH197" s="25"/>
      <c r="VGI197" s="25"/>
      <c r="VGJ197" s="25"/>
      <c r="VGK197" s="25"/>
      <c r="VGL197" s="25"/>
      <c r="VGM197" s="25"/>
      <c r="VGN197" s="25"/>
      <c r="VGO197" s="25"/>
      <c r="VGP197" s="25"/>
      <c r="VGQ197" s="25"/>
      <c r="VGR197" s="25"/>
      <c r="VGS197" s="25"/>
      <c r="VGT197" s="25"/>
      <c r="VGU197" s="25"/>
      <c r="VGV197" s="25"/>
      <c r="VGW197" s="25"/>
      <c r="VGX197" s="25"/>
      <c r="VGY197" s="25"/>
      <c r="VGZ197" s="25"/>
      <c r="VHA197" s="25"/>
      <c r="VHB197" s="25"/>
      <c r="VHC197" s="25"/>
      <c r="VHD197" s="25"/>
      <c r="VHE197" s="25"/>
      <c r="VHF197" s="25"/>
      <c r="VHG197" s="25"/>
      <c r="VHH197" s="25"/>
      <c r="VHI197" s="25"/>
      <c r="VHJ197" s="25"/>
      <c r="VHK197" s="25"/>
      <c r="VHL197" s="25"/>
      <c r="VHM197" s="25"/>
      <c r="VHN197" s="25"/>
      <c r="VHO197" s="25"/>
      <c r="VHP197" s="25"/>
      <c r="VHQ197" s="25"/>
      <c r="VHR197" s="25"/>
      <c r="VHS197" s="25"/>
      <c r="VHT197" s="25"/>
      <c r="VHU197" s="25"/>
      <c r="VHV197" s="25"/>
      <c r="VHW197" s="25"/>
      <c r="VHX197" s="25"/>
      <c r="VHY197" s="25"/>
      <c r="VHZ197" s="25"/>
      <c r="VIA197" s="25"/>
      <c r="VIB197" s="25"/>
      <c r="VIC197" s="25"/>
      <c r="VID197" s="25"/>
      <c r="VIE197" s="25"/>
      <c r="VIF197" s="25"/>
      <c r="VIG197" s="25"/>
      <c r="VIH197" s="25"/>
      <c r="VII197" s="25"/>
      <c r="VIJ197" s="25"/>
      <c r="VIK197" s="25"/>
      <c r="VIL197" s="25"/>
      <c r="VIM197" s="25"/>
      <c r="VIN197" s="25"/>
      <c r="VIO197" s="25"/>
      <c r="VIP197" s="25"/>
      <c r="VIQ197" s="25"/>
      <c r="VIR197" s="25"/>
      <c r="VIS197" s="25"/>
      <c r="VIT197" s="25"/>
      <c r="VIU197" s="25"/>
      <c r="VIV197" s="25"/>
      <c r="VIW197" s="25"/>
      <c r="VIX197" s="25"/>
      <c r="VIY197" s="25"/>
      <c r="VIZ197" s="25"/>
      <c r="VJA197" s="25"/>
      <c r="VJB197" s="25"/>
      <c r="VJC197" s="25"/>
      <c r="VJD197" s="25"/>
      <c r="VJE197" s="25"/>
      <c r="VJF197" s="25"/>
      <c r="VJG197" s="25"/>
      <c r="VJH197" s="25"/>
      <c r="VJI197" s="25"/>
      <c r="VJJ197" s="25"/>
      <c r="VJK197" s="25"/>
      <c r="VJL197" s="25"/>
      <c r="VJM197" s="25"/>
      <c r="VJN197" s="25"/>
      <c r="VJO197" s="25"/>
      <c r="VJP197" s="25"/>
      <c r="VJQ197" s="25"/>
      <c r="VJR197" s="25"/>
      <c r="VJS197" s="25"/>
      <c r="VJT197" s="25"/>
      <c r="VJU197" s="25"/>
      <c r="VJV197" s="25"/>
      <c r="VJW197" s="25"/>
      <c r="VJX197" s="25"/>
      <c r="VJY197" s="25"/>
      <c r="VJZ197" s="25"/>
      <c r="VKA197" s="25"/>
      <c r="VKB197" s="25"/>
      <c r="VKC197" s="25"/>
      <c r="VKD197" s="25"/>
      <c r="VKE197" s="25"/>
      <c r="VKF197" s="25"/>
      <c r="VKG197" s="25"/>
      <c r="VKH197" s="25"/>
      <c r="VKI197" s="25"/>
      <c r="VKJ197" s="25"/>
      <c r="VKK197" s="25"/>
      <c r="VKL197" s="25"/>
      <c r="VKM197" s="25"/>
      <c r="VKN197" s="25"/>
      <c r="VKO197" s="25"/>
      <c r="VKP197" s="25"/>
      <c r="VKQ197" s="25"/>
      <c r="VKR197" s="25"/>
      <c r="VKS197" s="25"/>
      <c r="VKT197" s="25"/>
      <c r="VKU197" s="25"/>
      <c r="VKV197" s="25"/>
      <c r="VKW197" s="25"/>
      <c r="VKX197" s="25"/>
      <c r="VKY197" s="25"/>
      <c r="VKZ197" s="25"/>
      <c r="VLA197" s="25"/>
      <c r="VLB197" s="25"/>
      <c r="VLC197" s="25"/>
      <c r="VLD197" s="25"/>
      <c r="VLE197" s="25"/>
      <c r="VLF197" s="25"/>
      <c r="VLG197" s="25"/>
      <c r="VLH197" s="25"/>
      <c r="VLI197" s="25"/>
      <c r="VLJ197" s="25"/>
      <c r="VLK197" s="25"/>
      <c r="VLL197" s="25"/>
      <c r="VLM197" s="25"/>
      <c r="VLN197" s="25"/>
      <c r="VLO197" s="25"/>
      <c r="VLP197" s="25"/>
      <c r="VLQ197" s="25"/>
      <c r="VLR197" s="25"/>
      <c r="VLS197" s="25"/>
      <c r="VLT197" s="25"/>
      <c r="VLU197" s="25"/>
      <c r="VLV197" s="25"/>
      <c r="VLW197" s="25"/>
      <c r="VLX197" s="25"/>
      <c r="VLY197" s="25"/>
      <c r="VLZ197" s="25"/>
      <c r="VMA197" s="25"/>
      <c r="VMB197" s="25"/>
      <c r="VMC197" s="25"/>
      <c r="VMD197" s="25"/>
      <c r="VME197" s="25"/>
      <c r="VMF197" s="25"/>
      <c r="VMG197" s="25"/>
      <c r="VMH197" s="25"/>
      <c r="VMI197" s="25"/>
      <c r="VMJ197" s="25"/>
      <c r="VMK197" s="25"/>
      <c r="VML197" s="25"/>
      <c r="VMM197" s="25"/>
      <c r="VMN197" s="25"/>
      <c r="VMO197" s="25"/>
      <c r="VMP197" s="25"/>
      <c r="VMQ197" s="25"/>
      <c r="VMR197" s="25"/>
      <c r="VMS197" s="25"/>
      <c r="VMT197" s="25"/>
      <c r="VMU197" s="25"/>
      <c r="VMV197" s="25"/>
      <c r="VMW197" s="25"/>
      <c r="VMX197" s="25"/>
      <c r="VMY197" s="25"/>
      <c r="VMZ197" s="25"/>
      <c r="VNA197" s="25"/>
      <c r="VNB197" s="25"/>
      <c r="VNC197" s="25"/>
      <c r="VND197" s="25"/>
      <c r="VNE197" s="25"/>
      <c r="VNF197" s="25"/>
      <c r="VNG197" s="25"/>
      <c r="VNH197" s="25"/>
      <c r="VNI197" s="25"/>
      <c r="VNJ197" s="25"/>
      <c r="VNK197" s="25"/>
      <c r="VNL197" s="25"/>
      <c r="VNM197" s="25"/>
      <c r="VNN197" s="25"/>
      <c r="VNO197" s="25"/>
      <c r="VNP197" s="25"/>
      <c r="VNQ197" s="25"/>
      <c r="VNR197" s="25"/>
      <c r="VNS197" s="25"/>
      <c r="VNT197" s="25"/>
      <c r="VNU197" s="25"/>
      <c r="VNV197" s="25"/>
      <c r="VNW197" s="25"/>
      <c r="VNX197" s="25"/>
      <c r="VNY197" s="25"/>
      <c r="VNZ197" s="25"/>
      <c r="VOA197" s="25"/>
      <c r="VOB197" s="25"/>
      <c r="VOC197" s="25"/>
      <c r="VOD197" s="25"/>
      <c r="VOE197" s="25"/>
      <c r="VOF197" s="25"/>
      <c r="VOG197" s="25"/>
      <c r="VOH197" s="25"/>
      <c r="VOI197" s="25"/>
      <c r="VOJ197" s="25"/>
      <c r="VOK197" s="25"/>
      <c r="VOL197" s="25"/>
      <c r="VOM197" s="25"/>
      <c r="VON197" s="25"/>
      <c r="VOO197" s="25"/>
      <c r="VOP197" s="25"/>
      <c r="VOQ197" s="25"/>
      <c r="VOR197" s="25"/>
      <c r="VOS197" s="25"/>
      <c r="VOT197" s="25"/>
      <c r="VOU197" s="25"/>
      <c r="VOV197" s="25"/>
      <c r="VOW197" s="25"/>
      <c r="VOX197" s="25"/>
      <c r="VOY197" s="25"/>
      <c r="VOZ197" s="25"/>
      <c r="VPA197" s="25"/>
      <c r="VPB197" s="25"/>
      <c r="VPC197" s="25"/>
      <c r="VPD197" s="25"/>
      <c r="VPE197" s="25"/>
      <c r="VPF197" s="25"/>
      <c r="VPG197" s="25"/>
      <c r="VPH197" s="25"/>
      <c r="VPI197" s="25"/>
      <c r="VPJ197" s="25"/>
      <c r="VPK197" s="25"/>
      <c r="VPL197" s="25"/>
      <c r="VPM197" s="25"/>
      <c r="VPN197" s="25"/>
      <c r="VPO197" s="25"/>
      <c r="VPP197" s="25"/>
      <c r="VPQ197" s="25"/>
      <c r="VPR197" s="25"/>
      <c r="VPS197" s="25"/>
      <c r="VPT197" s="25"/>
      <c r="VPU197" s="25"/>
      <c r="VPV197" s="25"/>
      <c r="VPW197" s="25"/>
      <c r="VPX197" s="25"/>
      <c r="VPY197" s="25"/>
      <c r="VPZ197" s="25"/>
      <c r="VQA197" s="25"/>
      <c r="VQB197" s="25"/>
      <c r="VQC197" s="25"/>
      <c r="VQD197" s="25"/>
      <c r="VQE197" s="25"/>
      <c r="VQF197" s="25"/>
      <c r="VQG197" s="25"/>
      <c r="VQH197" s="25"/>
      <c r="VQI197" s="25"/>
      <c r="VQJ197" s="25"/>
      <c r="VQK197" s="25"/>
      <c r="VQL197" s="25"/>
      <c r="VQM197" s="25"/>
      <c r="VQN197" s="25"/>
      <c r="VQO197" s="25"/>
      <c r="VQP197" s="25"/>
      <c r="VQQ197" s="25"/>
      <c r="VQR197" s="25"/>
      <c r="VQS197" s="25"/>
      <c r="VQT197" s="25"/>
      <c r="VQU197" s="25"/>
      <c r="VQV197" s="25"/>
      <c r="VQW197" s="25"/>
      <c r="VQX197" s="25"/>
      <c r="VQY197" s="25"/>
      <c r="VQZ197" s="25"/>
      <c r="VRA197" s="25"/>
      <c r="VRB197" s="25"/>
      <c r="VRC197" s="25"/>
      <c r="VRD197" s="25"/>
      <c r="VRE197" s="25"/>
      <c r="VRF197" s="25"/>
      <c r="VRG197" s="25"/>
      <c r="VRH197" s="25"/>
      <c r="VRI197" s="25"/>
      <c r="VRJ197" s="25"/>
      <c r="VRK197" s="25"/>
      <c r="VRL197" s="25"/>
      <c r="VRM197" s="25"/>
      <c r="VRN197" s="25"/>
      <c r="VRO197" s="25"/>
      <c r="VRP197" s="25"/>
      <c r="VRQ197" s="25"/>
      <c r="VRR197" s="25"/>
      <c r="VRS197" s="25"/>
      <c r="VRT197" s="25"/>
      <c r="VRU197" s="25"/>
      <c r="VRV197" s="25"/>
      <c r="VRW197" s="25"/>
      <c r="VRX197" s="25"/>
      <c r="VRY197" s="25"/>
      <c r="VRZ197" s="25"/>
      <c r="VSA197" s="25"/>
      <c r="VSB197" s="25"/>
      <c r="VSC197" s="25"/>
      <c r="VSD197" s="25"/>
      <c r="VSE197" s="25"/>
      <c r="VSF197" s="25"/>
      <c r="VSG197" s="25"/>
      <c r="VSH197" s="25"/>
      <c r="VSI197" s="25"/>
      <c r="VSJ197" s="25"/>
      <c r="VSK197" s="25"/>
      <c r="VSL197" s="25"/>
      <c r="VSM197" s="25"/>
      <c r="VSN197" s="25"/>
      <c r="VSO197" s="25"/>
      <c r="VSP197" s="25"/>
      <c r="VSQ197" s="25"/>
      <c r="VSR197" s="25"/>
      <c r="VSS197" s="25"/>
      <c r="VST197" s="25"/>
      <c r="VSU197" s="25"/>
      <c r="VSV197" s="25"/>
      <c r="VSW197" s="25"/>
      <c r="VSX197" s="25"/>
      <c r="VSY197" s="25"/>
      <c r="VSZ197" s="25"/>
      <c r="VTA197" s="25"/>
      <c r="VTB197" s="25"/>
      <c r="VTC197" s="25"/>
      <c r="VTD197" s="25"/>
      <c r="VTE197" s="25"/>
      <c r="VTF197" s="25"/>
      <c r="VTG197" s="25"/>
      <c r="VTH197" s="25"/>
      <c r="VTI197" s="25"/>
      <c r="VTJ197" s="25"/>
      <c r="VTK197" s="25"/>
      <c r="VTL197" s="25"/>
      <c r="VTM197" s="25"/>
      <c r="VTN197" s="25"/>
      <c r="VTO197" s="25"/>
      <c r="VTP197" s="25"/>
      <c r="VTQ197" s="25"/>
      <c r="VTR197" s="25"/>
      <c r="VTS197" s="25"/>
      <c r="VTT197" s="25"/>
      <c r="VTU197" s="25"/>
      <c r="VTV197" s="25"/>
      <c r="VTW197" s="25"/>
      <c r="VTX197" s="25"/>
      <c r="VTY197" s="25"/>
      <c r="VTZ197" s="25"/>
      <c r="VUA197" s="25"/>
      <c r="VUB197" s="25"/>
      <c r="VUC197" s="25"/>
      <c r="VUD197" s="25"/>
      <c r="VUE197" s="25"/>
      <c r="VUF197" s="25"/>
      <c r="VUG197" s="25"/>
      <c r="VUH197" s="25"/>
      <c r="VUI197" s="25"/>
      <c r="VUJ197" s="25"/>
      <c r="VUK197" s="25"/>
      <c r="VUL197" s="25"/>
      <c r="VUM197" s="25"/>
      <c r="VUN197" s="25"/>
      <c r="VUO197" s="25"/>
      <c r="VUP197" s="25"/>
      <c r="VUQ197" s="25"/>
      <c r="VUR197" s="25"/>
      <c r="VUS197" s="25"/>
      <c r="VUT197" s="25"/>
      <c r="VUU197" s="25"/>
      <c r="VUV197" s="25"/>
      <c r="VUW197" s="25"/>
      <c r="VUX197" s="25"/>
      <c r="VUY197" s="25"/>
      <c r="VUZ197" s="25"/>
      <c r="VVA197" s="25"/>
      <c r="VVB197" s="25"/>
      <c r="VVC197" s="25"/>
      <c r="VVD197" s="25"/>
      <c r="VVE197" s="25"/>
      <c r="VVF197" s="25"/>
      <c r="VVG197" s="25"/>
      <c r="VVH197" s="25"/>
      <c r="VVI197" s="25"/>
      <c r="VVJ197" s="25"/>
      <c r="VVK197" s="25"/>
      <c r="VVL197" s="25"/>
      <c r="VVM197" s="25"/>
      <c r="VVN197" s="25"/>
      <c r="VVO197" s="25"/>
      <c r="VVP197" s="25"/>
      <c r="VVQ197" s="25"/>
      <c r="VVR197" s="25"/>
      <c r="VVS197" s="25"/>
      <c r="VVT197" s="25"/>
      <c r="VVU197" s="25"/>
      <c r="VVV197" s="25"/>
      <c r="VVW197" s="25"/>
      <c r="VVX197" s="25"/>
      <c r="VVY197" s="25"/>
      <c r="VVZ197" s="25"/>
      <c r="VWA197" s="25"/>
      <c r="VWB197" s="25"/>
      <c r="VWC197" s="25"/>
      <c r="VWD197" s="25"/>
      <c r="VWE197" s="25"/>
      <c r="VWF197" s="25"/>
      <c r="VWG197" s="25"/>
      <c r="VWH197" s="25"/>
      <c r="VWI197" s="25"/>
      <c r="VWJ197" s="25"/>
      <c r="VWK197" s="25"/>
      <c r="VWL197" s="25"/>
      <c r="VWM197" s="25"/>
      <c r="VWN197" s="25"/>
      <c r="VWO197" s="25"/>
      <c r="VWP197" s="25"/>
      <c r="VWQ197" s="25"/>
      <c r="VWR197" s="25"/>
      <c r="VWS197" s="25"/>
      <c r="VWT197" s="25"/>
      <c r="VWU197" s="25"/>
      <c r="VWV197" s="25"/>
      <c r="VWW197" s="25"/>
      <c r="VWX197" s="25"/>
      <c r="VWY197" s="25"/>
      <c r="VWZ197" s="25"/>
      <c r="VXA197" s="25"/>
      <c r="VXB197" s="25"/>
      <c r="VXC197" s="25"/>
      <c r="VXD197" s="25"/>
      <c r="VXE197" s="25"/>
      <c r="VXF197" s="25"/>
      <c r="VXG197" s="25"/>
      <c r="VXH197" s="25"/>
      <c r="VXI197" s="25"/>
      <c r="VXJ197" s="25"/>
      <c r="VXK197" s="25"/>
      <c r="VXL197" s="25"/>
      <c r="VXM197" s="25"/>
      <c r="VXN197" s="25"/>
      <c r="VXO197" s="25"/>
      <c r="VXP197" s="25"/>
      <c r="VXQ197" s="25"/>
      <c r="VXR197" s="25"/>
      <c r="VXS197" s="25"/>
      <c r="VXT197" s="25"/>
      <c r="VXU197" s="25"/>
      <c r="VXV197" s="25"/>
      <c r="VXW197" s="25"/>
      <c r="VXX197" s="25"/>
      <c r="VXY197" s="25"/>
      <c r="VXZ197" s="25"/>
      <c r="VYA197" s="25"/>
      <c r="VYB197" s="25"/>
      <c r="VYC197" s="25"/>
      <c r="VYD197" s="25"/>
      <c r="VYE197" s="25"/>
      <c r="VYF197" s="25"/>
      <c r="VYG197" s="25"/>
      <c r="VYH197" s="25"/>
      <c r="VYI197" s="25"/>
      <c r="VYJ197" s="25"/>
      <c r="VYK197" s="25"/>
      <c r="VYL197" s="25"/>
      <c r="VYM197" s="25"/>
      <c r="VYN197" s="25"/>
      <c r="VYO197" s="25"/>
      <c r="VYP197" s="25"/>
      <c r="VYQ197" s="25"/>
      <c r="VYR197" s="25"/>
      <c r="VYS197" s="25"/>
      <c r="VYT197" s="25"/>
      <c r="VYU197" s="25"/>
      <c r="VYV197" s="25"/>
      <c r="VYW197" s="25"/>
      <c r="VYX197" s="25"/>
      <c r="VYY197" s="25"/>
      <c r="VYZ197" s="25"/>
      <c r="VZA197" s="25"/>
      <c r="VZB197" s="25"/>
      <c r="VZC197" s="25"/>
      <c r="VZD197" s="25"/>
      <c r="VZE197" s="25"/>
      <c r="VZF197" s="25"/>
      <c r="VZG197" s="25"/>
      <c r="VZH197" s="25"/>
      <c r="VZI197" s="25"/>
      <c r="VZJ197" s="25"/>
      <c r="VZK197" s="25"/>
      <c r="VZL197" s="25"/>
      <c r="VZM197" s="25"/>
      <c r="VZN197" s="25"/>
      <c r="VZO197" s="25"/>
      <c r="VZP197" s="25"/>
      <c r="VZQ197" s="25"/>
      <c r="VZR197" s="25"/>
      <c r="VZS197" s="25"/>
      <c r="VZT197" s="25"/>
      <c r="VZU197" s="25"/>
      <c r="VZV197" s="25"/>
      <c r="VZW197" s="25"/>
      <c r="VZX197" s="25"/>
      <c r="VZY197" s="25"/>
      <c r="VZZ197" s="25"/>
      <c r="WAA197" s="25"/>
      <c r="WAB197" s="25"/>
      <c r="WAC197" s="25"/>
      <c r="WAD197" s="25"/>
      <c r="WAE197" s="25"/>
      <c r="WAF197" s="25"/>
      <c r="WAG197" s="25"/>
      <c r="WAH197" s="25"/>
      <c r="WAI197" s="25"/>
      <c r="WAJ197" s="25"/>
      <c r="WAK197" s="25"/>
      <c r="WAL197" s="25"/>
      <c r="WAM197" s="25"/>
      <c r="WAN197" s="25"/>
      <c r="WAO197" s="25"/>
      <c r="WAP197" s="25"/>
      <c r="WAQ197" s="25"/>
      <c r="WAR197" s="25"/>
      <c r="WAS197" s="25"/>
      <c r="WAT197" s="25"/>
      <c r="WAU197" s="25"/>
      <c r="WAV197" s="25"/>
      <c r="WAW197" s="25"/>
      <c r="WAX197" s="25"/>
      <c r="WAY197" s="25"/>
      <c r="WAZ197" s="25"/>
      <c r="WBA197" s="25"/>
      <c r="WBB197" s="25"/>
      <c r="WBC197" s="25"/>
      <c r="WBD197" s="25"/>
      <c r="WBE197" s="25"/>
      <c r="WBF197" s="25"/>
      <c r="WBG197" s="25"/>
      <c r="WBH197" s="25"/>
      <c r="WBI197" s="25"/>
      <c r="WBJ197" s="25"/>
      <c r="WBK197" s="25"/>
      <c r="WBL197" s="25"/>
      <c r="WBM197" s="25"/>
      <c r="WBN197" s="25"/>
      <c r="WBO197" s="25"/>
      <c r="WBP197" s="25"/>
      <c r="WBQ197" s="25"/>
      <c r="WBR197" s="25"/>
      <c r="WBS197" s="25"/>
      <c r="WBT197" s="25"/>
      <c r="WBU197" s="25"/>
      <c r="WBV197" s="25"/>
      <c r="WBW197" s="25"/>
      <c r="WBX197" s="25"/>
      <c r="WBY197" s="25"/>
      <c r="WBZ197" s="25"/>
      <c r="WCA197" s="25"/>
      <c r="WCB197" s="25"/>
      <c r="WCC197" s="25"/>
      <c r="WCD197" s="25"/>
      <c r="WCE197" s="25"/>
      <c r="WCF197" s="25"/>
      <c r="WCG197" s="25"/>
      <c r="WCH197" s="25"/>
      <c r="WCI197" s="25"/>
      <c r="WCJ197" s="25"/>
      <c r="WCK197" s="25"/>
      <c r="WCL197" s="25"/>
      <c r="WCM197" s="25"/>
      <c r="WCN197" s="25"/>
      <c r="WCO197" s="25"/>
      <c r="WCP197" s="25"/>
      <c r="WCQ197" s="25"/>
      <c r="WCR197" s="25"/>
      <c r="WCS197" s="25"/>
      <c r="WCT197" s="25"/>
      <c r="WCU197" s="25"/>
      <c r="WCV197" s="25"/>
      <c r="WCW197" s="25"/>
      <c r="WCX197" s="25"/>
      <c r="WCY197" s="25"/>
      <c r="WCZ197" s="25"/>
      <c r="WDA197" s="25"/>
      <c r="WDB197" s="25"/>
      <c r="WDC197" s="25"/>
      <c r="WDD197" s="25"/>
      <c r="WDE197" s="25"/>
      <c r="WDF197" s="25"/>
      <c r="WDG197" s="25"/>
      <c r="WDH197" s="25"/>
      <c r="WDI197" s="25"/>
      <c r="WDJ197" s="25"/>
      <c r="WDK197" s="25"/>
      <c r="WDL197" s="25"/>
      <c r="WDM197" s="25"/>
      <c r="WDN197" s="25"/>
      <c r="WDO197" s="25"/>
      <c r="WDP197" s="25"/>
      <c r="WDQ197" s="25"/>
      <c r="WDR197" s="25"/>
      <c r="WDS197" s="25"/>
      <c r="WDT197" s="25"/>
      <c r="WDU197" s="25"/>
      <c r="WDV197" s="25"/>
      <c r="WDW197" s="25"/>
      <c r="WDX197" s="25"/>
      <c r="WDY197" s="25"/>
      <c r="WDZ197" s="25"/>
      <c r="WEA197" s="25"/>
      <c r="WEB197" s="25"/>
      <c r="WEC197" s="25"/>
      <c r="WED197" s="25"/>
      <c r="WEE197" s="25"/>
      <c r="WEF197" s="25"/>
      <c r="WEG197" s="25"/>
      <c r="WEH197" s="25"/>
      <c r="WEI197" s="25"/>
      <c r="WEJ197" s="25"/>
      <c r="WEK197" s="25"/>
      <c r="WEL197" s="25"/>
      <c r="WEM197" s="25"/>
      <c r="WEN197" s="25"/>
      <c r="WEO197" s="25"/>
      <c r="WEP197" s="25"/>
      <c r="WEQ197" s="25"/>
      <c r="WER197" s="25"/>
      <c r="WES197" s="25"/>
      <c r="WET197" s="25"/>
      <c r="WEU197" s="25"/>
      <c r="WEV197" s="25"/>
      <c r="WEW197" s="25"/>
      <c r="WEX197" s="25"/>
      <c r="WEY197" s="25"/>
      <c r="WEZ197" s="25"/>
      <c r="WFA197" s="25"/>
      <c r="WFB197" s="25"/>
      <c r="WFC197" s="25"/>
      <c r="WFD197" s="25"/>
      <c r="WFE197" s="25"/>
      <c r="WFF197" s="25"/>
      <c r="WFG197" s="25"/>
      <c r="WFH197" s="25"/>
      <c r="WFI197" s="25"/>
      <c r="WFJ197" s="25"/>
      <c r="WFK197" s="25"/>
      <c r="WFL197" s="25"/>
      <c r="WFM197" s="25"/>
      <c r="WFN197" s="25"/>
      <c r="WFO197" s="25"/>
      <c r="WFP197" s="25"/>
      <c r="WFQ197" s="25"/>
      <c r="WFR197" s="25"/>
      <c r="WFS197" s="25"/>
      <c r="WFT197" s="25"/>
      <c r="WFU197" s="25"/>
      <c r="WFV197" s="25"/>
      <c r="WFW197" s="25"/>
      <c r="WFX197" s="25"/>
      <c r="WFY197" s="25"/>
      <c r="WFZ197" s="25"/>
      <c r="WGA197" s="25"/>
      <c r="WGB197" s="25"/>
      <c r="WGC197" s="25"/>
      <c r="WGD197" s="25"/>
      <c r="WGE197" s="25"/>
      <c r="WGF197" s="25"/>
      <c r="WGG197" s="25"/>
      <c r="WGH197" s="25"/>
      <c r="WGI197" s="25"/>
      <c r="WGJ197" s="25"/>
      <c r="WGK197" s="25"/>
      <c r="WGL197" s="25"/>
      <c r="WGM197" s="25"/>
      <c r="WGN197" s="25"/>
      <c r="WGO197" s="25"/>
      <c r="WGP197" s="25"/>
      <c r="WGQ197" s="25"/>
      <c r="WGR197" s="25"/>
      <c r="WGS197" s="25"/>
      <c r="WGT197" s="25"/>
      <c r="WGU197" s="25"/>
      <c r="WGV197" s="25"/>
      <c r="WGW197" s="25"/>
      <c r="WGX197" s="25"/>
      <c r="WGY197" s="25"/>
      <c r="WGZ197" s="25"/>
      <c r="WHA197" s="25"/>
      <c r="WHB197" s="25"/>
      <c r="WHC197" s="25"/>
      <c r="WHD197" s="25"/>
      <c r="WHE197" s="25"/>
      <c r="WHF197" s="25"/>
      <c r="WHG197" s="25"/>
      <c r="WHH197" s="25"/>
      <c r="WHI197" s="25"/>
      <c r="WHJ197" s="25"/>
      <c r="WHK197" s="25"/>
      <c r="WHL197" s="25"/>
      <c r="WHM197" s="25"/>
      <c r="WHN197" s="25"/>
      <c r="WHO197" s="25"/>
      <c r="WHP197" s="25"/>
      <c r="WHQ197" s="25"/>
      <c r="WHR197" s="25"/>
      <c r="WHS197" s="25"/>
      <c r="WHT197" s="25"/>
      <c r="WHU197" s="25"/>
      <c r="WHV197" s="25"/>
      <c r="WHW197" s="25"/>
      <c r="WHX197" s="25"/>
      <c r="WHY197" s="25"/>
      <c r="WHZ197" s="25"/>
      <c r="WIA197" s="25"/>
      <c r="WIB197" s="25"/>
      <c r="WIC197" s="25"/>
      <c r="WID197" s="25"/>
      <c r="WIE197" s="25"/>
      <c r="WIF197" s="25"/>
      <c r="WIG197" s="25"/>
      <c r="WIH197" s="25"/>
      <c r="WII197" s="25"/>
      <c r="WIJ197" s="25"/>
      <c r="WIK197" s="25"/>
      <c r="WIL197" s="25"/>
      <c r="WIM197" s="25"/>
      <c r="WIN197" s="25"/>
      <c r="WIO197" s="25"/>
      <c r="WIP197" s="25"/>
      <c r="WIQ197" s="25"/>
      <c r="WIR197" s="25"/>
      <c r="WIS197" s="25"/>
      <c r="WIT197" s="25"/>
      <c r="WIU197" s="25"/>
      <c r="WIV197" s="25"/>
      <c r="WIW197" s="25"/>
      <c r="WIX197" s="25"/>
      <c r="WIY197" s="25"/>
      <c r="WIZ197" s="25"/>
      <c r="WJA197" s="25"/>
      <c r="WJB197" s="25"/>
      <c r="WJC197" s="25"/>
      <c r="WJD197" s="25"/>
      <c r="WJE197" s="25"/>
      <c r="WJF197" s="25"/>
      <c r="WJG197" s="25"/>
      <c r="WJH197" s="25"/>
      <c r="WJI197" s="25"/>
      <c r="WJJ197" s="25"/>
      <c r="WJK197" s="25"/>
      <c r="WJL197" s="25"/>
      <c r="WJM197" s="25"/>
      <c r="WJN197" s="25"/>
      <c r="WJO197" s="25"/>
      <c r="WJP197" s="25"/>
      <c r="WJQ197" s="25"/>
      <c r="WJR197" s="25"/>
      <c r="WJS197" s="25"/>
      <c r="WJT197" s="25"/>
      <c r="WJU197" s="25"/>
      <c r="WJV197" s="25"/>
      <c r="WJW197" s="25"/>
      <c r="WJX197" s="25"/>
      <c r="WJY197" s="25"/>
      <c r="WJZ197" s="25"/>
      <c r="WKA197" s="25"/>
      <c r="WKB197" s="25"/>
      <c r="WKC197" s="25"/>
      <c r="WKD197" s="25"/>
      <c r="WKE197" s="25"/>
      <c r="WKF197" s="25"/>
      <c r="WKG197" s="25"/>
      <c r="WKH197" s="25"/>
      <c r="WKI197" s="25"/>
      <c r="WKJ197" s="25"/>
      <c r="WKK197" s="25"/>
      <c r="WKL197" s="25"/>
      <c r="WKM197" s="25"/>
      <c r="WKN197" s="25"/>
      <c r="WKO197" s="25"/>
      <c r="WKP197" s="25"/>
      <c r="WKQ197" s="25"/>
      <c r="WKR197" s="25"/>
      <c r="WKS197" s="25"/>
      <c r="WKT197" s="25"/>
      <c r="WKU197" s="25"/>
      <c r="WKV197" s="25"/>
      <c r="WKW197" s="25"/>
      <c r="WKX197" s="25"/>
      <c r="WKY197" s="25"/>
      <c r="WKZ197" s="25"/>
      <c r="WLA197" s="25"/>
      <c r="WLB197" s="25"/>
      <c r="WLC197" s="25"/>
      <c r="WLD197" s="25"/>
      <c r="WLE197" s="25"/>
      <c r="WLF197" s="25"/>
      <c r="WLG197" s="25"/>
      <c r="WLH197" s="25"/>
      <c r="WLI197" s="25"/>
      <c r="WLJ197" s="25"/>
      <c r="WLK197" s="25"/>
      <c r="WLL197" s="25"/>
      <c r="WLM197" s="25"/>
      <c r="WLN197" s="25"/>
      <c r="WLO197" s="25"/>
      <c r="WLP197" s="25"/>
      <c r="WLQ197" s="25"/>
      <c r="WLR197" s="25"/>
      <c r="WLS197" s="25"/>
      <c r="WLT197" s="25"/>
      <c r="WLU197" s="25"/>
      <c r="WLV197" s="25"/>
      <c r="WLW197" s="25"/>
      <c r="WLX197" s="25"/>
      <c r="WLY197" s="25"/>
      <c r="WLZ197" s="25"/>
      <c r="WMA197" s="25"/>
      <c r="WMB197" s="25"/>
      <c r="WMC197" s="25"/>
      <c r="WMD197" s="25"/>
      <c r="WME197" s="25"/>
      <c r="WMF197" s="25"/>
      <c r="WMG197" s="25"/>
      <c r="WMH197" s="25"/>
      <c r="WMI197" s="25"/>
      <c r="WMJ197" s="25"/>
      <c r="WMK197" s="25"/>
      <c r="WML197" s="25"/>
      <c r="WMM197" s="25"/>
      <c r="WMN197" s="25"/>
      <c r="WMO197" s="25"/>
      <c r="WMP197" s="25"/>
      <c r="WMQ197" s="25"/>
      <c r="WMR197" s="25"/>
      <c r="WMS197" s="25"/>
      <c r="WMT197" s="25"/>
      <c r="WMU197" s="25"/>
      <c r="WMV197" s="25"/>
      <c r="WMW197" s="25"/>
      <c r="WMX197" s="25"/>
      <c r="WMY197" s="25"/>
      <c r="WMZ197" s="25"/>
      <c r="WNA197" s="25"/>
      <c r="WNB197" s="25"/>
      <c r="WNC197" s="25"/>
      <c r="WND197" s="25"/>
      <c r="WNE197" s="25"/>
      <c r="WNF197" s="25"/>
      <c r="WNG197" s="25"/>
      <c r="WNH197" s="25"/>
      <c r="WNI197" s="25"/>
      <c r="WNJ197" s="25"/>
      <c r="WNK197" s="25"/>
      <c r="WNL197" s="25"/>
      <c r="WNM197" s="25"/>
      <c r="WNN197" s="25"/>
      <c r="WNO197" s="25"/>
      <c r="WNP197" s="25"/>
      <c r="WNQ197" s="25"/>
      <c r="WNR197" s="25"/>
      <c r="WNS197" s="25"/>
      <c r="WNT197" s="25"/>
      <c r="WNU197" s="25"/>
      <c r="WNV197" s="25"/>
      <c r="WNW197" s="25"/>
      <c r="WNX197" s="25"/>
      <c r="WNY197" s="25"/>
      <c r="WNZ197" s="25"/>
      <c r="WOA197" s="25"/>
      <c r="WOB197" s="25"/>
      <c r="WOC197" s="25"/>
      <c r="WOD197" s="25"/>
      <c r="WOE197" s="25"/>
      <c r="WOF197" s="25"/>
      <c r="WOG197" s="25"/>
      <c r="WOH197" s="25"/>
      <c r="WOI197" s="25"/>
      <c r="WOJ197" s="25"/>
      <c r="WOK197" s="25"/>
      <c r="WOL197" s="25"/>
      <c r="WOM197" s="25"/>
      <c r="WON197" s="25"/>
      <c r="WOO197" s="25"/>
      <c r="WOP197" s="25"/>
      <c r="WOQ197" s="25"/>
      <c r="WOR197" s="25"/>
      <c r="WOS197" s="25"/>
      <c r="WOT197" s="25"/>
      <c r="WOU197" s="25"/>
      <c r="WOV197" s="25"/>
      <c r="WOW197" s="25"/>
      <c r="WOX197" s="25"/>
      <c r="WOY197" s="25"/>
      <c r="WOZ197" s="25"/>
      <c r="WPA197" s="25"/>
      <c r="WPB197" s="25"/>
      <c r="WPC197" s="25"/>
      <c r="WPD197" s="25"/>
      <c r="WPE197" s="25"/>
      <c r="WPF197" s="25"/>
      <c r="WPG197" s="25"/>
      <c r="WPH197" s="25"/>
      <c r="WPI197" s="25"/>
      <c r="WPJ197" s="25"/>
      <c r="WPK197" s="25"/>
      <c r="WPL197" s="25"/>
      <c r="WPM197" s="25"/>
      <c r="WPN197" s="25"/>
      <c r="WPO197" s="25"/>
      <c r="WPP197" s="25"/>
      <c r="WPQ197" s="25"/>
      <c r="WPR197" s="25"/>
      <c r="WPS197" s="25"/>
      <c r="WPT197" s="25"/>
      <c r="WPU197" s="25"/>
      <c r="WPV197" s="25"/>
      <c r="WPW197" s="25"/>
      <c r="WPX197" s="25"/>
      <c r="WPY197" s="25"/>
      <c r="WPZ197" s="25"/>
      <c r="WQA197" s="25"/>
      <c r="WQB197" s="25"/>
      <c r="WQC197" s="25"/>
      <c r="WQD197" s="25"/>
      <c r="WQE197" s="25"/>
      <c r="WQF197" s="25"/>
      <c r="WQG197" s="25"/>
      <c r="WQH197" s="25"/>
      <c r="WQI197" s="25"/>
      <c r="WQJ197" s="25"/>
      <c r="WQK197" s="25"/>
      <c r="WQL197" s="25"/>
      <c r="WQM197" s="25"/>
      <c r="WQN197" s="25"/>
      <c r="WQO197" s="25"/>
      <c r="WQP197" s="25"/>
      <c r="WQQ197" s="25"/>
      <c r="WQR197" s="25"/>
      <c r="WQS197" s="25"/>
      <c r="WQT197" s="25"/>
      <c r="WQU197" s="25"/>
      <c r="WQV197" s="25"/>
      <c r="WQW197" s="25"/>
      <c r="WQX197" s="25"/>
      <c r="WQY197" s="25"/>
      <c r="WQZ197" s="25"/>
      <c r="WRA197" s="25"/>
      <c r="WRB197" s="25"/>
      <c r="WRC197" s="25"/>
      <c r="WRD197" s="25"/>
      <c r="WRE197" s="25"/>
      <c r="WRF197" s="25"/>
      <c r="WRG197" s="25"/>
      <c r="WRH197" s="25"/>
      <c r="WRI197" s="25"/>
      <c r="WRJ197" s="25"/>
      <c r="WRK197" s="25"/>
      <c r="WRL197" s="25"/>
      <c r="WRM197" s="25"/>
      <c r="WRN197" s="25"/>
      <c r="WRO197" s="25"/>
      <c r="WRP197" s="25"/>
      <c r="WRQ197" s="25"/>
      <c r="WRR197" s="25"/>
      <c r="WRS197" s="25"/>
      <c r="WRT197" s="25"/>
      <c r="WRU197" s="25"/>
      <c r="WRV197" s="25"/>
      <c r="WRW197" s="25"/>
      <c r="WRX197" s="25"/>
      <c r="WRY197" s="25"/>
      <c r="WRZ197" s="25"/>
      <c r="WSA197" s="25"/>
      <c r="WSB197" s="25"/>
      <c r="WSC197" s="25"/>
      <c r="WSD197" s="25"/>
      <c r="WSE197" s="25"/>
      <c r="WSF197" s="25"/>
      <c r="WSG197" s="25"/>
      <c r="WSH197" s="25"/>
      <c r="WSI197" s="25"/>
      <c r="WSJ197" s="25"/>
      <c r="WSK197" s="25"/>
      <c r="WSL197" s="25"/>
      <c r="WSM197" s="25"/>
      <c r="WSN197" s="25"/>
      <c r="WSO197" s="25"/>
      <c r="WSP197" s="25"/>
      <c r="WSQ197" s="25"/>
      <c r="WSR197" s="25"/>
      <c r="WSS197" s="25"/>
      <c r="WST197" s="25"/>
      <c r="WSU197" s="25"/>
      <c r="WSV197" s="25"/>
      <c r="WSW197" s="25"/>
      <c r="WSX197" s="25"/>
      <c r="WSY197" s="25"/>
      <c r="WSZ197" s="25"/>
      <c r="WTA197" s="25"/>
      <c r="WTB197" s="25"/>
      <c r="WTC197" s="25"/>
      <c r="WTD197" s="25"/>
      <c r="WTE197" s="25"/>
      <c r="WTF197" s="25"/>
      <c r="WTG197" s="25"/>
      <c r="WTH197" s="25"/>
      <c r="WTI197" s="25"/>
      <c r="WTJ197" s="25"/>
      <c r="WTK197" s="25"/>
      <c r="WTL197" s="25"/>
      <c r="WTM197" s="25"/>
      <c r="WTN197" s="25"/>
      <c r="WTO197" s="25"/>
      <c r="WTP197" s="25"/>
      <c r="WTQ197" s="25"/>
      <c r="WTR197" s="25"/>
      <c r="WTS197" s="25"/>
      <c r="WTT197" s="25"/>
      <c r="WTU197" s="25"/>
      <c r="WTV197" s="25"/>
      <c r="WTW197" s="25"/>
      <c r="WTX197" s="25"/>
      <c r="WTY197" s="25"/>
      <c r="WTZ197" s="25"/>
      <c r="WUA197" s="25"/>
      <c r="WUB197" s="25"/>
      <c r="WUC197" s="25"/>
      <c r="WUD197" s="25"/>
      <c r="WUE197" s="25"/>
      <c r="WUF197" s="25"/>
      <c r="WUG197" s="25"/>
      <c r="WUH197" s="25"/>
      <c r="WUI197" s="25"/>
      <c r="WUJ197" s="25"/>
      <c r="WUK197" s="25"/>
      <c r="WUL197" s="25"/>
      <c r="WUM197" s="25"/>
      <c r="WUN197" s="25"/>
      <c r="WUO197" s="25"/>
      <c r="WUP197" s="25"/>
      <c r="WUQ197" s="25"/>
      <c r="WUR197" s="25"/>
      <c r="WUS197" s="25"/>
      <c r="WUT197" s="25"/>
      <c r="WUU197" s="25"/>
      <c r="WUV197" s="25"/>
      <c r="WUW197" s="25"/>
      <c r="WUX197" s="25"/>
      <c r="WUY197" s="25"/>
      <c r="WUZ197" s="25"/>
      <c r="WVA197" s="25"/>
      <c r="WVB197" s="25"/>
      <c r="WVC197" s="25"/>
      <c r="WVD197" s="25"/>
      <c r="WVE197" s="25"/>
      <c r="WVF197" s="25"/>
      <c r="WVG197" s="25"/>
      <c r="WVH197" s="25"/>
      <c r="WVI197" s="25"/>
      <c r="WVJ197" s="25"/>
      <c r="WVK197" s="25"/>
      <c r="WVL197" s="25"/>
      <c r="WVM197" s="25"/>
      <c r="WVN197" s="25"/>
      <c r="WVO197" s="25"/>
      <c r="WVP197" s="25"/>
      <c r="WVQ197" s="25"/>
      <c r="WVR197" s="25"/>
      <c r="WVS197" s="25"/>
    </row>
    <row r="198" spans="1:16139" s="73" customFormat="1" x14ac:dyDescent="0.35">
      <c r="B198" s="76"/>
      <c r="C198" s="76"/>
      <c r="D198" s="76"/>
      <c r="E198" s="76"/>
      <c r="F198" s="76"/>
      <c r="G198" s="76"/>
      <c r="H198" s="76"/>
      <c r="I198" s="76"/>
      <c r="J198" s="76"/>
    </row>
    <row r="199" spans="1:16139" s="73" customFormat="1" x14ac:dyDescent="0.35">
      <c r="B199" s="76"/>
      <c r="C199" s="76"/>
      <c r="D199" s="76"/>
      <c r="E199" s="76"/>
      <c r="F199" s="76"/>
      <c r="G199" s="76"/>
      <c r="H199" s="76"/>
      <c r="I199" s="76"/>
      <c r="J199" s="76"/>
    </row>
    <row r="200" spans="1:16139" s="73" customFormat="1" x14ac:dyDescent="0.35">
      <c r="A200" s="125"/>
      <c r="B200" s="125"/>
      <c r="C200" s="48"/>
      <c r="D200" s="125"/>
      <c r="E200" s="125"/>
      <c r="F200" s="48"/>
      <c r="G200" s="48"/>
      <c r="H200" s="48"/>
      <c r="I200" s="125"/>
      <c r="J200" s="125"/>
    </row>
    <row r="201" spans="1:16139" s="73" customFormat="1" x14ac:dyDescent="0.35">
      <c r="A201" s="125"/>
      <c r="B201" s="125"/>
      <c r="C201" s="48"/>
      <c r="D201" s="125"/>
      <c r="E201" s="125"/>
      <c r="F201" s="48"/>
      <c r="G201" s="48"/>
      <c r="H201" s="48"/>
      <c r="I201" s="125"/>
      <c r="J201" s="125"/>
    </row>
    <row r="202" spans="1:16139" s="73" customFormat="1" x14ac:dyDescent="0.35">
      <c r="A202" s="125"/>
      <c r="B202" s="125"/>
      <c r="C202" s="48"/>
      <c r="D202" s="125"/>
      <c r="E202" s="125"/>
      <c r="F202" s="48"/>
      <c r="G202" s="48"/>
      <c r="H202" s="48"/>
      <c r="I202" s="125"/>
      <c r="J202" s="125"/>
    </row>
    <row r="203" spans="1:16139" s="73" customFormat="1" x14ac:dyDescent="0.35">
      <c r="A203" s="125"/>
      <c r="B203" s="125"/>
      <c r="C203" s="48"/>
      <c r="D203" s="125"/>
      <c r="E203" s="125"/>
      <c r="F203" s="48"/>
      <c r="G203" s="48"/>
      <c r="H203" s="48"/>
      <c r="I203" s="125"/>
      <c r="J203" s="125"/>
    </row>
    <row r="204" spans="1:16139" s="73" customFormat="1" x14ac:dyDescent="0.35">
      <c r="A204" s="125"/>
      <c r="B204" s="125"/>
      <c r="C204" s="48"/>
      <c r="D204" s="125"/>
      <c r="E204" s="125"/>
      <c r="F204" s="48"/>
      <c r="G204" s="48"/>
      <c r="H204" s="48"/>
      <c r="I204" s="125"/>
      <c r="J204" s="125"/>
    </row>
    <row r="205" spans="1:16139" s="73" customFormat="1" x14ac:dyDescent="0.35">
      <c r="A205" s="125"/>
      <c r="B205" s="125"/>
      <c r="C205" s="48"/>
      <c r="D205" s="125"/>
      <c r="E205" s="125"/>
      <c r="F205" s="48"/>
      <c r="G205" s="48"/>
      <c r="H205" s="48"/>
      <c r="I205" s="125"/>
      <c r="J205" s="125"/>
    </row>
    <row r="206" spans="1:16139" s="73" customFormat="1" x14ac:dyDescent="0.35">
      <c r="A206" s="125"/>
      <c r="B206" s="125"/>
      <c r="C206" s="48"/>
      <c r="D206" s="125"/>
      <c r="E206" s="125"/>
      <c r="F206" s="48"/>
      <c r="G206" s="48"/>
      <c r="H206" s="48"/>
      <c r="I206" s="125"/>
      <c r="J206" s="125"/>
    </row>
    <row r="207" spans="1:16139" s="73" customFormat="1" x14ac:dyDescent="0.35">
      <c r="A207" s="125"/>
      <c r="B207" s="125"/>
      <c r="C207" s="48"/>
      <c r="D207" s="125"/>
      <c r="E207" s="125"/>
      <c r="F207" s="48"/>
      <c r="G207" s="48"/>
      <c r="H207" s="48"/>
      <c r="I207" s="125"/>
      <c r="J207" s="125"/>
    </row>
    <row r="208" spans="1:16139" s="73" customFormat="1" x14ac:dyDescent="0.35">
      <c r="A208" s="125"/>
      <c r="B208" s="125"/>
      <c r="C208" s="48"/>
      <c r="D208" s="125"/>
      <c r="E208" s="125"/>
      <c r="F208" s="48"/>
      <c r="G208" s="48"/>
      <c r="H208" s="48"/>
      <c r="I208" s="125"/>
      <c r="J208" s="125"/>
    </row>
    <row r="209" spans="1:10" s="73" customFormat="1" x14ac:dyDescent="0.35">
      <c r="A209" s="125"/>
      <c r="B209" s="125"/>
      <c r="C209" s="48"/>
      <c r="D209" s="125"/>
      <c r="E209" s="125"/>
      <c r="F209" s="48"/>
      <c r="G209" s="48"/>
      <c r="H209" s="48"/>
      <c r="I209" s="125"/>
      <c r="J209" s="125"/>
    </row>
    <row r="210" spans="1:10" s="73" customFormat="1" x14ac:dyDescent="0.35">
      <c r="A210" s="125"/>
      <c r="B210" s="125"/>
      <c r="C210" s="48"/>
      <c r="D210" s="125"/>
      <c r="E210" s="125"/>
      <c r="F210" s="48"/>
      <c r="G210" s="48"/>
      <c r="H210" s="48"/>
      <c r="I210" s="125"/>
      <c r="J210" s="125"/>
    </row>
    <row r="211" spans="1:10" s="73" customFormat="1" x14ac:dyDescent="0.35">
      <c r="A211" s="125"/>
      <c r="B211" s="125"/>
      <c r="C211" s="48"/>
      <c r="D211" s="125"/>
      <c r="E211" s="125"/>
      <c r="F211" s="48"/>
      <c r="G211" s="48"/>
      <c r="H211" s="48"/>
      <c r="I211" s="125"/>
      <c r="J211" s="125"/>
    </row>
    <row r="212" spans="1:10" s="73" customFormat="1" x14ac:dyDescent="0.35">
      <c r="A212" s="125"/>
      <c r="B212" s="125"/>
      <c r="C212" s="48"/>
      <c r="D212" s="125"/>
      <c r="E212" s="125"/>
      <c r="F212" s="48"/>
      <c r="G212" s="48"/>
      <c r="H212" s="48"/>
      <c r="I212" s="125"/>
      <c r="J212" s="125"/>
    </row>
    <row r="213" spans="1:10" s="73" customFormat="1" x14ac:dyDescent="0.35">
      <c r="A213" s="125"/>
      <c r="B213" s="125"/>
      <c r="C213" s="48"/>
      <c r="D213" s="125"/>
      <c r="E213" s="125"/>
      <c r="F213" s="48"/>
      <c r="G213" s="48"/>
      <c r="H213" s="48"/>
      <c r="I213" s="125"/>
      <c r="J213" s="125"/>
    </row>
    <row r="214" spans="1:10" s="73" customFormat="1" x14ac:dyDescent="0.35">
      <c r="A214" s="125"/>
      <c r="B214" s="125"/>
      <c r="C214" s="48"/>
      <c r="D214" s="125"/>
      <c r="E214" s="125"/>
      <c r="F214" s="48"/>
      <c r="G214" s="48"/>
      <c r="H214" s="48"/>
      <c r="I214" s="125"/>
      <c r="J214" s="125"/>
    </row>
    <row r="215" spans="1:10" s="73" customFormat="1" x14ac:dyDescent="0.35">
      <c r="A215" s="125"/>
      <c r="B215" s="125"/>
      <c r="C215" s="48"/>
      <c r="D215" s="125"/>
      <c r="E215" s="125"/>
      <c r="F215" s="48"/>
      <c r="G215" s="48"/>
      <c r="H215" s="48"/>
      <c r="I215" s="125"/>
      <c r="J215" s="125"/>
    </row>
    <row r="216" spans="1:10" s="73" customFormat="1" x14ac:dyDescent="0.35">
      <c r="A216" s="125"/>
      <c r="B216" s="125"/>
      <c r="C216" s="48"/>
      <c r="D216" s="125"/>
      <c r="E216" s="125"/>
      <c r="F216" s="48"/>
      <c r="G216" s="48"/>
      <c r="H216" s="48"/>
      <c r="I216" s="125"/>
      <c r="J216" s="125"/>
    </row>
    <row r="217" spans="1:10" s="73" customFormat="1" x14ac:dyDescent="0.35">
      <c r="A217" s="125"/>
      <c r="B217" s="125"/>
      <c r="C217" s="48"/>
      <c r="D217" s="125"/>
      <c r="E217" s="125"/>
      <c r="F217" s="48"/>
      <c r="G217" s="48"/>
      <c r="H217" s="48"/>
      <c r="I217" s="125"/>
      <c r="J217" s="125"/>
    </row>
    <row r="218" spans="1:10" s="73" customFormat="1" x14ac:dyDescent="0.35">
      <c r="A218" s="125"/>
      <c r="B218" s="125"/>
      <c r="C218" s="48"/>
      <c r="D218" s="125"/>
      <c r="E218" s="125"/>
      <c r="F218" s="48"/>
      <c r="G218" s="48"/>
      <c r="H218" s="48"/>
      <c r="I218" s="125"/>
      <c r="J218" s="125"/>
    </row>
    <row r="219" spans="1:10" s="73" customFormat="1" x14ac:dyDescent="0.35">
      <c r="A219" s="125"/>
      <c r="B219" s="125"/>
      <c r="C219" s="48"/>
      <c r="D219" s="125"/>
      <c r="E219" s="125"/>
      <c r="F219" s="48"/>
      <c r="G219" s="48"/>
      <c r="H219" s="48"/>
      <c r="I219" s="125"/>
      <c r="J219" s="125"/>
    </row>
    <row r="220" spans="1:10" s="73" customFormat="1" x14ac:dyDescent="0.35">
      <c r="A220" s="125"/>
      <c r="B220" s="125"/>
      <c r="C220" s="48"/>
      <c r="D220" s="125"/>
      <c r="E220" s="125"/>
      <c r="F220" s="48"/>
      <c r="G220" s="48"/>
      <c r="H220" s="48"/>
      <c r="I220" s="125"/>
      <c r="J220" s="125"/>
    </row>
    <row r="221" spans="1:10" s="73" customFormat="1" x14ac:dyDescent="0.35">
      <c r="A221" s="125"/>
      <c r="B221" s="125"/>
      <c r="C221" s="48"/>
      <c r="D221" s="125"/>
      <c r="E221" s="125"/>
      <c r="F221" s="48"/>
      <c r="G221" s="48"/>
      <c r="H221" s="48"/>
      <c r="I221" s="125"/>
      <c r="J221" s="125"/>
    </row>
    <row r="222" spans="1:10" s="73" customFormat="1" x14ac:dyDescent="0.35">
      <c r="A222" s="77" t="s">
        <v>108</v>
      </c>
      <c r="B222" s="50"/>
      <c r="C222" s="48"/>
      <c r="D222" s="125"/>
      <c r="E222" s="125"/>
      <c r="F222" s="48"/>
      <c r="G222" s="48"/>
      <c r="H222" s="48"/>
      <c r="I222" s="125"/>
      <c r="J222" s="125"/>
    </row>
    <row r="223" spans="1:10" s="73" customFormat="1" x14ac:dyDescent="0.35">
      <c r="A223" s="125"/>
      <c r="B223" s="125"/>
      <c r="C223" s="48"/>
      <c r="D223" s="125"/>
      <c r="E223" s="125"/>
      <c r="F223" s="48"/>
      <c r="G223" s="48"/>
      <c r="H223" s="48"/>
      <c r="I223" s="125"/>
      <c r="J223" s="125"/>
    </row>
    <row r="224" spans="1:10" s="73" customFormat="1" x14ac:dyDescent="0.35">
      <c r="A224" s="125"/>
      <c r="B224" s="125"/>
      <c r="C224" s="48"/>
      <c r="D224" s="125"/>
      <c r="E224" s="125"/>
      <c r="F224" s="48"/>
      <c r="G224" s="48"/>
      <c r="H224" s="48"/>
      <c r="I224" s="125"/>
      <c r="J224" s="125"/>
    </row>
    <row r="225" spans="1:16139" s="73" customFormat="1" x14ac:dyDescent="0.35">
      <c r="A225" s="125"/>
      <c r="B225" s="125"/>
      <c r="C225" s="48"/>
      <c r="D225" s="125"/>
      <c r="E225" s="125"/>
      <c r="F225" s="48"/>
      <c r="G225" s="48"/>
      <c r="H225" s="48"/>
      <c r="I225" s="125"/>
      <c r="J225" s="125"/>
    </row>
    <row r="226" spans="1:16139" s="73" customFormat="1" x14ac:dyDescent="0.35">
      <c r="A226" s="125"/>
      <c r="B226" s="125"/>
      <c r="C226" s="48"/>
      <c r="D226" s="125"/>
      <c r="E226" s="125"/>
      <c r="F226" s="48"/>
      <c r="G226" s="48"/>
      <c r="H226" s="48"/>
      <c r="I226" s="125"/>
      <c r="J226" s="125"/>
    </row>
    <row r="227" spans="1:16139" s="73" customFormat="1" x14ac:dyDescent="0.35">
      <c r="A227" s="125"/>
      <c r="B227" s="125"/>
      <c r="C227" s="48"/>
      <c r="D227" s="125"/>
      <c r="E227" s="125"/>
      <c r="F227" s="48"/>
      <c r="G227" s="48"/>
      <c r="H227" s="48"/>
      <c r="I227" s="125"/>
      <c r="J227" s="125"/>
    </row>
    <row r="228" spans="1:16139" s="73" customFormat="1" x14ac:dyDescent="0.35">
      <c r="A228" s="125"/>
      <c r="B228" s="125"/>
      <c r="C228" s="48"/>
      <c r="D228" s="125"/>
      <c r="E228" s="125"/>
      <c r="F228" s="48"/>
      <c r="G228" s="48"/>
      <c r="H228" s="48"/>
      <c r="I228" s="125"/>
      <c r="J228" s="125"/>
    </row>
    <row r="229" spans="1:16139" s="73" customFormat="1" x14ac:dyDescent="0.35">
      <c r="A229" s="125"/>
      <c r="B229" s="125"/>
      <c r="C229" s="48"/>
      <c r="D229" s="125"/>
      <c r="E229" s="125"/>
      <c r="F229" s="48"/>
      <c r="G229" s="48"/>
      <c r="H229" s="48"/>
      <c r="I229" s="125"/>
      <c r="J229" s="125"/>
    </row>
    <row r="230" spans="1:16139" s="73" customFormat="1" x14ac:dyDescent="0.35">
      <c r="A230" s="125"/>
      <c r="B230" s="125"/>
      <c r="C230" s="48"/>
      <c r="D230" s="125"/>
      <c r="E230" s="125"/>
      <c r="F230" s="48"/>
      <c r="G230" s="48"/>
      <c r="H230" s="48"/>
      <c r="I230" s="125"/>
      <c r="J230" s="125"/>
    </row>
    <row r="231" spans="1:16139" s="73" customFormat="1" x14ac:dyDescent="0.35">
      <c r="A231" s="48"/>
      <c r="B231" s="48"/>
      <c r="C231" s="48"/>
      <c r="D231" s="48"/>
      <c r="E231" s="48"/>
      <c r="F231" s="48"/>
      <c r="G231" s="48"/>
      <c r="H231" s="48"/>
      <c r="I231" s="48"/>
      <c r="J231" s="48"/>
    </row>
    <row r="232" spans="1:16139" s="73" customFormat="1" x14ac:dyDescent="0.35">
      <c r="A232" s="48"/>
      <c r="B232" s="48"/>
      <c r="C232" s="48"/>
      <c r="D232" s="48"/>
      <c r="E232" s="48"/>
      <c r="F232" s="48"/>
      <c r="G232" s="48"/>
      <c r="H232" s="48"/>
      <c r="I232" s="48"/>
      <c r="J232" s="48"/>
    </row>
    <row r="233" spans="1:16139" s="73" customFormat="1" x14ac:dyDescent="0.35">
      <c r="A233" s="48"/>
      <c r="B233" s="48"/>
      <c r="C233" s="48"/>
      <c r="D233" s="48"/>
      <c r="E233" s="48"/>
      <c r="F233" s="48"/>
      <c r="G233" s="48"/>
      <c r="H233" s="48"/>
      <c r="I233" s="48"/>
      <c r="J233" s="48"/>
    </row>
    <row r="234" spans="1:16139" x14ac:dyDescent="0.35">
      <c r="A234" s="76"/>
      <c r="B234" s="76"/>
      <c r="C234" s="76"/>
      <c r="D234" s="76"/>
      <c r="E234" s="76"/>
      <c r="F234" s="76"/>
      <c r="G234" s="76"/>
      <c r="H234" s="76"/>
      <c r="I234" s="76"/>
      <c r="J234" s="76"/>
    </row>
    <row r="235" spans="1:16139" s="24" customFormat="1" ht="15.75" customHeight="1" x14ac:dyDescent="0.35">
      <c r="A235" s="75"/>
      <c r="B235" s="75"/>
      <c r="C235" s="75"/>
      <c r="D235" s="224"/>
      <c r="E235" s="224"/>
      <c r="F235" s="224"/>
      <c r="G235" s="224"/>
      <c r="H235" s="224"/>
      <c r="I235" s="224"/>
      <c r="J235" s="224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  <c r="QR235" s="25"/>
      <c r="QS235" s="25"/>
      <c r="QT235" s="25"/>
      <c r="QU235" s="25"/>
      <c r="QV235" s="25"/>
      <c r="QW235" s="25"/>
      <c r="QX235" s="25"/>
      <c r="QY235" s="25"/>
      <c r="QZ235" s="25"/>
      <c r="RA235" s="25"/>
      <c r="RB235" s="25"/>
      <c r="RC235" s="25"/>
      <c r="RD235" s="25"/>
      <c r="RE235" s="25"/>
      <c r="RF235" s="25"/>
      <c r="RG235" s="25"/>
      <c r="RH235" s="25"/>
      <c r="RI235" s="25"/>
      <c r="RJ235" s="25"/>
      <c r="RK235" s="25"/>
      <c r="RL235" s="25"/>
      <c r="RM235" s="25"/>
      <c r="RN235" s="25"/>
      <c r="RO235" s="25"/>
      <c r="RP235" s="25"/>
      <c r="RQ235" s="25"/>
      <c r="RR235" s="25"/>
      <c r="RS235" s="25"/>
      <c r="RT235" s="25"/>
      <c r="RU235" s="25"/>
      <c r="RV235" s="25"/>
      <c r="RW235" s="25"/>
      <c r="RX235" s="25"/>
      <c r="RY235" s="25"/>
      <c r="RZ235" s="25"/>
      <c r="SA235" s="25"/>
      <c r="SB235" s="25"/>
      <c r="SC235" s="25"/>
      <c r="SD235" s="25"/>
      <c r="SE235" s="25"/>
      <c r="SF235" s="25"/>
      <c r="SG235" s="25"/>
      <c r="SH235" s="25"/>
      <c r="SI235" s="25"/>
      <c r="SJ235" s="25"/>
      <c r="SK235" s="25"/>
      <c r="SL235" s="25"/>
      <c r="SM235" s="25"/>
      <c r="SN235" s="25"/>
      <c r="SO235" s="25"/>
      <c r="SP235" s="25"/>
      <c r="SQ235" s="25"/>
      <c r="SR235" s="25"/>
      <c r="SS235" s="25"/>
      <c r="ST235" s="25"/>
      <c r="SU235" s="25"/>
      <c r="SV235" s="25"/>
      <c r="SW235" s="25"/>
      <c r="SX235" s="25"/>
      <c r="SY235" s="25"/>
      <c r="SZ235" s="25"/>
      <c r="TA235" s="25"/>
      <c r="TB235" s="25"/>
      <c r="TC235" s="25"/>
      <c r="TD235" s="25"/>
      <c r="TE235" s="25"/>
      <c r="TF235" s="25"/>
      <c r="TG235" s="25"/>
      <c r="TH235" s="25"/>
      <c r="TI235" s="25"/>
      <c r="TJ235" s="25"/>
      <c r="TK235" s="25"/>
      <c r="TL235" s="25"/>
      <c r="TM235" s="25"/>
      <c r="TN235" s="25"/>
      <c r="TO235" s="25"/>
      <c r="TP235" s="25"/>
      <c r="TQ235" s="25"/>
      <c r="TR235" s="25"/>
      <c r="TS235" s="25"/>
      <c r="TT235" s="25"/>
      <c r="TU235" s="25"/>
      <c r="TV235" s="25"/>
      <c r="TW235" s="25"/>
      <c r="TX235" s="25"/>
      <c r="TY235" s="25"/>
      <c r="TZ235" s="25"/>
      <c r="UA235" s="25"/>
      <c r="UB235" s="25"/>
      <c r="UC235" s="25"/>
      <c r="UD235" s="25"/>
      <c r="UE235" s="25"/>
      <c r="UF235" s="25"/>
      <c r="UG235" s="25"/>
      <c r="UH235" s="25"/>
      <c r="UI235" s="25"/>
      <c r="UJ235" s="25"/>
      <c r="UK235" s="25"/>
      <c r="UL235" s="25"/>
      <c r="UM235" s="25"/>
      <c r="UN235" s="25"/>
      <c r="UO235" s="25"/>
      <c r="UP235" s="25"/>
      <c r="UQ235" s="25"/>
      <c r="UR235" s="25"/>
      <c r="US235" s="25"/>
      <c r="UT235" s="25"/>
      <c r="UU235" s="25"/>
      <c r="UV235" s="25"/>
      <c r="UW235" s="25"/>
      <c r="UX235" s="25"/>
      <c r="UY235" s="25"/>
      <c r="UZ235" s="25"/>
      <c r="VA235" s="25"/>
      <c r="VB235" s="25"/>
      <c r="VC235" s="25"/>
      <c r="VD235" s="25"/>
      <c r="VE235" s="25"/>
      <c r="VF235" s="25"/>
      <c r="VG235" s="25"/>
      <c r="VH235" s="25"/>
      <c r="VI235" s="25"/>
      <c r="VJ235" s="25"/>
      <c r="VK235" s="25"/>
      <c r="VL235" s="25"/>
      <c r="VM235" s="25"/>
      <c r="VN235" s="25"/>
      <c r="VO235" s="25"/>
      <c r="VP235" s="25"/>
      <c r="VQ235" s="25"/>
      <c r="VR235" s="25"/>
      <c r="VS235" s="25"/>
      <c r="VT235" s="25"/>
      <c r="VU235" s="25"/>
      <c r="VV235" s="25"/>
      <c r="VW235" s="25"/>
      <c r="VX235" s="25"/>
      <c r="VY235" s="25"/>
      <c r="VZ235" s="25"/>
      <c r="WA235" s="25"/>
      <c r="WB235" s="25"/>
      <c r="WC235" s="25"/>
      <c r="WD235" s="25"/>
      <c r="WE235" s="25"/>
      <c r="WF235" s="25"/>
      <c r="WG235" s="25"/>
      <c r="WH235" s="25"/>
      <c r="WI235" s="25"/>
      <c r="WJ235" s="25"/>
      <c r="WK235" s="25"/>
      <c r="WL235" s="25"/>
      <c r="WM235" s="25"/>
      <c r="WN235" s="25"/>
      <c r="WO235" s="25"/>
      <c r="WP235" s="25"/>
      <c r="WQ235" s="25"/>
      <c r="WR235" s="25"/>
      <c r="WS235" s="25"/>
      <c r="WT235" s="25"/>
      <c r="WU235" s="25"/>
      <c r="WV235" s="25"/>
      <c r="WW235" s="25"/>
      <c r="WX235" s="25"/>
      <c r="WY235" s="25"/>
      <c r="WZ235" s="25"/>
      <c r="XA235" s="25"/>
      <c r="XB235" s="25"/>
      <c r="XC235" s="25"/>
      <c r="XD235" s="25"/>
      <c r="XE235" s="25"/>
      <c r="XF235" s="25"/>
      <c r="XG235" s="25"/>
      <c r="XH235" s="25"/>
      <c r="XI235" s="25"/>
      <c r="XJ235" s="25"/>
      <c r="XK235" s="25"/>
      <c r="XL235" s="25"/>
      <c r="XM235" s="25"/>
      <c r="XN235" s="25"/>
      <c r="XO235" s="25"/>
      <c r="XP235" s="25"/>
      <c r="XQ235" s="25"/>
      <c r="XR235" s="25"/>
      <c r="XS235" s="25"/>
      <c r="XT235" s="25"/>
      <c r="XU235" s="25"/>
      <c r="XV235" s="25"/>
      <c r="XW235" s="25"/>
      <c r="XX235" s="25"/>
      <c r="XY235" s="25"/>
      <c r="XZ235" s="25"/>
      <c r="YA235" s="25"/>
      <c r="YB235" s="25"/>
      <c r="YC235" s="25"/>
      <c r="YD235" s="25"/>
      <c r="YE235" s="25"/>
      <c r="YF235" s="25"/>
      <c r="YG235" s="25"/>
      <c r="YH235" s="25"/>
      <c r="YI235" s="25"/>
      <c r="YJ235" s="25"/>
      <c r="YK235" s="25"/>
      <c r="YL235" s="25"/>
      <c r="YM235" s="25"/>
      <c r="YN235" s="25"/>
      <c r="YO235" s="25"/>
      <c r="YP235" s="25"/>
      <c r="YQ235" s="25"/>
      <c r="YR235" s="25"/>
      <c r="YS235" s="25"/>
      <c r="YT235" s="25"/>
      <c r="YU235" s="25"/>
      <c r="YV235" s="25"/>
      <c r="YW235" s="25"/>
      <c r="YX235" s="25"/>
      <c r="YY235" s="25"/>
      <c r="YZ235" s="25"/>
      <c r="ZA235" s="25"/>
      <c r="ZB235" s="25"/>
      <c r="ZC235" s="25"/>
      <c r="ZD235" s="25"/>
      <c r="ZE235" s="25"/>
      <c r="ZF235" s="25"/>
      <c r="ZG235" s="25"/>
      <c r="ZH235" s="25"/>
      <c r="ZI235" s="25"/>
      <c r="ZJ235" s="25"/>
      <c r="ZK235" s="25"/>
      <c r="ZL235" s="25"/>
      <c r="ZM235" s="25"/>
      <c r="ZN235" s="25"/>
      <c r="ZO235" s="25"/>
      <c r="ZP235" s="25"/>
      <c r="ZQ235" s="25"/>
      <c r="ZR235" s="25"/>
      <c r="ZS235" s="25"/>
      <c r="ZT235" s="25"/>
      <c r="ZU235" s="25"/>
      <c r="ZV235" s="25"/>
      <c r="ZW235" s="25"/>
      <c r="ZX235" s="25"/>
      <c r="ZY235" s="25"/>
      <c r="ZZ235" s="25"/>
      <c r="AAA235" s="25"/>
      <c r="AAB235" s="25"/>
      <c r="AAC235" s="25"/>
      <c r="AAD235" s="25"/>
      <c r="AAE235" s="25"/>
      <c r="AAF235" s="25"/>
      <c r="AAG235" s="25"/>
      <c r="AAH235" s="25"/>
      <c r="AAI235" s="25"/>
      <c r="AAJ235" s="25"/>
      <c r="AAK235" s="25"/>
      <c r="AAL235" s="25"/>
      <c r="AAM235" s="25"/>
      <c r="AAN235" s="25"/>
      <c r="AAO235" s="25"/>
      <c r="AAP235" s="25"/>
      <c r="AAQ235" s="25"/>
      <c r="AAR235" s="25"/>
      <c r="AAS235" s="25"/>
      <c r="AAT235" s="25"/>
      <c r="AAU235" s="25"/>
      <c r="AAV235" s="25"/>
      <c r="AAW235" s="25"/>
      <c r="AAX235" s="25"/>
      <c r="AAY235" s="25"/>
      <c r="AAZ235" s="25"/>
      <c r="ABA235" s="25"/>
      <c r="ABB235" s="25"/>
      <c r="ABC235" s="25"/>
      <c r="ABD235" s="25"/>
      <c r="ABE235" s="25"/>
      <c r="ABF235" s="25"/>
      <c r="ABG235" s="25"/>
      <c r="ABH235" s="25"/>
      <c r="ABI235" s="25"/>
      <c r="ABJ235" s="25"/>
      <c r="ABK235" s="25"/>
      <c r="ABL235" s="25"/>
      <c r="ABM235" s="25"/>
      <c r="ABN235" s="25"/>
      <c r="ABO235" s="25"/>
      <c r="ABP235" s="25"/>
      <c r="ABQ235" s="25"/>
      <c r="ABR235" s="25"/>
      <c r="ABS235" s="25"/>
      <c r="ABT235" s="25"/>
      <c r="ABU235" s="25"/>
      <c r="ABV235" s="25"/>
      <c r="ABW235" s="25"/>
      <c r="ABX235" s="25"/>
      <c r="ABY235" s="25"/>
      <c r="ABZ235" s="25"/>
      <c r="ACA235" s="25"/>
      <c r="ACB235" s="25"/>
      <c r="ACC235" s="25"/>
      <c r="ACD235" s="25"/>
      <c r="ACE235" s="25"/>
      <c r="ACF235" s="25"/>
      <c r="ACG235" s="25"/>
      <c r="ACH235" s="25"/>
      <c r="ACI235" s="25"/>
      <c r="ACJ235" s="25"/>
      <c r="ACK235" s="25"/>
      <c r="ACL235" s="25"/>
      <c r="ACM235" s="25"/>
      <c r="ACN235" s="25"/>
      <c r="ACO235" s="25"/>
      <c r="ACP235" s="25"/>
      <c r="ACQ235" s="25"/>
      <c r="ACR235" s="25"/>
      <c r="ACS235" s="25"/>
      <c r="ACT235" s="25"/>
      <c r="ACU235" s="25"/>
      <c r="ACV235" s="25"/>
      <c r="ACW235" s="25"/>
      <c r="ACX235" s="25"/>
      <c r="ACY235" s="25"/>
      <c r="ACZ235" s="25"/>
      <c r="ADA235" s="25"/>
      <c r="ADB235" s="25"/>
      <c r="ADC235" s="25"/>
      <c r="ADD235" s="25"/>
      <c r="ADE235" s="25"/>
      <c r="ADF235" s="25"/>
      <c r="ADG235" s="25"/>
      <c r="ADH235" s="25"/>
      <c r="ADI235" s="25"/>
      <c r="ADJ235" s="25"/>
      <c r="ADK235" s="25"/>
      <c r="ADL235" s="25"/>
      <c r="ADM235" s="25"/>
      <c r="ADN235" s="25"/>
      <c r="ADO235" s="25"/>
      <c r="ADP235" s="25"/>
      <c r="ADQ235" s="25"/>
      <c r="ADR235" s="25"/>
      <c r="ADS235" s="25"/>
      <c r="ADT235" s="25"/>
      <c r="ADU235" s="25"/>
      <c r="ADV235" s="25"/>
      <c r="ADW235" s="25"/>
      <c r="ADX235" s="25"/>
      <c r="ADY235" s="25"/>
      <c r="ADZ235" s="25"/>
      <c r="AEA235" s="25"/>
      <c r="AEB235" s="25"/>
      <c r="AEC235" s="25"/>
      <c r="AED235" s="25"/>
      <c r="AEE235" s="25"/>
      <c r="AEF235" s="25"/>
      <c r="AEG235" s="25"/>
      <c r="AEH235" s="25"/>
      <c r="AEI235" s="25"/>
      <c r="AEJ235" s="25"/>
      <c r="AEK235" s="25"/>
      <c r="AEL235" s="25"/>
      <c r="AEM235" s="25"/>
      <c r="AEN235" s="25"/>
      <c r="AEO235" s="25"/>
      <c r="AEP235" s="25"/>
      <c r="AEQ235" s="25"/>
      <c r="AER235" s="25"/>
      <c r="AES235" s="25"/>
      <c r="AET235" s="25"/>
      <c r="AEU235" s="25"/>
      <c r="AEV235" s="25"/>
      <c r="AEW235" s="25"/>
      <c r="AEX235" s="25"/>
      <c r="AEY235" s="25"/>
      <c r="AEZ235" s="25"/>
      <c r="AFA235" s="25"/>
      <c r="AFB235" s="25"/>
      <c r="AFC235" s="25"/>
      <c r="AFD235" s="25"/>
      <c r="AFE235" s="25"/>
      <c r="AFF235" s="25"/>
      <c r="AFG235" s="25"/>
      <c r="AFH235" s="25"/>
      <c r="AFI235" s="25"/>
      <c r="AFJ235" s="25"/>
      <c r="AFK235" s="25"/>
      <c r="AFL235" s="25"/>
      <c r="AFM235" s="25"/>
      <c r="AFN235" s="25"/>
      <c r="AFO235" s="25"/>
      <c r="AFP235" s="25"/>
      <c r="AFQ235" s="25"/>
      <c r="AFR235" s="25"/>
      <c r="AFS235" s="25"/>
      <c r="AFT235" s="25"/>
      <c r="AFU235" s="25"/>
      <c r="AFV235" s="25"/>
      <c r="AFW235" s="25"/>
      <c r="AFX235" s="25"/>
      <c r="AFY235" s="25"/>
      <c r="AFZ235" s="25"/>
      <c r="AGA235" s="25"/>
      <c r="AGB235" s="25"/>
      <c r="AGC235" s="25"/>
      <c r="AGD235" s="25"/>
      <c r="AGE235" s="25"/>
      <c r="AGF235" s="25"/>
      <c r="AGG235" s="25"/>
      <c r="AGH235" s="25"/>
      <c r="AGI235" s="25"/>
      <c r="AGJ235" s="25"/>
      <c r="AGK235" s="25"/>
      <c r="AGL235" s="25"/>
      <c r="AGM235" s="25"/>
      <c r="AGN235" s="25"/>
      <c r="AGO235" s="25"/>
      <c r="AGP235" s="25"/>
      <c r="AGQ235" s="25"/>
      <c r="AGR235" s="25"/>
      <c r="AGS235" s="25"/>
      <c r="AGT235" s="25"/>
      <c r="AGU235" s="25"/>
      <c r="AGV235" s="25"/>
      <c r="AGW235" s="25"/>
      <c r="AGX235" s="25"/>
      <c r="AGY235" s="25"/>
      <c r="AGZ235" s="25"/>
      <c r="AHA235" s="25"/>
      <c r="AHB235" s="25"/>
      <c r="AHC235" s="25"/>
      <c r="AHD235" s="25"/>
      <c r="AHE235" s="25"/>
      <c r="AHF235" s="25"/>
      <c r="AHG235" s="25"/>
      <c r="AHH235" s="25"/>
      <c r="AHI235" s="25"/>
      <c r="AHJ235" s="25"/>
      <c r="AHK235" s="25"/>
      <c r="AHL235" s="25"/>
      <c r="AHM235" s="25"/>
      <c r="AHN235" s="25"/>
      <c r="AHO235" s="25"/>
      <c r="AHP235" s="25"/>
      <c r="AHQ235" s="25"/>
      <c r="AHR235" s="25"/>
      <c r="AHS235" s="25"/>
      <c r="AHT235" s="25"/>
      <c r="AHU235" s="25"/>
      <c r="AHV235" s="25"/>
      <c r="AHW235" s="25"/>
      <c r="AHX235" s="25"/>
      <c r="AHY235" s="25"/>
      <c r="AHZ235" s="25"/>
      <c r="AIA235" s="25"/>
      <c r="AIB235" s="25"/>
      <c r="AIC235" s="25"/>
      <c r="AID235" s="25"/>
      <c r="AIE235" s="25"/>
      <c r="AIF235" s="25"/>
      <c r="AIG235" s="25"/>
      <c r="AIH235" s="25"/>
      <c r="AII235" s="25"/>
      <c r="AIJ235" s="25"/>
      <c r="AIK235" s="25"/>
      <c r="AIL235" s="25"/>
      <c r="AIM235" s="25"/>
      <c r="AIN235" s="25"/>
      <c r="AIO235" s="25"/>
      <c r="AIP235" s="25"/>
      <c r="AIQ235" s="25"/>
      <c r="AIR235" s="25"/>
      <c r="AIS235" s="25"/>
      <c r="AIT235" s="25"/>
      <c r="AIU235" s="25"/>
      <c r="AIV235" s="25"/>
      <c r="AIW235" s="25"/>
      <c r="AIX235" s="25"/>
      <c r="AIY235" s="25"/>
      <c r="AIZ235" s="25"/>
      <c r="AJA235" s="25"/>
      <c r="AJB235" s="25"/>
      <c r="AJC235" s="25"/>
      <c r="AJD235" s="25"/>
      <c r="AJE235" s="25"/>
      <c r="AJF235" s="25"/>
      <c r="AJG235" s="25"/>
      <c r="AJH235" s="25"/>
      <c r="AJI235" s="25"/>
      <c r="AJJ235" s="25"/>
      <c r="AJK235" s="25"/>
      <c r="AJL235" s="25"/>
      <c r="AJM235" s="25"/>
      <c r="AJN235" s="25"/>
      <c r="AJO235" s="25"/>
      <c r="AJP235" s="25"/>
      <c r="AJQ235" s="25"/>
      <c r="AJR235" s="25"/>
      <c r="AJS235" s="25"/>
      <c r="AJT235" s="25"/>
      <c r="AJU235" s="25"/>
      <c r="AJV235" s="25"/>
      <c r="AJW235" s="25"/>
      <c r="AJX235" s="25"/>
      <c r="AJY235" s="25"/>
      <c r="AJZ235" s="25"/>
      <c r="AKA235" s="25"/>
      <c r="AKB235" s="25"/>
      <c r="AKC235" s="25"/>
      <c r="AKD235" s="25"/>
      <c r="AKE235" s="25"/>
      <c r="AKF235" s="25"/>
      <c r="AKG235" s="25"/>
      <c r="AKH235" s="25"/>
      <c r="AKI235" s="25"/>
      <c r="AKJ235" s="25"/>
      <c r="AKK235" s="25"/>
      <c r="AKL235" s="25"/>
      <c r="AKM235" s="25"/>
      <c r="AKN235" s="25"/>
      <c r="AKO235" s="25"/>
      <c r="AKP235" s="25"/>
      <c r="AKQ235" s="25"/>
      <c r="AKR235" s="25"/>
      <c r="AKS235" s="25"/>
      <c r="AKT235" s="25"/>
      <c r="AKU235" s="25"/>
      <c r="AKV235" s="25"/>
      <c r="AKW235" s="25"/>
      <c r="AKX235" s="25"/>
      <c r="AKY235" s="25"/>
      <c r="AKZ235" s="25"/>
      <c r="ALA235" s="25"/>
      <c r="ALB235" s="25"/>
      <c r="ALC235" s="25"/>
      <c r="ALD235" s="25"/>
      <c r="ALE235" s="25"/>
      <c r="ALF235" s="25"/>
      <c r="ALG235" s="25"/>
      <c r="ALH235" s="25"/>
      <c r="ALI235" s="25"/>
      <c r="ALJ235" s="25"/>
      <c r="ALK235" s="25"/>
      <c r="ALL235" s="25"/>
      <c r="ALM235" s="25"/>
      <c r="ALN235" s="25"/>
      <c r="ALO235" s="25"/>
      <c r="ALP235" s="25"/>
      <c r="ALQ235" s="25"/>
      <c r="ALR235" s="25"/>
      <c r="ALS235" s="25"/>
      <c r="ALT235" s="25"/>
      <c r="ALU235" s="25"/>
      <c r="ALV235" s="25"/>
      <c r="ALW235" s="25"/>
      <c r="ALX235" s="25"/>
      <c r="ALY235" s="25"/>
      <c r="ALZ235" s="25"/>
      <c r="AMA235" s="25"/>
      <c r="AMB235" s="25"/>
      <c r="AMC235" s="25"/>
      <c r="AMD235" s="25"/>
      <c r="AME235" s="25"/>
      <c r="AMF235" s="25"/>
      <c r="AMG235" s="25"/>
      <c r="AMH235" s="25"/>
      <c r="AMI235" s="25"/>
      <c r="AMJ235" s="25"/>
      <c r="AMK235" s="25"/>
      <c r="AML235" s="25"/>
      <c r="AMM235" s="25"/>
      <c r="AMN235" s="25"/>
      <c r="AMO235" s="25"/>
      <c r="AMP235" s="25"/>
      <c r="AMQ235" s="25"/>
      <c r="AMR235" s="25"/>
      <c r="AMS235" s="25"/>
      <c r="AMT235" s="25"/>
      <c r="AMU235" s="25"/>
      <c r="AMV235" s="25"/>
      <c r="AMW235" s="25"/>
      <c r="AMX235" s="25"/>
      <c r="AMY235" s="25"/>
      <c r="AMZ235" s="25"/>
      <c r="ANA235" s="25"/>
      <c r="ANB235" s="25"/>
      <c r="ANC235" s="25"/>
      <c r="AND235" s="25"/>
      <c r="ANE235" s="25"/>
      <c r="ANF235" s="25"/>
      <c r="ANG235" s="25"/>
      <c r="ANH235" s="25"/>
      <c r="ANI235" s="25"/>
      <c r="ANJ235" s="25"/>
      <c r="ANK235" s="25"/>
      <c r="ANL235" s="25"/>
      <c r="ANM235" s="25"/>
      <c r="ANN235" s="25"/>
      <c r="ANO235" s="25"/>
      <c r="ANP235" s="25"/>
      <c r="ANQ235" s="25"/>
      <c r="ANR235" s="25"/>
      <c r="ANS235" s="25"/>
      <c r="ANT235" s="25"/>
      <c r="ANU235" s="25"/>
      <c r="ANV235" s="25"/>
      <c r="ANW235" s="25"/>
      <c r="ANX235" s="25"/>
      <c r="ANY235" s="25"/>
      <c r="ANZ235" s="25"/>
      <c r="AOA235" s="25"/>
      <c r="AOB235" s="25"/>
      <c r="AOC235" s="25"/>
      <c r="AOD235" s="25"/>
      <c r="AOE235" s="25"/>
      <c r="AOF235" s="25"/>
      <c r="AOG235" s="25"/>
      <c r="AOH235" s="25"/>
      <c r="AOI235" s="25"/>
      <c r="AOJ235" s="25"/>
      <c r="AOK235" s="25"/>
      <c r="AOL235" s="25"/>
      <c r="AOM235" s="25"/>
      <c r="AON235" s="25"/>
      <c r="AOO235" s="25"/>
      <c r="AOP235" s="25"/>
      <c r="AOQ235" s="25"/>
      <c r="AOR235" s="25"/>
      <c r="AOS235" s="25"/>
      <c r="AOT235" s="25"/>
      <c r="AOU235" s="25"/>
      <c r="AOV235" s="25"/>
      <c r="AOW235" s="25"/>
      <c r="AOX235" s="25"/>
      <c r="AOY235" s="25"/>
      <c r="AOZ235" s="25"/>
      <c r="APA235" s="25"/>
      <c r="APB235" s="25"/>
      <c r="APC235" s="25"/>
      <c r="APD235" s="25"/>
      <c r="APE235" s="25"/>
      <c r="APF235" s="25"/>
      <c r="APG235" s="25"/>
      <c r="APH235" s="25"/>
      <c r="API235" s="25"/>
      <c r="APJ235" s="25"/>
      <c r="APK235" s="25"/>
      <c r="APL235" s="25"/>
      <c r="APM235" s="25"/>
      <c r="APN235" s="25"/>
      <c r="APO235" s="25"/>
      <c r="APP235" s="25"/>
      <c r="APQ235" s="25"/>
      <c r="APR235" s="25"/>
      <c r="APS235" s="25"/>
      <c r="APT235" s="25"/>
      <c r="APU235" s="25"/>
      <c r="APV235" s="25"/>
      <c r="APW235" s="25"/>
      <c r="APX235" s="25"/>
      <c r="APY235" s="25"/>
      <c r="APZ235" s="25"/>
      <c r="AQA235" s="25"/>
      <c r="AQB235" s="25"/>
      <c r="AQC235" s="25"/>
      <c r="AQD235" s="25"/>
      <c r="AQE235" s="25"/>
      <c r="AQF235" s="25"/>
      <c r="AQG235" s="25"/>
      <c r="AQH235" s="25"/>
      <c r="AQI235" s="25"/>
      <c r="AQJ235" s="25"/>
      <c r="AQK235" s="25"/>
      <c r="AQL235" s="25"/>
      <c r="AQM235" s="25"/>
      <c r="AQN235" s="25"/>
      <c r="AQO235" s="25"/>
      <c r="AQP235" s="25"/>
      <c r="AQQ235" s="25"/>
      <c r="AQR235" s="25"/>
      <c r="AQS235" s="25"/>
      <c r="AQT235" s="25"/>
      <c r="AQU235" s="25"/>
      <c r="AQV235" s="25"/>
      <c r="AQW235" s="25"/>
      <c r="AQX235" s="25"/>
      <c r="AQY235" s="25"/>
      <c r="AQZ235" s="25"/>
      <c r="ARA235" s="25"/>
      <c r="ARB235" s="25"/>
      <c r="ARC235" s="25"/>
      <c r="ARD235" s="25"/>
      <c r="ARE235" s="25"/>
      <c r="ARF235" s="25"/>
      <c r="ARG235" s="25"/>
      <c r="ARH235" s="25"/>
      <c r="ARI235" s="25"/>
      <c r="ARJ235" s="25"/>
      <c r="ARK235" s="25"/>
      <c r="ARL235" s="25"/>
      <c r="ARM235" s="25"/>
      <c r="ARN235" s="25"/>
      <c r="ARO235" s="25"/>
      <c r="ARP235" s="25"/>
      <c r="ARQ235" s="25"/>
      <c r="ARR235" s="25"/>
      <c r="ARS235" s="25"/>
      <c r="ART235" s="25"/>
      <c r="ARU235" s="25"/>
      <c r="ARV235" s="25"/>
      <c r="ARW235" s="25"/>
      <c r="ARX235" s="25"/>
      <c r="ARY235" s="25"/>
      <c r="ARZ235" s="25"/>
      <c r="ASA235" s="25"/>
      <c r="ASB235" s="25"/>
      <c r="ASC235" s="25"/>
      <c r="ASD235" s="25"/>
      <c r="ASE235" s="25"/>
      <c r="ASF235" s="25"/>
      <c r="ASG235" s="25"/>
      <c r="ASH235" s="25"/>
      <c r="ASI235" s="25"/>
      <c r="ASJ235" s="25"/>
      <c r="ASK235" s="25"/>
      <c r="ASL235" s="25"/>
      <c r="ASM235" s="25"/>
      <c r="ASN235" s="25"/>
      <c r="ASO235" s="25"/>
      <c r="ASP235" s="25"/>
      <c r="ASQ235" s="25"/>
      <c r="ASR235" s="25"/>
      <c r="ASS235" s="25"/>
      <c r="AST235" s="25"/>
      <c r="ASU235" s="25"/>
      <c r="ASV235" s="25"/>
      <c r="ASW235" s="25"/>
      <c r="ASX235" s="25"/>
      <c r="ASY235" s="25"/>
      <c r="ASZ235" s="25"/>
      <c r="ATA235" s="25"/>
      <c r="ATB235" s="25"/>
      <c r="ATC235" s="25"/>
      <c r="ATD235" s="25"/>
      <c r="ATE235" s="25"/>
      <c r="ATF235" s="25"/>
      <c r="ATG235" s="25"/>
      <c r="ATH235" s="25"/>
      <c r="ATI235" s="25"/>
      <c r="ATJ235" s="25"/>
      <c r="ATK235" s="25"/>
      <c r="ATL235" s="25"/>
      <c r="ATM235" s="25"/>
      <c r="ATN235" s="25"/>
      <c r="ATO235" s="25"/>
      <c r="ATP235" s="25"/>
      <c r="ATQ235" s="25"/>
      <c r="ATR235" s="25"/>
      <c r="ATS235" s="25"/>
      <c r="ATT235" s="25"/>
      <c r="ATU235" s="25"/>
      <c r="ATV235" s="25"/>
      <c r="ATW235" s="25"/>
      <c r="ATX235" s="25"/>
      <c r="ATY235" s="25"/>
      <c r="ATZ235" s="25"/>
      <c r="AUA235" s="25"/>
      <c r="AUB235" s="25"/>
      <c r="AUC235" s="25"/>
      <c r="AUD235" s="25"/>
      <c r="AUE235" s="25"/>
      <c r="AUF235" s="25"/>
      <c r="AUG235" s="25"/>
      <c r="AUH235" s="25"/>
      <c r="AUI235" s="25"/>
      <c r="AUJ235" s="25"/>
      <c r="AUK235" s="25"/>
      <c r="AUL235" s="25"/>
      <c r="AUM235" s="25"/>
      <c r="AUN235" s="25"/>
      <c r="AUO235" s="25"/>
      <c r="AUP235" s="25"/>
      <c r="AUQ235" s="25"/>
      <c r="AUR235" s="25"/>
      <c r="AUS235" s="25"/>
      <c r="AUT235" s="25"/>
      <c r="AUU235" s="25"/>
      <c r="AUV235" s="25"/>
      <c r="AUW235" s="25"/>
      <c r="AUX235" s="25"/>
      <c r="AUY235" s="25"/>
      <c r="AUZ235" s="25"/>
      <c r="AVA235" s="25"/>
      <c r="AVB235" s="25"/>
      <c r="AVC235" s="25"/>
      <c r="AVD235" s="25"/>
      <c r="AVE235" s="25"/>
      <c r="AVF235" s="25"/>
      <c r="AVG235" s="25"/>
      <c r="AVH235" s="25"/>
      <c r="AVI235" s="25"/>
      <c r="AVJ235" s="25"/>
      <c r="AVK235" s="25"/>
      <c r="AVL235" s="25"/>
      <c r="AVM235" s="25"/>
      <c r="AVN235" s="25"/>
      <c r="AVO235" s="25"/>
      <c r="AVP235" s="25"/>
      <c r="AVQ235" s="25"/>
      <c r="AVR235" s="25"/>
      <c r="AVS235" s="25"/>
      <c r="AVT235" s="25"/>
      <c r="AVU235" s="25"/>
      <c r="AVV235" s="25"/>
      <c r="AVW235" s="25"/>
      <c r="AVX235" s="25"/>
      <c r="AVY235" s="25"/>
      <c r="AVZ235" s="25"/>
      <c r="AWA235" s="25"/>
      <c r="AWB235" s="25"/>
      <c r="AWC235" s="25"/>
      <c r="AWD235" s="25"/>
      <c r="AWE235" s="25"/>
      <c r="AWF235" s="25"/>
      <c r="AWG235" s="25"/>
      <c r="AWH235" s="25"/>
      <c r="AWI235" s="25"/>
      <c r="AWJ235" s="25"/>
      <c r="AWK235" s="25"/>
      <c r="AWL235" s="25"/>
      <c r="AWM235" s="25"/>
      <c r="AWN235" s="25"/>
      <c r="AWO235" s="25"/>
      <c r="AWP235" s="25"/>
      <c r="AWQ235" s="25"/>
      <c r="AWR235" s="25"/>
      <c r="AWS235" s="25"/>
      <c r="AWT235" s="25"/>
      <c r="AWU235" s="25"/>
      <c r="AWV235" s="25"/>
      <c r="AWW235" s="25"/>
      <c r="AWX235" s="25"/>
      <c r="AWY235" s="25"/>
      <c r="AWZ235" s="25"/>
      <c r="AXA235" s="25"/>
      <c r="AXB235" s="25"/>
      <c r="AXC235" s="25"/>
      <c r="AXD235" s="25"/>
      <c r="AXE235" s="25"/>
      <c r="AXF235" s="25"/>
      <c r="AXG235" s="25"/>
      <c r="AXH235" s="25"/>
      <c r="AXI235" s="25"/>
      <c r="AXJ235" s="25"/>
      <c r="AXK235" s="25"/>
      <c r="AXL235" s="25"/>
      <c r="AXM235" s="25"/>
      <c r="AXN235" s="25"/>
      <c r="AXO235" s="25"/>
      <c r="AXP235" s="25"/>
      <c r="AXQ235" s="25"/>
      <c r="AXR235" s="25"/>
      <c r="AXS235" s="25"/>
      <c r="AXT235" s="25"/>
      <c r="AXU235" s="25"/>
      <c r="AXV235" s="25"/>
      <c r="AXW235" s="25"/>
      <c r="AXX235" s="25"/>
      <c r="AXY235" s="25"/>
      <c r="AXZ235" s="25"/>
      <c r="AYA235" s="25"/>
      <c r="AYB235" s="25"/>
      <c r="AYC235" s="25"/>
      <c r="AYD235" s="25"/>
      <c r="AYE235" s="25"/>
      <c r="AYF235" s="25"/>
      <c r="AYG235" s="25"/>
      <c r="AYH235" s="25"/>
      <c r="AYI235" s="25"/>
      <c r="AYJ235" s="25"/>
      <c r="AYK235" s="25"/>
      <c r="AYL235" s="25"/>
      <c r="AYM235" s="25"/>
      <c r="AYN235" s="25"/>
      <c r="AYO235" s="25"/>
      <c r="AYP235" s="25"/>
      <c r="AYQ235" s="25"/>
      <c r="AYR235" s="25"/>
      <c r="AYS235" s="25"/>
      <c r="AYT235" s="25"/>
      <c r="AYU235" s="25"/>
      <c r="AYV235" s="25"/>
      <c r="AYW235" s="25"/>
      <c r="AYX235" s="25"/>
      <c r="AYY235" s="25"/>
      <c r="AYZ235" s="25"/>
      <c r="AZA235" s="25"/>
      <c r="AZB235" s="25"/>
      <c r="AZC235" s="25"/>
      <c r="AZD235" s="25"/>
      <c r="AZE235" s="25"/>
      <c r="AZF235" s="25"/>
      <c r="AZG235" s="25"/>
      <c r="AZH235" s="25"/>
      <c r="AZI235" s="25"/>
      <c r="AZJ235" s="25"/>
      <c r="AZK235" s="25"/>
      <c r="AZL235" s="25"/>
      <c r="AZM235" s="25"/>
      <c r="AZN235" s="25"/>
      <c r="AZO235" s="25"/>
      <c r="AZP235" s="25"/>
      <c r="AZQ235" s="25"/>
      <c r="AZR235" s="25"/>
      <c r="AZS235" s="25"/>
      <c r="AZT235" s="25"/>
      <c r="AZU235" s="25"/>
      <c r="AZV235" s="25"/>
      <c r="AZW235" s="25"/>
      <c r="AZX235" s="25"/>
      <c r="AZY235" s="25"/>
      <c r="AZZ235" s="25"/>
      <c r="BAA235" s="25"/>
      <c r="BAB235" s="25"/>
      <c r="BAC235" s="25"/>
      <c r="BAD235" s="25"/>
      <c r="BAE235" s="25"/>
      <c r="BAF235" s="25"/>
      <c r="BAG235" s="25"/>
      <c r="BAH235" s="25"/>
      <c r="BAI235" s="25"/>
      <c r="BAJ235" s="25"/>
      <c r="BAK235" s="25"/>
      <c r="BAL235" s="25"/>
      <c r="BAM235" s="25"/>
      <c r="BAN235" s="25"/>
      <c r="BAO235" s="25"/>
      <c r="BAP235" s="25"/>
      <c r="BAQ235" s="25"/>
      <c r="BAR235" s="25"/>
      <c r="BAS235" s="25"/>
      <c r="BAT235" s="25"/>
      <c r="BAU235" s="25"/>
      <c r="BAV235" s="25"/>
      <c r="BAW235" s="25"/>
      <c r="BAX235" s="25"/>
      <c r="BAY235" s="25"/>
      <c r="BAZ235" s="25"/>
      <c r="BBA235" s="25"/>
      <c r="BBB235" s="25"/>
      <c r="BBC235" s="25"/>
      <c r="BBD235" s="25"/>
      <c r="BBE235" s="25"/>
      <c r="BBF235" s="25"/>
      <c r="BBG235" s="25"/>
      <c r="BBH235" s="25"/>
      <c r="BBI235" s="25"/>
      <c r="BBJ235" s="25"/>
      <c r="BBK235" s="25"/>
      <c r="BBL235" s="25"/>
      <c r="BBM235" s="25"/>
      <c r="BBN235" s="25"/>
      <c r="BBO235" s="25"/>
      <c r="BBP235" s="25"/>
      <c r="BBQ235" s="25"/>
      <c r="BBR235" s="25"/>
      <c r="BBS235" s="25"/>
      <c r="BBT235" s="25"/>
      <c r="BBU235" s="25"/>
      <c r="BBV235" s="25"/>
      <c r="BBW235" s="25"/>
      <c r="BBX235" s="25"/>
      <c r="BBY235" s="25"/>
      <c r="BBZ235" s="25"/>
      <c r="BCA235" s="25"/>
      <c r="BCB235" s="25"/>
      <c r="BCC235" s="25"/>
      <c r="BCD235" s="25"/>
      <c r="BCE235" s="25"/>
      <c r="BCF235" s="25"/>
      <c r="BCG235" s="25"/>
      <c r="BCH235" s="25"/>
      <c r="BCI235" s="25"/>
      <c r="BCJ235" s="25"/>
      <c r="BCK235" s="25"/>
      <c r="BCL235" s="25"/>
      <c r="BCM235" s="25"/>
      <c r="BCN235" s="25"/>
      <c r="BCO235" s="25"/>
      <c r="BCP235" s="25"/>
      <c r="BCQ235" s="25"/>
      <c r="BCR235" s="25"/>
      <c r="BCS235" s="25"/>
      <c r="BCT235" s="25"/>
      <c r="BCU235" s="25"/>
      <c r="BCV235" s="25"/>
      <c r="BCW235" s="25"/>
      <c r="BCX235" s="25"/>
      <c r="BCY235" s="25"/>
      <c r="BCZ235" s="25"/>
      <c r="BDA235" s="25"/>
      <c r="BDB235" s="25"/>
      <c r="BDC235" s="25"/>
      <c r="BDD235" s="25"/>
      <c r="BDE235" s="25"/>
      <c r="BDF235" s="25"/>
      <c r="BDG235" s="25"/>
      <c r="BDH235" s="25"/>
      <c r="BDI235" s="25"/>
      <c r="BDJ235" s="25"/>
      <c r="BDK235" s="25"/>
      <c r="BDL235" s="25"/>
      <c r="BDM235" s="25"/>
      <c r="BDN235" s="25"/>
      <c r="BDO235" s="25"/>
      <c r="BDP235" s="25"/>
      <c r="BDQ235" s="25"/>
      <c r="BDR235" s="25"/>
      <c r="BDS235" s="25"/>
      <c r="BDT235" s="25"/>
      <c r="BDU235" s="25"/>
      <c r="BDV235" s="25"/>
      <c r="BDW235" s="25"/>
      <c r="BDX235" s="25"/>
      <c r="BDY235" s="25"/>
      <c r="BDZ235" s="25"/>
      <c r="BEA235" s="25"/>
      <c r="BEB235" s="25"/>
      <c r="BEC235" s="25"/>
      <c r="BED235" s="25"/>
      <c r="BEE235" s="25"/>
      <c r="BEF235" s="25"/>
      <c r="BEG235" s="25"/>
      <c r="BEH235" s="25"/>
      <c r="BEI235" s="25"/>
      <c r="BEJ235" s="25"/>
      <c r="BEK235" s="25"/>
      <c r="BEL235" s="25"/>
      <c r="BEM235" s="25"/>
      <c r="BEN235" s="25"/>
      <c r="BEO235" s="25"/>
      <c r="BEP235" s="25"/>
      <c r="BEQ235" s="25"/>
      <c r="BER235" s="25"/>
      <c r="BES235" s="25"/>
      <c r="BET235" s="25"/>
      <c r="BEU235" s="25"/>
      <c r="BEV235" s="25"/>
      <c r="BEW235" s="25"/>
      <c r="BEX235" s="25"/>
      <c r="BEY235" s="25"/>
      <c r="BEZ235" s="25"/>
      <c r="BFA235" s="25"/>
      <c r="BFB235" s="25"/>
      <c r="BFC235" s="25"/>
      <c r="BFD235" s="25"/>
      <c r="BFE235" s="25"/>
      <c r="BFF235" s="25"/>
      <c r="BFG235" s="25"/>
      <c r="BFH235" s="25"/>
      <c r="BFI235" s="25"/>
      <c r="BFJ235" s="25"/>
      <c r="BFK235" s="25"/>
      <c r="BFL235" s="25"/>
      <c r="BFM235" s="25"/>
      <c r="BFN235" s="25"/>
      <c r="BFO235" s="25"/>
      <c r="BFP235" s="25"/>
      <c r="BFQ235" s="25"/>
      <c r="BFR235" s="25"/>
      <c r="BFS235" s="25"/>
      <c r="BFT235" s="25"/>
      <c r="BFU235" s="25"/>
      <c r="BFV235" s="25"/>
      <c r="BFW235" s="25"/>
      <c r="BFX235" s="25"/>
      <c r="BFY235" s="25"/>
      <c r="BFZ235" s="25"/>
      <c r="BGA235" s="25"/>
      <c r="BGB235" s="25"/>
      <c r="BGC235" s="25"/>
      <c r="BGD235" s="25"/>
      <c r="BGE235" s="25"/>
      <c r="BGF235" s="25"/>
      <c r="BGG235" s="25"/>
      <c r="BGH235" s="25"/>
      <c r="BGI235" s="25"/>
      <c r="BGJ235" s="25"/>
      <c r="BGK235" s="25"/>
      <c r="BGL235" s="25"/>
      <c r="BGM235" s="25"/>
      <c r="BGN235" s="25"/>
      <c r="BGO235" s="25"/>
      <c r="BGP235" s="25"/>
      <c r="BGQ235" s="25"/>
      <c r="BGR235" s="25"/>
      <c r="BGS235" s="25"/>
      <c r="BGT235" s="25"/>
      <c r="BGU235" s="25"/>
      <c r="BGV235" s="25"/>
      <c r="BGW235" s="25"/>
      <c r="BGX235" s="25"/>
      <c r="BGY235" s="25"/>
      <c r="BGZ235" s="25"/>
      <c r="BHA235" s="25"/>
      <c r="BHB235" s="25"/>
      <c r="BHC235" s="25"/>
      <c r="BHD235" s="25"/>
      <c r="BHE235" s="25"/>
      <c r="BHF235" s="25"/>
      <c r="BHG235" s="25"/>
      <c r="BHH235" s="25"/>
      <c r="BHI235" s="25"/>
      <c r="BHJ235" s="25"/>
      <c r="BHK235" s="25"/>
      <c r="BHL235" s="25"/>
      <c r="BHM235" s="25"/>
      <c r="BHN235" s="25"/>
      <c r="BHO235" s="25"/>
      <c r="BHP235" s="25"/>
      <c r="BHQ235" s="25"/>
      <c r="BHR235" s="25"/>
      <c r="BHS235" s="25"/>
      <c r="BHT235" s="25"/>
      <c r="BHU235" s="25"/>
      <c r="BHV235" s="25"/>
      <c r="BHW235" s="25"/>
      <c r="BHX235" s="25"/>
      <c r="BHY235" s="25"/>
      <c r="BHZ235" s="25"/>
      <c r="BIA235" s="25"/>
      <c r="BIB235" s="25"/>
      <c r="BIC235" s="25"/>
      <c r="BID235" s="25"/>
      <c r="BIE235" s="25"/>
      <c r="BIF235" s="25"/>
      <c r="BIG235" s="25"/>
      <c r="BIH235" s="25"/>
      <c r="BII235" s="25"/>
      <c r="BIJ235" s="25"/>
      <c r="BIK235" s="25"/>
      <c r="BIL235" s="25"/>
      <c r="BIM235" s="25"/>
      <c r="BIN235" s="25"/>
      <c r="BIO235" s="25"/>
      <c r="BIP235" s="25"/>
      <c r="BIQ235" s="25"/>
      <c r="BIR235" s="25"/>
      <c r="BIS235" s="25"/>
      <c r="BIT235" s="25"/>
      <c r="BIU235" s="25"/>
      <c r="BIV235" s="25"/>
      <c r="BIW235" s="25"/>
      <c r="BIX235" s="25"/>
      <c r="BIY235" s="25"/>
      <c r="BIZ235" s="25"/>
      <c r="BJA235" s="25"/>
      <c r="BJB235" s="25"/>
      <c r="BJC235" s="25"/>
      <c r="BJD235" s="25"/>
      <c r="BJE235" s="25"/>
      <c r="BJF235" s="25"/>
      <c r="BJG235" s="25"/>
      <c r="BJH235" s="25"/>
      <c r="BJI235" s="25"/>
      <c r="BJJ235" s="25"/>
      <c r="BJK235" s="25"/>
      <c r="BJL235" s="25"/>
      <c r="BJM235" s="25"/>
      <c r="BJN235" s="25"/>
      <c r="BJO235" s="25"/>
      <c r="BJP235" s="25"/>
      <c r="BJQ235" s="25"/>
      <c r="BJR235" s="25"/>
      <c r="BJS235" s="25"/>
      <c r="BJT235" s="25"/>
      <c r="BJU235" s="25"/>
      <c r="BJV235" s="25"/>
      <c r="BJW235" s="25"/>
      <c r="BJX235" s="25"/>
      <c r="BJY235" s="25"/>
      <c r="BJZ235" s="25"/>
      <c r="BKA235" s="25"/>
      <c r="BKB235" s="25"/>
      <c r="BKC235" s="25"/>
      <c r="BKD235" s="25"/>
      <c r="BKE235" s="25"/>
      <c r="BKF235" s="25"/>
      <c r="BKG235" s="25"/>
      <c r="BKH235" s="25"/>
      <c r="BKI235" s="25"/>
      <c r="BKJ235" s="25"/>
      <c r="BKK235" s="25"/>
      <c r="BKL235" s="25"/>
      <c r="BKM235" s="25"/>
      <c r="BKN235" s="25"/>
      <c r="BKO235" s="25"/>
      <c r="BKP235" s="25"/>
      <c r="BKQ235" s="25"/>
      <c r="BKR235" s="25"/>
      <c r="BKS235" s="25"/>
      <c r="BKT235" s="25"/>
      <c r="BKU235" s="25"/>
      <c r="BKV235" s="25"/>
      <c r="BKW235" s="25"/>
      <c r="BKX235" s="25"/>
      <c r="BKY235" s="25"/>
      <c r="BKZ235" s="25"/>
      <c r="BLA235" s="25"/>
      <c r="BLB235" s="25"/>
      <c r="BLC235" s="25"/>
      <c r="BLD235" s="25"/>
      <c r="BLE235" s="25"/>
      <c r="BLF235" s="25"/>
      <c r="BLG235" s="25"/>
      <c r="BLH235" s="25"/>
      <c r="BLI235" s="25"/>
      <c r="BLJ235" s="25"/>
      <c r="BLK235" s="25"/>
      <c r="BLL235" s="25"/>
      <c r="BLM235" s="25"/>
      <c r="BLN235" s="25"/>
      <c r="BLO235" s="25"/>
      <c r="BLP235" s="25"/>
      <c r="BLQ235" s="25"/>
      <c r="BLR235" s="25"/>
      <c r="BLS235" s="25"/>
      <c r="BLT235" s="25"/>
      <c r="BLU235" s="25"/>
      <c r="BLV235" s="25"/>
      <c r="BLW235" s="25"/>
      <c r="BLX235" s="25"/>
      <c r="BLY235" s="25"/>
      <c r="BLZ235" s="25"/>
      <c r="BMA235" s="25"/>
      <c r="BMB235" s="25"/>
      <c r="BMC235" s="25"/>
      <c r="BMD235" s="25"/>
      <c r="BME235" s="25"/>
      <c r="BMF235" s="25"/>
      <c r="BMG235" s="25"/>
      <c r="BMH235" s="25"/>
      <c r="BMI235" s="25"/>
      <c r="BMJ235" s="25"/>
      <c r="BMK235" s="25"/>
      <c r="BML235" s="25"/>
      <c r="BMM235" s="25"/>
      <c r="BMN235" s="25"/>
      <c r="BMO235" s="25"/>
      <c r="BMP235" s="25"/>
      <c r="BMQ235" s="25"/>
      <c r="BMR235" s="25"/>
      <c r="BMS235" s="25"/>
      <c r="BMT235" s="25"/>
      <c r="BMU235" s="25"/>
      <c r="BMV235" s="25"/>
      <c r="BMW235" s="25"/>
      <c r="BMX235" s="25"/>
      <c r="BMY235" s="25"/>
      <c r="BMZ235" s="25"/>
      <c r="BNA235" s="25"/>
      <c r="BNB235" s="25"/>
      <c r="BNC235" s="25"/>
      <c r="BND235" s="25"/>
      <c r="BNE235" s="25"/>
      <c r="BNF235" s="25"/>
      <c r="BNG235" s="25"/>
      <c r="BNH235" s="25"/>
      <c r="BNI235" s="25"/>
      <c r="BNJ235" s="25"/>
      <c r="BNK235" s="25"/>
      <c r="BNL235" s="25"/>
      <c r="BNM235" s="25"/>
      <c r="BNN235" s="25"/>
      <c r="BNO235" s="25"/>
      <c r="BNP235" s="25"/>
      <c r="BNQ235" s="25"/>
      <c r="BNR235" s="25"/>
      <c r="BNS235" s="25"/>
      <c r="BNT235" s="25"/>
      <c r="BNU235" s="25"/>
      <c r="BNV235" s="25"/>
      <c r="BNW235" s="25"/>
      <c r="BNX235" s="25"/>
      <c r="BNY235" s="25"/>
      <c r="BNZ235" s="25"/>
      <c r="BOA235" s="25"/>
      <c r="BOB235" s="25"/>
      <c r="BOC235" s="25"/>
      <c r="BOD235" s="25"/>
      <c r="BOE235" s="25"/>
      <c r="BOF235" s="25"/>
      <c r="BOG235" s="25"/>
      <c r="BOH235" s="25"/>
      <c r="BOI235" s="25"/>
      <c r="BOJ235" s="25"/>
      <c r="BOK235" s="25"/>
      <c r="BOL235" s="25"/>
      <c r="BOM235" s="25"/>
      <c r="BON235" s="25"/>
      <c r="BOO235" s="25"/>
      <c r="BOP235" s="25"/>
      <c r="BOQ235" s="25"/>
      <c r="BOR235" s="25"/>
      <c r="BOS235" s="25"/>
      <c r="BOT235" s="25"/>
      <c r="BOU235" s="25"/>
      <c r="BOV235" s="25"/>
      <c r="BOW235" s="25"/>
      <c r="BOX235" s="25"/>
      <c r="BOY235" s="25"/>
      <c r="BOZ235" s="25"/>
      <c r="BPA235" s="25"/>
      <c r="BPB235" s="25"/>
      <c r="BPC235" s="25"/>
      <c r="BPD235" s="25"/>
      <c r="BPE235" s="25"/>
      <c r="BPF235" s="25"/>
      <c r="BPG235" s="25"/>
      <c r="BPH235" s="25"/>
      <c r="BPI235" s="25"/>
      <c r="BPJ235" s="25"/>
      <c r="BPK235" s="25"/>
      <c r="BPL235" s="25"/>
      <c r="BPM235" s="25"/>
      <c r="BPN235" s="25"/>
      <c r="BPO235" s="25"/>
      <c r="BPP235" s="25"/>
      <c r="BPQ235" s="25"/>
      <c r="BPR235" s="25"/>
      <c r="BPS235" s="25"/>
      <c r="BPT235" s="25"/>
      <c r="BPU235" s="25"/>
      <c r="BPV235" s="25"/>
      <c r="BPW235" s="25"/>
      <c r="BPX235" s="25"/>
      <c r="BPY235" s="25"/>
      <c r="BPZ235" s="25"/>
      <c r="BQA235" s="25"/>
      <c r="BQB235" s="25"/>
      <c r="BQC235" s="25"/>
      <c r="BQD235" s="25"/>
      <c r="BQE235" s="25"/>
      <c r="BQF235" s="25"/>
      <c r="BQG235" s="25"/>
      <c r="BQH235" s="25"/>
      <c r="BQI235" s="25"/>
      <c r="BQJ235" s="25"/>
      <c r="BQK235" s="25"/>
      <c r="BQL235" s="25"/>
      <c r="BQM235" s="25"/>
      <c r="BQN235" s="25"/>
      <c r="BQO235" s="25"/>
      <c r="BQP235" s="25"/>
      <c r="BQQ235" s="25"/>
      <c r="BQR235" s="25"/>
      <c r="BQS235" s="25"/>
      <c r="BQT235" s="25"/>
      <c r="BQU235" s="25"/>
      <c r="BQV235" s="25"/>
      <c r="BQW235" s="25"/>
      <c r="BQX235" s="25"/>
      <c r="BQY235" s="25"/>
      <c r="BQZ235" s="25"/>
      <c r="BRA235" s="25"/>
      <c r="BRB235" s="25"/>
      <c r="BRC235" s="25"/>
      <c r="BRD235" s="25"/>
      <c r="BRE235" s="25"/>
      <c r="BRF235" s="25"/>
      <c r="BRG235" s="25"/>
      <c r="BRH235" s="25"/>
      <c r="BRI235" s="25"/>
      <c r="BRJ235" s="25"/>
      <c r="BRK235" s="25"/>
      <c r="BRL235" s="25"/>
      <c r="BRM235" s="25"/>
      <c r="BRN235" s="25"/>
      <c r="BRO235" s="25"/>
      <c r="BRP235" s="25"/>
      <c r="BRQ235" s="25"/>
      <c r="BRR235" s="25"/>
      <c r="BRS235" s="25"/>
      <c r="BRT235" s="25"/>
      <c r="BRU235" s="25"/>
      <c r="BRV235" s="25"/>
      <c r="BRW235" s="25"/>
      <c r="BRX235" s="25"/>
      <c r="BRY235" s="25"/>
      <c r="BRZ235" s="25"/>
      <c r="BSA235" s="25"/>
      <c r="BSB235" s="25"/>
      <c r="BSC235" s="25"/>
      <c r="BSD235" s="25"/>
      <c r="BSE235" s="25"/>
      <c r="BSF235" s="25"/>
      <c r="BSG235" s="25"/>
      <c r="BSH235" s="25"/>
      <c r="BSI235" s="25"/>
      <c r="BSJ235" s="25"/>
      <c r="BSK235" s="25"/>
      <c r="BSL235" s="25"/>
      <c r="BSM235" s="25"/>
      <c r="BSN235" s="25"/>
      <c r="BSO235" s="25"/>
      <c r="BSP235" s="25"/>
      <c r="BSQ235" s="25"/>
      <c r="BSR235" s="25"/>
      <c r="BSS235" s="25"/>
      <c r="BST235" s="25"/>
      <c r="BSU235" s="25"/>
      <c r="BSV235" s="25"/>
      <c r="BSW235" s="25"/>
      <c r="BSX235" s="25"/>
      <c r="BSY235" s="25"/>
      <c r="BSZ235" s="25"/>
      <c r="BTA235" s="25"/>
      <c r="BTB235" s="25"/>
      <c r="BTC235" s="25"/>
      <c r="BTD235" s="25"/>
      <c r="BTE235" s="25"/>
      <c r="BTF235" s="25"/>
      <c r="BTG235" s="25"/>
      <c r="BTH235" s="25"/>
      <c r="BTI235" s="25"/>
      <c r="BTJ235" s="25"/>
      <c r="BTK235" s="25"/>
      <c r="BTL235" s="25"/>
      <c r="BTM235" s="25"/>
      <c r="BTN235" s="25"/>
      <c r="BTO235" s="25"/>
      <c r="BTP235" s="25"/>
      <c r="BTQ235" s="25"/>
      <c r="BTR235" s="25"/>
      <c r="BTS235" s="25"/>
      <c r="BTT235" s="25"/>
      <c r="BTU235" s="25"/>
      <c r="BTV235" s="25"/>
      <c r="BTW235" s="25"/>
      <c r="BTX235" s="25"/>
      <c r="BTY235" s="25"/>
      <c r="BTZ235" s="25"/>
      <c r="BUA235" s="25"/>
      <c r="BUB235" s="25"/>
      <c r="BUC235" s="25"/>
      <c r="BUD235" s="25"/>
      <c r="BUE235" s="25"/>
      <c r="BUF235" s="25"/>
      <c r="BUG235" s="25"/>
      <c r="BUH235" s="25"/>
      <c r="BUI235" s="25"/>
      <c r="BUJ235" s="25"/>
      <c r="BUK235" s="25"/>
      <c r="BUL235" s="25"/>
      <c r="BUM235" s="25"/>
      <c r="BUN235" s="25"/>
      <c r="BUO235" s="25"/>
      <c r="BUP235" s="25"/>
      <c r="BUQ235" s="25"/>
      <c r="BUR235" s="25"/>
      <c r="BUS235" s="25"/>
      <c r="BUT235" s="25"/>
      <c r="BUU235" s="25"/>
      <c r="BUV235" s="25"/>
      <c r="BUW235" s="25"/>
      <c r="BUX235" s="25"/>
      <c r="BUY235" s="25"/>
      <c r="BUZ235" s="25"/>
      <c r="BVA235" s="25"/>
      <c r="BVB235" s="25"/>
      <c r="BVC235" s="25"/>
      <c r="BVD235" s="25"/>
      <c r="BVE235" s="25"/>
      <c r="BVF235" s="25"/>
      <c r="BVG235" s="25"/>
      <c r="BVH235" s="25"/>
      <c r="BVI235" s="25"/>
      <c r="BVJ235" s="25"/>
      <c r="BVK235" s="25"/>
      <c r="BVL235" s="25"/>
      <c r="BVM235" s="25"/>
      <c r="BVN235" s="25"/>
      <c r="BVO235" s="25"/>
      <c r="BVP235" s="25"/>
      <c r="BVQ235" s="25"/>
      <c r="BVR235" s="25"/>
      <c r="BVS235" s="25"/>
      <c r="BVT235" s="25"/>
      <c r="BVU235" s="25"/>
      <c r="BVV235" s="25"/>
      <c r="BVW235" s="25"/>
      <c r="BVX235" s="25"/>
      <c r="BVY235" s="25"/>
      <c r="BVZ235" s="25"/>
      <c r="BWA235" s="25"/>
      <c r="BWB235" s="25"/>
      <c r="BWC235" s="25"/>
      <c r="BWD235" s="25"/>
      <c r="BWE235" s="25"/>
      <c r="BWF235" s="25"/>
      <c r="BWG235" s="25"/>
      <c r="BWH235" s="25"/>
      <c r="BWI235" s="25"/>
      <c r="BWJ235" s="25"/>
      <c r="BWK235" s="25"/>
      <c r="BWL235" s="25"/>
      <c r="BWM235" s="25"/>
      <c r="BWN235" s="25"/>
      <c r="BWO235" s="25"/>
      <c r="BWP235" s="25"/>
      <c r="BWQ235" s="25"/>
      <c r="BWR235" s="25"/>
      <c r="BWS235" s="25"/>
      <c r="BWT235" s="25"/>
      <c r="BWU235" s="25"/>
      <c r="BWV235" s="25"/>
      <c r="BWW235" s="25"/>
      <c r="BWX235" s="25"/>
      <c r="BWY235" s="25"/>
      <c r="BWZ235" s="25"/>
      <c r="BXA235" s="25"/>
      <c r="BXB235" s="25"/>
      <c r="BXC235" s="25"/>
      <c r="BXD235" s="25"/>
      <c r="BXE235" s="25"/>
      <c r="BXF235" s="25"/>
      <c r="BXG235" s="25"/>
      <c r="BXH235" s="25"/>
      <c r="BXI235" s="25"/>
      <c r="BXJ235" s="25"/>
      <c r="BXK235" s="25"/>
      <c r="BXL235" s="25"/>
      <c r="BXM235" s="25"/>
      <c r="BXN235" s="25"/>
      <c r="BXO235" s="25"/>
      <c r="BXP235" s="25"/>
      <c r="BXQ235" s="25"/>
      <c r="BXR235" s="25"/>
      <c r="BXS235" s="25"/>
      <c r="BXT235" s="25"/>
      <c r="BXU235" s="25"/>
      <c r="BXV235" s="25"/>
      <c r="BXW235" s="25"/>
      <c r="BXX235" s="25"/>
      <c r="BXY235" s="25"/>
      <c r="BXZ235" s="25"/>
      <c r="BYA235" s="25"/>
      <c r="BYB235" s="25"/>
      <c r="BYC235" s="25"/>
      <c r="BYD235" s="25"/>
      <c r="BYE235" s="25"/>
      <c r="BYF235" s="25"/>
      <c r="BYG235" s="25"/>
      <c r="BYH235" s="25"/>
      <c r="BYI235" s="25"/>
      <c r="BYJ235" s="25"/>
      <c r="BYK235" s="25"/>
      <c r="BYL235" s="25"/>
      <c r="BYM235" s="25"/>
      <c r="BYN235" s="25"/>
      <c r="BYO235" s="25"/>
      <c r="BYP235" s="25"/>
      <c r="BYQ235" s="25"/>
      <c r="BYR235" s="25"/>
      <c r="BYS235" s="25"/>
      <c r="BYT235" s="25"/>
      <c r="BYU235" s="25"/>
      <c r="BYV235" s="25"/>
      <c r="BYW235" s="25"/>
      <c r="BYX235" s="25"/>
      <c r="BYY235" s="25"/>
      <c r="BYZ235" s="25"/>
      <c r="BZA235" s="25"/>
      <c r="BZB235" s="25"/>
      <c r="BZC235" s="25"/>
      <c r="BZD235" s="25"/>
      <c r="BZE235" s="25"/>
      <c r="BZF235" s="25"/>
      <c r="BZG235" s="25"/>
      <c r="BZH235" s="25"/>
      <c r="BZI235" s="25"/>
      <c r="BZJ235" s="25"/>
      <c r="BZK235" s="25"/>
      <c r="BZL235" s="25"/>
      <c r="BZM235" s="25"/>
      <c r="BZN235" s="25"/>
      <c r="BZO235" s="25"/>
      <c r="BZP235" s="25"/>
      <c r="BZQ235" s="25"/>
      <c r="BZR235" s="25"/>
      <c r="BZS235" s="25"/>
      <c r="BZT235" s="25"/>
      <c r="BZU235" s="25"/>
      <c r="BZV235" s="25"/>
      <c r="BZW235" s="25"/>
      <c r="BZX235" s="25"/>
      <c r="BZY235" s="25"/>
      <c r="BZZ235" s="25"/>
      <c r="CAA235" s="25"/>
      <c r="CAB235" s="25"/>
      <c r="CAC235" s="25"/>
      <c r="CAD235" s="25"/>
      <c r="CAE235" s="25"/>
      <c r="CAF235" s="25"/>
      <c r="CAG235" s="25"/>
      <c r="CAH235" s="25"/>
      <c r="CAI235" s="25"/>
      <c r="CAJ235" s="25"/>
      <c r="CAK235" s="25"/>
      <c r="CAL235" s="25"/>
      <c r="CAM235" s="25"/>
      <c r="CAN235" s="25"/>
      <c r="CAO235" s="25"/>
      <c r="CAP235" s="25"/>
      <c r="CAQ235" s="25"/>
      <c r="CAR235" s="25"/>
      <c r="CAS235" s="25"/>
      <c r="CAT235" s="25"/>
      <c r="CAU235" s="25"/>
      <c r="CAV235" s="25"/>
      <c r="CAW235" s="25"/>
      <c r="CAX235" s="25"/>
      <c r="CAY235" s="25"/>
      <c r="CAZ235" s="25"/>
      <c r="CBA235" s="25"/>
      <c r="CBB235" s="25"/>
      <c r="CBC235" s="25"/>
      <c r="CBD235" s="25"/>
      <c r="CBE235" s="25"/>
      <c r="CBF235" s="25"/>
      <c r="CBG235" s="25"/>
      <c r="CBH235" s="25"/>
      <c r="CBI235" s="25"/>
      <c r="CBJ235" s="25"/>
      <c r="CBK235" s="25"/>
      <c r="CBL235" s="25"/>
      <c r="CBM235" s="25"/>
      <c r="CBN235" s="25"/>
      <c r="CBO235" s="25"/>
      <c r="CBP235" s="25"/>
      <c r="CBQ235" s="25"/>
      <c r="CBR235" s="25"/>
      <c r="CBS235" s="25"/>
      <c r="CBT235" s="25"/>
      <c r="CBU235" s="25"/>
      <c r="CBV235" s="25"/>
      <c r="CBW235" s="25"/>
      <c r="CBX235" s="25"/>
      <c r="CBY235" s="25"/>
      <c r="CBZ235" s="25"/>
      <c r="CCA235" s="25"/>
      <c r="CCB235" s="25"/>
      <c r="CCC235" s="25"/>
      <c r="CCD235" s="25"/>
      <c r="CCE235" s="25"/>
      <c r="CCF235" s="25"/>
      <c r="CCG235" s="25"/>
      <c r="CCH235" s="25"/>
      <c r="CCI235" s="25"/>
      <c r="CCJ235" s="25"/>
      <c r="CCK235" s="25"/>
      <c r="CCL235" s="25"/>
      <c r="CCM235" s="25"/>
      <c r="CCN235" s="25"/>
      <c r="CCO235" s="25"/>
      <c r="CCP235" s="25"/>
      <c r="CCQ235" s="25"/>
      <c r="CCR235" s="25"/>
      <c r="CCS235" s="25"/>
      <c r="CCT235" s="25"/>
      <c r="CCU235" s="25"/>
      <c r="CCV235" s="25"/>
      <c r="CCW235" s="25"/>
      <c r="CCX235" s="25"/>
      <c r="CCY235" s="25"/>
      <c r="CCZ235" s="25"/>
      <c r="CDA235" s="25"/>
      <c r="CDB235" s="25"/>
      <c r="CDC235" s="25"/>
      <c r="CDD235" s="25"/>
      <c r="CDE235" s="25"/>
      <c r="CDF235" s="25"/>
      <c r="CDG235" s="25"/>
      <c r="CDH235" s="25"/>
      <c r="CDI235" s="25"/>
      <c r="CDJ235" s="25"/>
      <c r="CDK235" s="25"/>
      <c r="CDL235" s="25"/>
      <c r="CDM235" s="25"/>
      <c r="CDN235" s="25"/>
      <c r="CDO235" s="25"/>
      <c r="CDP235" s="25"/>
      <c r="CDQ235" s="25"/>
      <c r="CDR235" s="25"/>
      <c r="CDS235" s="25"/>
      <c r="CDT235" s="25"/>
      <c r="CDU235" s="25"/>
      <c r="CDV235" s="25"/>
      <c r="CDW235" s="25"/>
      <c r="CDX235" s="25"/>
      <c r="CDY235" s="25"/>
      <c r="CDZ235" s="25"/>
      <c r="CEA235" s="25"/>
      <c r="CEB235" s="25"/>
      <c r="CEC235" s="25"/>
      <c r="CED235" s="25"/>
      <c r="CEE235" s="25"/>
      <c r="CEF235" s="25"/>
      <c r="CEG235" s="25"/>
      <c r="CEH235" s="25"/>
      <c r="CEI235" s="25"/>
      <c r="CEJ235" s="25"/>
      <c r="CEK235" s="25"/>
      <c r="CEL235" s="25"/>
      <c r="CEM235" s="25"/>
      <c r="CEN235" s="25"/>
      <c r="CEO235" s="25"/>
      <c r="CEP235" s="25"/>
      <c r="CEQ235" s="25"/>
      <c r="CER235" s="25"/>
      <c r="CES235" s="25"/>
      <c r="CET235" s="25"/>
      <c r="CEU235" s="25"/>
      <c r="CEV235" s="25"/>
      <c r="CEW235" s="25"/>
      <c r="CEX235" s="25"/>
      <c r="CEY235" s="25"/>
      <c r="CEZ235" s="25"/>
      <c r="CFA235" s="25"/>
      <c r="CFB235" s="25"/>
      <c r="CFC235" s="25"/>
      <c r="CFD235" s="25"/>
      <c r="CFE235" s="25"/>
      <c r="CFF235" s="25"/>
      <c r="CFG235" s="25"/>
      <c r="CFH235" s="25"/>
      <c r="CFI235" s="25"/>
      <c r="CFJ235" s="25"/>
      <c r="CFK235" s="25"/>
      <c r="CFL235" s="25"/>
      <c r="CFM235" s="25"/>
      <c r="CFN235" s="25"/>
      <c r="CFO235" s="25"/>
      <c r="CFP235" s="25"/>
      <c r="CFQ235" s="25"/>
      <c r="CFR235" s="25"/>
      <c r="CFS235" s="25"/>
      <c r="CFT235" s="25"/>
      <c r="CFU235" s="25"/>
      <c r="CFV235" s="25"/>
      <c r="CFW235" s="25"/>
      <c r="CFX235" s="25"/>
      <c r="CFY235" s="25"/>
      <c r="CFZ235" s="25"/>
      <c r="CGA235" s="25"/>
      <c r="CGB235" s="25"/>
      <c r="CGC235" s="25"/>
      <c r="CGD235" s="25"/>
      <c r="CGE235" s="25"/>
      <c r="CGF235" s="25"/>
      <c r="CGG235" s="25"/>
      <c r="CGH235" s="25"/>
      <c r="CGI235" s="25"/>
      <c r="CGJ235" s="25"/>
      <c r="CGK235" s="25"/>
      <c r="CGL235" s="25"/>
      <c r="CGM235" s="25"/>
      <c r="CGN235" s="25"/>
      <c r="CGO235" s="25"/>
      <c r="CGP235" s="25"/>
      <c r="CGQ235" s="25"/>
      <c r="CGR235" s="25"/>
      <c r="CGS235" s="25"/>
      <c r="CGT235" s="25"/>
      <c r="CGU235" s="25"/>
      <c r="CGV235" s="25"/>
      <c r="CGW235" s="25"/>
      <c r="CGX235" s="25"/>
      <c r="CGY235" s="25"/>
      <c r="CGZ235" s="25"/>
      <c r="CHA235" s="25"/>
      <c r="CHB235" s="25"/>
      <c r="CHC235" s="25"/>
      <c r="CHD235" s="25"/>
      <c r="CHE235" s="25"/>
      <c r="CHF235" s="25"/>
      <c r="CHG235" s="25"/>
      <c r="CHH235" s="25"/>
      <c r="CHI235" s="25"/>
      <c r="CHJ235" s="25"/>
      <c r="CHK235" s="25"/>
      <c r="CHL235" s="25"/>
      <c r="CHM235" s="25"/>
      <c r="CHN235" s="25"/>
      <c r="CHO235" s="25"/>
      <c r="CHP235" s="25"/>
      <c r="CHQ235" s="25"/>
      <c r="CHR235" s="25"/>
      <c r="CHS235" s="25"/>
      <c r="CHT235" s="25"/>
      <c r="CHU235" s="25"/>
      <c r="CHV235" s="25"/>
      <c r="CHW235" s="25"/>
      <c r="CHX235" s="25"/>
      <c r="CHY235" s="25"/>
      <c r="CHZ235" s="25"/>
      <c r="CIA235" s="25"/>
      <c r="CIB235" s="25"/>
      <c r="CIC235" s="25"/>
      <c r="CID235" s="25"/>
      <c r="CIE235" s="25"/>
      <c r="CIF235" s="25"/>
      <c r="CIG235" s="25"/>
      <c r="CIH235" s="25"/>
      <c r="CII235" s="25"/>
      <c r="CIJ235" s="25"/>
      <c r="CIK235" s="25"/>
      <c r="CIL235" s="25"/>
      <c r="CIM235" s="25"/>
      <c r="CIN235" s="25"/>
      <c r="CIO235" s="25"/>
      <c r="CIP235" s="25"/>
      <c r="CIQ235" s="25"/>
      <c r="CIR235" s="25"/>
      <c r="CIS235" s="25"/>
      <c r="CIT235" s="25"/>
      <c r="CIU235" s="25"/>
      <c r="CIV235" s="25"/>
      <c r="CIW235" s="25"/>
      <c r="CIX235" s="25"/>
      <c r="CIY235" s="25"/>
      <c r="CIZ235" s="25"/>
      <c r="CJA235" s="25"/>
      <c r="CJB235" s="25"/>
      <c r="CJC235" s="25"/>
      <c r="CJD235" s="25"/>
      <c r="CJE235" s="25"/>
      <c r="CJF235" s="25"/>
      <c r="CJG235" s="25"/>
      <c r="CJH235" s="25"/>
      <c r="CJI235" s="25"/>
      <c r="CJJ235" s="25"/>
      <c r="CJK235" s="25"/>
      <c r="CJL235" s="25"/>
      <c r="CJM235" s="25"/>
      <c r="CJN235" s="25"/>
      <c r="CJO235" s="25"/>
      <c r="CJP235" s="25"/>
      <c r="CJQ235" s="25"/>
      <c r="CJR235" s="25"/>
      <c r="CJS235" s="25"/>
      <c r="CJT235" s="25"/>
      <c r="CJU235" s="25"/>
      <c r="CJV235" s="25"/>
      <c r="CJW235" s="25"/>
      <c r="CJX235" s="25"/>
      <c r="CJY235" s="25"/>
      <c r="CJZ235" s="25"/>
      <c r="CKA235" s="25"/>
      <c r="CKB235" s="25"/>
      <c r="CKC235" s="25"/>
      <c r="CKD235" s="25"/>
      <c r="CKE235" s="25"/>
      <c r="CKF235" s="25"/>
      <c r="CKG235" s="25"/>
      <c r="CKH235" s="25"/>
      <c r="CKI235" s="25"/>
      <c r="CKJ235" s="25"/>
      <c r="CKK235" s="25"/>
      <c r="CKL235" s="25"/>
      <c r="CKM235" s="25"/>
      <c r="CKN235" s="25"/>
      <c r="CKO235" s="25"/>
      <c r="CKP235" s="25"/>
      <c r="CKQ235" s="25"/>
      <c r="CKR235" s="25"/>
      <c r="CKS235" s="25"/>
      <c r="CKT235" s="25"/>
      <c r="CKU235" s="25"/>
      <c r="CKV235" s="25"/>
      <c r="CKW235" s="25"/>
      <c r="CKX235" s="25"/>
      <c r="CKY235" s="25"/>
      <c r="CKZ235" s="25"/>
      <c r="CLA235" s="25"/>
      <c r="CLB235" s="25"/>
      <c r="CLC235" s="25"/>
      <c r="CLD235" s="25"/>
      <c r="CLE235" s="25"/>
      <c r="CLF235" s="25"/>
      <c r="CLG235" s="25"/>
      <c r="CLH235" s="25"/>
      <c r="CLI235" s="25"/>
      <c r="CLJ235" s="25"/>
      <c r="CLK235" s="25"/>
      <c r="CLL235" s="25"/>
      <c r="CLM235" s="25"/>
      <c r="CLN235" s="25"/>
      <c r="CLO235" s="25"/>
      <c r="CLP235" s="25"/>
      <c r="CLQ235" s="25"/>
      <c r="CLR235" s="25"/>
      <c r="CLS235" s="25"/>
      <c r="CLT235" s="25"/>
      <c r="CLU235" s="25"/>
      <c r="CLV235" s="25"/>
      <c r="CLW235" s="25"/>
      <c r="CLX235" s="25"/>
      <c r="CLY235" s="25"/>
      <c r="CLZ235" s="25"/>
      <c r="CMA235" s="25"/>
      <c r="CMB235" s="25"/>
      <c r="CMC235" s="25"/>
      <c r="CMD235" s="25"/>
      <c r="CME235" s="25"/>
      <c r="CMF235" s="25"/>
      <c r="CMG235" s="25"/>
      <c r="CMH235" s="25"/>
      <c r="CMI235" s="25"/>
      <c r="CMJ235" s="25"/>
      <c r="CMK235" s="25"/>
      <c r="CML235" s="25"/>
      <c r="CMM235" s="25"/>
      <c r="CMN235" s="25"/>
      <c r="CMO235" s="25"/>
      <c r="CMP235" s="25"/>
      <c r="CMQ235" s="25"/>
      <c r="CMR235" s="25"/>
      <c r="CMS235" s="25"/>
      <c r="CMT235" s="25"/>
      <c r="CMU235" s="25"/>
      <c r="CMV235" s="25"/>
      <c r="CMW235" s="25"/>
      <c r="CMX235" s="25"/>
      <c r="CMY235" s="25"/>
      <c r="CMZ235" s="25"/>
      <c r="CNA235" s="25"/>
      <c r="CNB235" s="25"/>
      <c r="CNC235" s="25"/>
      <c r="CND235" s="25"/>
      <c r="CNE235" s="25"/>
      <c r="CNF235" s="25"/>
      <c r="CNG235" s="25"/>
      <c r="CNH235" s="25"/>
      <c r="CNI235" s="25"/>
      <c r="CNJ235" s="25"/>
      <c r="CNK235" s="25"/>
      <c r="CNL235" s="25"/>
      <c r="CNM235" s="25"/>
      <c r="CNN235" s="25"/>
      <c r="CNO235" s="25"/>
      <c r="CNP235" s="25"/>
      <c r="CNQ235" s="25"/>
      <c r="CNR235" s="25"/>
      <c r="CNS235" s="25"/>
      <c r="CNT235" s="25"/>
      <c r="CNU235" s="25"/>
      <c r="CNV235" s="25"/>
      <c r="CNW235" s="25"/>
      <c r="CNX235" s="25"/>
      <c r="CNY235" s="25"/>
      <c r="CNZ235" s="25"/>
      <c r="COA235" s="25"/>
      <c r="COB235" s="25"/>
      <c r="COC235" s="25"/>
      <c r="COD235" s="25"/>
      <c r="COE235" s="25"/>
      <c r="COF235" s="25"/>
      <c r="COG235" s="25"/>
      <c r="COH235" s="25"/>
      <c r="COI235" s="25"/>
      <c r="COJ235" s="25"/>
      <c r="COK235" s="25"/>
      <c r="COL235" s="25"/>
      <c r="COM235" s="25"/>
      <c r="CON235" s="25"/>
      <c r="COO235" s="25"/>
      <c r="COP235" s="25"/>
      <c r="COQ235" s="25"/>
      <c r="COR235" s="25"/>
      <c r="COS235" s="25"/>
      <c r="COT235" s="25"/>
      <c r="COU235" s="25"/>
      <c r="COV235" s="25"/>
      <c r="COW235" s="25"/>
      <c r="COX235" s="25"/>
      <c r="COY235" s="25"/>
      <c r="COZ235" s="25"/>
      <c r="CPA235" s="25"/>
      <c r="CPB235" s="25"/>
      <c r="CPC235" s="25"/>
      <c r="CPD235" s="25"/>
      <c r="CPE235" s="25"/>
      <c r="CPF235" s="25"/>
      <c r="CPG235" s="25"/>
      <c r="CPH235" s="25"/>
      <c r="CPI235" s="25"/>
      <c r="CPJ235" s="25"/>
      <c r="CPK235" s="25"/>
      <c r="CPL235" s="25"/>
      <c r="CPM235" s="25"/>
      <c r="CPN235" s="25"/>
      <c r="CPO235" s="25"/>
      <c r="CPP235" s="25"/>
      <c r="CPQ235" s="25"/>
      <c r="CPR235" s="25"/>
      <c r="CPS235" s="25"/>
      <c r="CPT235" s="25"/>
      <c r="CPU235" s="25"/>
      <c r="CPV235" s="25"/>
      <c r="CPW235" s="25"/>
      <c r="CPX235" s="25"/>
      <c r="CPY235" s="25"/>
      <c r="CPZ235" s="25"/>
      <c r="CQA235" s="25"/>
      <c r="CQB235" s="25"/>
      <c r="CQC235" s="25"/>
      <c r="CQD235" s="25"/>
      <c r="CQE235" s="25"/>
      <c r="CQF235" s="25"/>
      <c r="CQG235" s="25"/>
      <c r="CQH235" s="25"/>
      <c r="CQI235" s="25"/>
      <c r="CQJ235" s="25"/>
      <c r="CQK235" s="25"/>
      <c r="CQL235" s="25"/>
      <c r="CQM235" s="25"/>
      <c r="CQN235" s="25"/>
      <c r="CQO235" s="25"/>
      <c r="CQP235" s="25"/>
      <c r="CQQ235" s="25"/>
      <c r="CQR235" s="25"/>
      <c r="CQS235" s="25"/>
      <c r="CQT235" s="25"/>
      <c r="CQU235" s="25"/>
      <c r="CQV235" s="25"/>
      <c r="CQW235" s="25"/>
      <c r="CQX235" s="25"/>
      <c r="CQY235" s="25"/>
      <c r="CQZ235" s="25"/>
      <c r="CRA235" s="25"/>
      <c r="CRB235" s="25"/>
      <c r="CRC235" s="25"/>
      <c r="CRD235" s="25"/>
      <c r="CRE235" s="25"/>
      <c r="CRF235" s="25"/>
      <c r="CRG235" s="25"/>
      <c r="CRH235" s="25"/>
      <c r="CRI235" s="25"/>
      <c r="CRJ235" s="25"/>
      <c r="CRK235" s="25"/>
      <c r="CRL235" s="25"/>
      <c r="CRM235" s="25"/>
      <c r="CRN235" s="25"/>
      <c r="CRO235" s="25"/>
      <c r="CRP235" s="25"/>
      <c r="CRQ235" s="25"/>
      <c r="CRR235" s="25"/>
      <c r="CRS235" s="25"/>
      <c r="CRT235" s="25"/>
      <c r="CRU235" s="25"/>
      <c r="CRV235" s="25"/>
      <c r="CRW235" s="25"/>
      <c r="CRX235" s="25"/>
      <c r="CRY235" s="25"/>
      <c r="CRZ235" s="25"/>
      <c r="CSA235" s="25"/>
      <c r="CSB235" s="25"/>
      <c r="CSC235" s="25"/>
      <c r="CSD235" s="25"/>
      <c r="CSE235" s="25"/>
      <c r="CSF235" s="25"/>
      <c r="CSG235" s="25"/>
      <c r="CSH235" s="25"/>
      <c r="CSI235" s="25"/>
      <c r="CSJ235" s="25"/>
      <c r="CSK235" s="25"/>
      <c r="CSL235" s="25"/>
      <c r="CSM235" s="25"/>
      <c r="CSN235" s="25"/>
      <c r="CSO235" s="25"/>
      <c r="CSP235" s="25"/>
      <c r="CSQ235" s="25"/>
      <c r="CSR235" s="25"/>
      <c r="CSS235" s="25"/>
      <c r="CST235" s="25"/>
      <c r="CSU235" s="25"/>
      <c r="CSV235" s="25"/>
      <c r="CSW235" s="25"/>
      <c r="CSX235" s="25"/>
      <c r="CSY235" s="25"/>
      <c r="CSZ235" s="25"/>
      <c r="CTA235" s="25"/>
      <c r="CTB235" s="25"/>
      <c r="CTC235" s="25"/>
      <c r="CTD235" s="25"/>
      <c r="CTE235" s="25"/>
      <c r="CTF235" s="25"/>
      <c r="CTG235" s="25"/>
      <c r="CTH235" s="25"/>
      <c r="CTI235" s="25"/>
      <c r="CTJ235" s="25"/>
      <c r="CTK235" s="25"/>
      <c r="CTL235" s="25"/>
      <c r="CTM235" s="25"/>
      <c r="CTN235" s="25"/>
      <c r="CTO235" s="25"/>
      <c r="CTP235" s="25"/>
      <c r="CTQ235" s="25"/>
      <c r="CTR235" s="25"/>
      <c r="CTS235" s="25"/>
      <c r="CTT235" s="25"/>
      <c r="CTU235" s="25"/>
      <c r="CTV235" s="25"/>
      <c r="CTW235" s="25"/>
      <c r="CTX235" s="25"/>
      <c r="CTY235" s="25"/>
      <c r="CTZ235" s="25"/>
      <c r="CUA235" s="25"/>
      <c r="CUB235" s="25"/>
      <c r="CUC235" s="25"/>
      <c r="CUD235" s="25"/>
      <c r="CUE235" s="25"/>
      <c r="CUF235" s="25"/>
      <c r="CUG235" s="25"/>
      <c r="CUH235" s="25"/>
      <c r="CUI235" s="25"/>
      <c r="CUJ235" s="25"/>
      <c r="CUK235" s="25"/>
      <c r="CUL235" s="25"/>
      <c r="CUM235" s="25"/>
      <c r="CUN235" s="25"/>
      <c r="CUO235" s="25"/>
      <c r="CUP235" s="25"/>
      <c r="CUQ235" s="25"/>
      <c r="CUR235" s="25"/>
      <c r="CUS235" s="25"/>
      <c r="CUT235" s="25"/>
      <c r="CUU235" s="25"/>
      <c r="CUV235" s="25"/>
      <c r="CUW235" s="25"/>
      <c r="CUX235" s="25"/>
      <c r="CUY235" s="25"/>
      <c r="CUZ235" s="25"/>
      <c r="CVA235" s="25"/>
      <c r="CVB235" s="25"/>
      <c r="CVC235" s="25"/>
      <c r="CVD235" s="25"/>
      <c r="CVE235" s="25"/>
      <c r="CVF235" s="25"/>
      <c r="CVG235" s="25"/>
      <c r="CVH235" s="25"/>
      <c r="CVI235" s="25"/>
      <c r="CVJ235" s="25"/>
      <c r="CVK235" s="25"/>
      <c r="CVL235" s="25"/>
      <c r="CVM235" s="25"/>
      <c r="CVN235" s="25"/>
      <c r="CVO235" s="25"/>
      <c r="CVP235" s="25"/>
      <c r="CVQ235" s="25"/>
      <c r="CVR235" s="25"/>
      <c r="CVS235" s="25"/>
      <c r="CVT235" s="25"/>
      <c r="CVU235" s="25"/>
      <c r="CVV235" s="25"/>
      <c r="CVW235" s="25"/>
      <c r="CVX235" s="25"/>
      <c r="CVY235" s="25"/>
      <c r="CVZ235" s="25"/>
      <c r="CWA235" s="25"/>
      <c r="CWB235" s="25"/>
      <c r="CWC235" s="25"/>
      <c r="CWD235" s="25"/>
      <c r="CWE235" s="25"/>
      <c r="CWF235" s="25"/>
      <c r="CWG235" s="25"/>
      <c r="CWH235" s="25"/>
      <c r="CWI235" s="25"/>
      <c r="CWJ235" s="25"/>
      <c r="CWK235" s="25"/>
      <c r="CWL235" s="25"/>
      <c r="CWM235" s="25"/>
      <c r="CWN235" s="25"/>
      <c r="CWO235" s="25"/>
      <c r="CWP235" s="25"/>
      <c r="CWQ235" s="25"/>
      <c r="CWR235" s="25"/>
      <c r="CWS235" s="25"/>
      <c r="CWT235" s="25"/>
      <c r="CWU235" s="25"/>
      <c r="CWV235" s="25"/>
      <c r="CWW235" s="25"/>
      <c r="CWX235" s="25"/>
      <c r="CWY235" s="25"/>
      <c r="CWZ235" s="25"/>
      <c r="CXA235" s="25"/>
      <c r="CXB235" s="25"/>
      <c r="CXC235" s="25"/>
      <c r="CXD235" s="25"/>
      <c r="CXE235" s="25"/>
      <c r="CXF235" s="25"/>
      <c r="CXG235" s="25"/>
      <c r="CXH235" s="25"/>
      <c r="CXI235" s="25"/>
      <c r="CXJ235" s="25"/>
      <c r="CXK235" s="25"/>
      <c r="CXL235" s="25"/>
      <c r="CXM235" s="25"/>
      <c r="CXN235" s="25"/>
      <c r="CXO235" s="25"/>
      <c r="CXP235" s="25"/>
      <c r="CXQ235" s="25"/>
      <c r="CXR235" s="25"/>
      <c r="CXS235" s="25"/>
      <c r="CXT235" s="25"/>
      <c r="CXU235" s="25"/>
      <c r="CXV235" s="25"/>
      <c r="CXW235" s="25"/>
      <c r="CXX235" s="25"/>
      <c r="CXY235" s="25"/>
      <c r="CXZ235" s="25"/>
      <c r="CYA235" s="25"/>
      <c r="CYB235" s="25"/>
      <c r="CYC235" s="25"/>
      <c r="CYD235" s="25"/>
      <c r="CYE235" s="25"/>
      <c r="CYF235" s="25"/>
      <c r="CYG235" s="25"/>
      <c r="CYH235" s="25"/>
      <c r="CYI235" s="25"/>
      <c r="CYJ235" s="25"/>
      <c r="CYK235" s="25"/>
      <c r="CYL235" s="25"/>
      <c r="CYM235" s="25"/>
      <c r="CYN235" s="25"/>
      <c r="CYO235" s="25"/>
      <c r="CYP235" s="25"/>
      <c r="CYQ235" s="25"/>
      <c r="CYR235" s="25"/>
      <c r="CYS235" s="25"/>
      <c r="CYT235" s="25"/>
      <c r="CYU235" s="25"/>
      <c r="CYV235" s="25"/>
      <c r="CYW235" s="25"/>
      <c r="CYX235" s="25"/>
      <c r="CYY235" s="25"/>
      <c r="CYZ235" s="25"/>
      <c r="CZA235" s="25"/>
      <c r="CZB235" s="25"/>
      <c r="CZC235" s="25"/>
      <c r="CZD235" s="25"/>
      <c r="CZE235" s="25"/>
      <c r="CZF235" s="25"/>
      <c r="CZG235" s="25"/>
      <c r="CZH235" s="25"/>
      <c r="CZI235" s="25"/>
      <c r="CZJ235" s="25"/>
      <c r="CZK235" s="25"/>
      <c r="CZL235" s="25"/>
      <c r="CZM235" s="25"/>
      <c r="CZN235" s="25"/>
      <c r="CZO235" s="25"/>
      <c r="CZP235" s="25"/>
      <c r="CZQ235" s="25"/>
      <c r="CZR235" s="25"/>
      <c r="CZS235" s="25"/>
      <c r="CZT235" s="25"/>
      <c r="CZU235" s="25"/>
      <c r="CZV235" s="25"/>
      <c r="CZW235" s="25"/>
      <c r="CZX235" s="25"/>
      <c r="CZY235" s="25"/>
      <c r="CZZ235" s="25"/>
      <c r="DAA235" s="25"/>
      <c r="DAB235" s="25"/>
      <c r="DAC235" s="25"/>
      <c r="DAD235" s="25"/>
      <c r="DAE235" s="25"/>
      <c r="DAF235" s="25"/>
      <c r="DAG235" s="25"/>
      <c r="DAH235" s="25"/>
      <c r="DAI235" s="25"/>
      <c r="DAJ235" s="25"/>
      <c r="DAK235" s="25"/>
      <c r="DAL235" s="25"/>
      <c r="DAM235" s="25"/>
      <c r="DAN235" s="25"/>
      <c r="DAO235" s="25"/>
      <c r="DAP235" s="25"/>
      <c r="DAQ235" s="25"/>
      <c r="DAR235" s="25"/>
      <c r="DAS235" s="25"/>
      <c r="DAT235" s="25"/>
      <c r="DAU235" s="25"/>
      <c r="DAV235" s="25"/>
      <c r="DAW235" s="25"/>
      <c r="DAX235" s="25"/>
      <c r="DAY235" s="25"/>
      <c r="DAZ235" s="25"/>
      <c r="DBA235" s="25"/>
      <c r="DBB235" s="25"/>
      <c r="DBC235" s="25"/>
      <c r="DBD235" s="25"/>
      <c r="DBE235" s="25"/>
      <c r="DBF235" s="25"/>
      <c r="DBG235" s="25"/>
      <c r="DBH235" s="25"/>
      <c r="DBI235" s="25"/>
      <c r="DBJ235" s="25"/>
      <c r="DBK235" s="25"/>
      <c r="DBL235" s="25"/>
      <c r="DBM235" s="25"/>
      <c r="DBN235" s="25"/>
      <c r="DBO235" s="25"/>
      <c r="DBP235" s="25"/>
      <c r="DBQ235" s="25"/>
      <c r="DBR235" s="25"/>
      <c r="DBS235" s="25"/>
      <c r="DBT235" s="25"/>
      <c r="DBU235" s="25"/>
      <c r="DBV235" s="25"/>
      <c r="DBW235" s="25"/>
      <c r="DBX235" s="25"/>
      <c r="DBY235" s="25"/>
      <c r="DBZ235" s="25"/>
      <c r="DCA235" s="25"/>
      <c r="DCB235" s="25"/>
      <c r="DCC235" s="25"/>
      <c r="DCD235" s="25"/>
      <c r="DCE235" s="25"/>
      <c r="DCF235" s="25"/>
      <c r="DCG235" s="25"/>
      <c r="DCH235" s="25"/>
      <c r="DCI235" s="25"/>
      <c r="DCJ235" s="25"/>
      <c r="DCK235" s="25"/>
      <c r="DCL235" s="25"/>
      <c r="DCM235" s="25"/>
      <c r="DCN235" s="25"/>
      <c r="DCO235" s="25"/>
      <c r="DCP235" s="25"/>
      <c r="DCQ235" s="25"/>
      <c r="DCR235" s="25"/>
      <c r="DCS235" s="25"/>
      <c r="DCT235" s="25"/>
      <c r="DCU235" s="25"/>
      <c r="DCV235" s="25"/>
      <c r="DCW235" s="25"/>
      <c r="DCX235" s="25"/>
      <c r="DCY235" s="25"/>
      <c r="DCZ235" s="25"/>
      <c r="DDA235" s="25"/>
      <c r="DDB235" s="25"/>
      <c r="DDC235" s="25"/>
      <c r="DDD235" s="25"/>
      <c r="DDE235" s="25"/>
      <c r="DDF235" s="25"/>
      <c r="DDG235" s="25"/>
      <c r="DDH235" s="25"/>
      <c r="DDI235" s="25"/>
      <c r="DDJ235" s="25"/>
      <c r="DDK235" s="25"/>
      <c r="DDL235" s="25"/>
      <c r="DDM235" s="25"/>
      <c r="DDN235" s="25"/>
      <c r="DDO235" s="25"/>
      <c r="DDP235" s="25"/>
      <c r="DDQ235" s="25"/>
      <c r="DDR235" s="25"/>
      <c r="DDS235" s="25"/>
      <c r="DDT235" s="25"/>
      <c r="DDU235" s="25"/>
      <c r="DDV235" s="25"/>
      <c r="DDW235" s="25"/>
      <c r="DDX235" s="25"/>
      <c r="DDY235" s="25"/>
      <c r="DDZ235" s="25"/>
      <c r="DEA235" s="25"/>
      <c r="DEB235" s="25"/>
      <c r="DEC235" s="25"/>
      <c r="DED235" s="25"/>
      <c r="DEE235" s="25"/>
      <c r="DEF235" s="25"/>
      <c r="DEG235" s="25"/>
      <c r="DEH235" s="25"/>
      <c r="DEI235" s="25"/>
      <c r="DEJ235" s="25"/>
      <c r="DEK235" s="25"/>
      <c r="DEL235" s="25"/>
      <c r="DEM235" s="25"/>
      <c r="DEN235" s="25"/>
      <c r="DEO235" s="25"/>
      <c r="DEP235" s="25"/>
      <c r="DEQ235" s="25"/>
      <c r="DER235" s="25"/>
      <c r="DES235" s="25"/>
      <c r="DET235" s="25"/>
      <c r="DEU235" s="25"/>
      <c r="DEV235" s="25"/>
      <c r="DEW235" s="25"/>
      <c r="DEX235" s="25"/>
      <c r="DEY235" s="25"/>
      <c r="DEZ235" s="25"/>
      <c r="DFA235" s="25"/>
      <c r="DFB235" s="25"/>
      <c r="DFC235" s="25"/>
      <c r="DFD235" s="25"/>
      <c r="DFE235" s="25"/>
      <c r="DFF235" s="25"/>
      <c r="DFG235" s="25"/>
      <c r="DFH235" s="25"/>
      <c r="DFI235" s="25"/>
      <c r="DFJ235" s="25"/>
      <c r="DFK235" s="25"/>
      <c r="DFL235" s="25"/>
      <c r="DFM235" s="25"/>
      <c r="DFN235" s="25"/>
      <c r="DFO235" s="25"/>
      <c r="DFP235" s="25"/>
      <c r="DFQ235" s="25"/>
      <c r="DFR235" s="25"/>
      <c r="DFS235" s="25"/>
      <c r="DFT235" s="25"/>
      <c r="DFU235" s="25"/>
      <c r="DFV235" s="25"/>
      <c r="DFW235" s="25"/>
      <c r="DFX235" s="25"/>
      <c r="DFY235" s="25"/>
      <c r="DFZ235" s="25"/>
      <c r="DGA235" s="25"/>
      <c r="DGB235" s="25"/>
      <c r="DGC235" s="25"/>
      <c r="DGD235" s="25"/>
      <c r="DGE235" s="25"/>
      <c r="DGF235" s="25"/>
      <c r="DGG235" s="25"/>
      <c r="DGH235" s="25"/>
      <c r="DGI235" s="25"/>
      <c r="DGJ235" s="25"/>
      <c r="DGK235" s="25"/>
      <c r="DGL235" s="25"/>
      <c r="DGM235" s="25"/>
      <c r="DGN235" s="25"/>
      <c r="DGO235" s="25"/>
      <c r="DGP235" s="25"/>
      <c r="DGQ235" s="25"/>
      <c r="DGR235" s="25"/>
      <c r="DGS235" s="25"/>
      <c r="DGT235" s="25"/>
      <c r="DGU235" s="25"/>
      <c r="DGV235" s="25"/>
      <c r="DGW235" s="25"/>
      <c r="DGX235" s="25"/>
      <c r="DGY235" s="25"/>
      <c r="DGZ235" s="25"/>
      <c r="DHA235" s="25"/>
      <c r="DHB235" s="25"/>
      <c r="DHC235" s="25"/>
      <c r="DHD235" s="25"/>
      <c r="DHE235" s="25"/>
      <c r="DHF235" s="25"/>
      <c r="DHG235" s="25"/>
      <c r="DHH235" s="25"/>
      <c r="DHI235" s="25"/>
      <c r="DHJ235" s="25"/>
      <c r="DHK235" s="25"/>
      <c r="DHL235" s="25"/>
      <c r="DHM235" s="25"/>
      <c r="DHN235" s="25"/>
      <c r="DHO235" s="25"/>
      <c r="DHP235" s="25"/>
      <c r="DHQ235" s="25"/>
      <c r="DHR235" s="25"/>
      <c r="DHS235" s="25"/>
      <c r="DHT235" s="25"/>
      <c r="DHU235" s="25"/>
      <c r="DHV235" s="25"/>
      <c r="DHW235" s="25"/>
      <c r="DHX235" s="25"/>
      <c r="DHY235" s="25"/>
      <c r="DHZ235" s="25"/>
      <c r="DIA235" s="25"/>
      <c r="DIB235" s="25"/>
      <c r="DIC235" s="25"/>
      <c r="DID235" s="25"/>
      <c r="DIE235" s="25"/>
      <c r="DIF235" s="25"/>
      <c r="DIG235" s="25"/>
      <c r="DIH235" s="25"/>
      <c r="DII235" s="25"/>
      <c r="DIJ235" s="25"/>
      <c r="DIK235" s="25"/>
      <c r="DIL235" s="25"/>
      <c r="DIM235" s="25"/>
      <c r="DIN235" s="25"/>
      <c r="DIO235" s="25"/>
      <c r="DIP235" s="25"/>
      <c r="DIQ235" s="25"/>
      <c r="DIR235" s="25"/>
      <c r="DIS235" s="25"/>
      <c r="DIT235" s="25"/>
      <c r="DIU235" s="25"/>
      <c r="DIV235" s="25"/>
      <c r="DIW235" s="25"/>
      <c r="DIX235" s="25"/>
      <c r="DIY235" s="25"/>
      <c r="DIZ235" s="25"/>
      <c r="DJA235" s="25"/>
      <c r="DJB235" s="25"/>
      <c r="DJC235" s="25"/>
      <c r="DJD235" s="25"/>
      <c r="DJE235" s="25"/>
      <c r="DJF235" s="25"/>
      <c r="DJG235" s="25"/>
      <c r="DJH235" s="25"/>
      <c r="DJI235" s="25"/>
      <c r="DJJ235" s="25"/>
      <c r="DJK235" s="25"/>
      <c r="DJL235" s="25"/>
      <c r="DJM235" s="25"/>
      <c r="DJN235" s="25"/>
      <c r="DJO235" s="25"/>
      <c r="DJP235" s="25"/>
      <c r="DJQ235" s="25"/>
      <c r="DJR235" s="25"/>
      <c r="DJS235" s="25"/>
      <c r="DJT235" s="25"/>
      <c r="DJU235" s="25"/>
      <c r="DJV235" s="25"/>
      <c r="DJW235" s="25"/>
      <c r="DJX235" s="25"/>
      <c r="DJY235" s="25"/>
      <c r="DJZ235" s="25"/>
      <c r="DKA235" s="25"/>
      <c r="DKB235" s="25"/>
      <c r="DKC235" s="25"/>
      <c r="DKD235" s="25"/>
      <c r="DKE235" s="25"/>
      <c r="DKF235" s="25"/>
      <c r="DKG235" s="25"/>
      <c r="DKH235" s="25"/>
      <c r="DKI235" s="25"/>
      <c r="DKJ235" s="25"/>
      <c r="DKK235" s="25"/>
      <c r="DKL235" s="25"/>
      <c r="DKM235" s="25"/>
      <c r="DKN235" s="25"/>
      <c r="DKO235" s="25"/>
      <c r="DKP235" s="25"/>
      <c r="DKQ235" s="25"/>
      <c r="DKR235" s="25"/>
      <c r="DKS235" s="25"/>
      <c r="DKT235" s="25"/>
      <c r="DKU235" s="25"/>
      <c r="DKV235" s="25"/>
      <c r="DKW235" s="25"/>
      <c r="DKX235" s="25"/>
      <c r="DKY235" s="25"/>
      <c r="DKZ235" s="25"/>
      <c r="DLA235" s="25"/>
      <c r="DLB235" s="25"/>
      <c r="DLC235" s="25"/>
      <c r="DLD235" s="25"/>
      <c r="DLE235" s="25"/>
      <c r="DLF235" s="25"/>
      <c r="DLG235" s="25"/>
      <c r="DLH235" s="25"/>
      <c r="DLI235" s="25"/>
      <c r="DLJ235" s="25"/>
      <c r="DLK235" s="25"/>
      <c r="DLL235" s="25"/>
      <c r="DLM235" s="25"/>
      <c r="DLN235" s="25"/>
      <c r="DLO235" s="25"/>
      <c r="DLP235" s="25"/>
      <c r="DLQ235" s="25"/>
      <c r="DLR235" s="25"/>
      <c r="DLS235" s="25"/>
      <c r="DLT235" s="25"/>
      <c r="DLU235" s="25"/>
      <c r="DLV235" s="25"/>
      <c r="DLW235" s="25"/>
      <c r="DLX235" s="25"/>
      <c r="DLY235" s="25"/>
      <c r="DLZ235" s="25"/>
      <c r="DMA235" s="25"/>
      <c r="DMB235" s="25"/>
      <c r="DMC235" s="25"/>
      <c r="DMD235" s="25"/>
      <c r="DME235" s="25"/>
      <c r="DMF235" s="25"/>
      <c r="DMG235" s="25"/>
      <c r="DMH235" s="25"/>
      <c r="DMI235" s="25"/>
      <c r="DMJ235" s="25"/>
      <c r="DMK235" s="25"/>
      <c r="DML235" s="25"/>
      <c r="DMM235" s="25"/>
      <c r="DMN235" s="25"/>
      <c r="DMO235" s="25"/>
      <c r="DMP235" s="25"/>
      <c r="DMQ235" s="25"/>
      <c r="DMR235" s="25"/>
      <c r="DMS235" s="25"/>
      <c r="DMT235" s="25"/>
      <c r="DMU235" s="25"/>
      <c r="DMV235" s="25"/>
      <c r="DMW235" s="25"/>
      <c r="DMX235" s="25"/>
      <c r="DMY235" s="25"/>
      <c r="DMZ235" s="25"/>
      <c r="DNA235" s="25"/>
      <c r="DNB235" s="25"/>
      <c r="DNC235" s="25"/>
      <c r="DND235" s="25"/>
      <c r="DNE235" s="25"/>
      <c r="DNF235" s="25"/>
      <c r="DNG235" s="25"/>
      <c r="DNH235" s="25"/>
      <c r="DNI235" s="25"/>
      <c r="DNJ235" s="25"/>
      <c r="DNK235" s="25"/>
      <c r="DNL235" s="25"/>
      <c r="DNM235" s="25"/>
      <c r="DNN235" s="25"/>
      <c r="DNO235" s="25"/>
      <c r="DNP235" s="25"/>
      <c r="DNQ235" s="25"/>
      <c r="DNR235" s="25"/>
      <c r="DNS235" s="25"/>
      <c r="DNT235" s="25"/>
      <c r="DNU235" s="25"/>
      <c r="DNV235" s="25"/>
      <c r="DNW235" s="25"/>
      <c r="DNX235" s="25"/>
      <c r="DNY235" s="25"/>
      <c r="DNZ235" s="25"/>
      <c r="DOA235" s="25"/>
      <c r="DOB235" s="25"/>
      <c r="DOC235" s="25"/>
      <c r="DOD235" s="25"/>
      <c r="DOE235" s="25"/>
      <c r="DOF235" s="25"/>
      <c r="DOG235" s="25"/>
      <c r="DOH235" s="25"/>
      <c r="DOI235" s="25"/>
      <c r="DOJ235" s="25"/>
      <c r="DOK235" s="25"/>
      <c r="DOL235" s="25"/>
      <c r="DOM235" s="25"/>
      <c r="DON235" s="25"/>
      <c r="DOO235" s="25"/>
      <c r="DOP235" s="25"/>
      <c r="DOQ235" s="25"/>
      <c r="DOR235" s="25"/>
      <c r="DOS235" s="25"/>
      <c r="DOT235" s="25"/>
      <c r="DOU235" s="25"/>
      <c r="DOV235" s="25"/>
      <c r="DOW235" s="25"/>
      <c r="DOX235" s="25"/>
      <c r="DOY235" s="25"/>
      <c r="DOZ235" s="25"/>
      <c r="DPA235" s="25"/>
      <c r="DPB235" s="25"/>
      <c r="DPC235" s="25"/>
      <c r="DPD235" s="25"/>
      <c r="DPE235" s="25"/>
      <c r="DPF235" s="25"/>
      <c r="DPG235" s="25"/>
      <c r="DPH235" s="25"/>
      <c r="DPI235" s="25"/>
      <c r="DPJ235" s="25"/>
      <c r="DPK235" s="25"/>
      <c r="DPL235" s="25"/>
      <c r="DPM235" s="25"/>
      <c r="DPN235" s="25"/>
      <c r="DPO235" s="25"/>
      <c r="DPP235" s="25"/>
      <c r="DPQ235" s="25"/>
      <c r="DPR235" s="25"/>
      <c r="DPS235" s="25"/>
      <c r="DPT235" s="25"/>
      <c r="DPU235" s="25"/>
      <c r="DPV235" s="25"/>
      <c r="DPW235" s="25"/>
      <c r="DPX235" s="25"/>
      <c r="DPY235" s="25"/>
      <c r="DPZ235" s="25"/>
      <c r="DQA235" s="25"/>
      <c r="DQB235" s="25"/>
      <c r="DQC235" s="25"/>
      <c r="DQD235" s="25"/>
      <c r="DQE235" s="25"/>
      <c r="DQF235" s="25"/>
      <c r="DQG235" s="25"/>
      <c r="DQH235" s="25"/>
      <c r="DQI235" s="25"/>
      <c r="DQJ235" s="25"/>
      <c r="DQK235" s="25"/>
      <c r="DQL235" s="25"/>
      <c r="DQM235" s="25"/>
      <c r="DQN235" s="25"/>
      <c r="DQO235" s="25"/>
      <c r="DQP235" s="25"/>
      <c r="DQQ235" s="25"/>
      <c r="DQR235" s="25"/>
      <c r="DQS235" s="25"/>
      <c r="DQT235" s="25"/>
      <c r="DQU235" s="25"/>
      <c r="DQV235" s="25"/>
      <c r="DQW235" s="25"/>
      <c r="DQX235" s="25"/>
      <c r="DQY235" s="25"/>
      <c r="DQZ235" s="25"/>
      <c r="DRA235" s="25"/>
      <c r="DRB235" s="25"/>
      <c r="DRC235" s="25"/>
      <c r="DRD235" s="25"/>
      <c r="DRE235" s="25"/>
      <c r="DRF235" s="25"/>
      <c r="DRG235" s="25"/>
      <c r="DRH235" s="25"/>
      <c r="DRI235" s="25"/>
      <c r="DRJ235" s="25"/>
      <c r="DRK235" s="25"/>
      <c r="DRL235" s="25"/>
      <c r="DRM235" s="25"/>
      <c r="DRN235" s="25"/>
      <c r="DRO235" s="25"/>
      <c r="DRP235" s="25"/>
      <c r="DRQ235" s="25"/>
      <c r="DRR235" s="25"/>
      <c r="DRS235" s="25"/>
      <c r="DRT235" s="25"/>
      <c r="DRU235" s="25"/>
      <c r="DRV235" s="25"/>
      <c r="DRW235" s="25"/>
      <c r="DRX235" s="25"/>
      <c r="DRY235" s="25"/>
      <c r="DRZ235" s="25"/>
      <c r="DSA235" s="25"/>
      <c r="DSB235" s="25"/>
      <c r="DSC235" s="25"/>
      <c r="DSD235" s="25"/>
      <c r="DSE235" s="25"/>
      <c r="DSF235" s="25"/>
      <c r="DSG235" s="25"/>
      <c r="DSH235" s="25"/>
      <c r="DSI235" s="25"/>
      <c r="DSJ235" s="25"/>
      <c r="DSK235" s="25"/>
      <c r="DSL235" s="25"/>
      <c r="DSM235" s="25"/>
      <c r="DSN235" s="25"/>
      <c r="DSO235" s="25"/>
      <c r="DSP235" s="25"/>
      <c r="DSQ235" s="25"/>
      <c r="DSR235" s="25"/>
      <c r="DSS235" s="25"/>
      <c r="DST235" s="25"/>
      <c r="DSU235" s="25"/>
      <c r="DSV235" s="25"/>
      <c r="DSW235" s="25"/>
      <c r="DSX235" s="25"/>
      <c r="DSY235" s="25"/>
      <c r="DSZ235" s="25"/>
      <c r="DTA235" s="25"/>
      <c r="DTB235" s="25"/>
      <c r="DTC235" s="25"/>
      <c r="DTD235" s="25"/>
      <c r="DTE235" s="25"/>
      <c r="DTF235" s="25"/>
      <c r="DTG235" s="25"/>
      <c r="DTH235" s="25"/>
      <c r="DTI235" s="25"/>
      <c r="DTJ235" s="25"/>
      <c r="DTK235" s="25"/>
      <c r="DTL235" s="25"/>
      <c r="DTM235" s="25"/>
      <c r="DTN235" s="25"/>
      <c r="DTO235" s="25"/>
      <c r="DTP235" s="25"/>
      <c r="DTQ235" s="25"/>
      <c r="DTR235" s="25"/>
      <c r="DTS235" s="25"/>
      <c r="DTT235" s="25"/>
      <c r="DTU235" s="25"/>
      <c r="DTV235" s="25"/>
      <c r="DTW235" s="25"/>
      <c r="DTX235" s="25"/>
      <c r="DTY235" s="25"/>
      <c r="DTZ235" s="25"/>
      <c r="DUA235" s="25"/>
      <c r="DUB235" s="25"/>
      <c r="DUC235" s="25"/>
      <c r="DUD235" s="25"/>
      <c r="DUE235" s="25"/>
      <c r="DUF235" s="25"/>
      <c r="DUG235" s="25"/>
      <c r="DUH235" s="25"/>
      <c r="DUI235" s="25"/>
      <c r="DUJ235" s="25"/>
      <c r="DUK235" s="25"/>
      <c r="DUL235" s="25"/>
      <c r="DUM235" s="25"/>
      <c r="DUN235" s="25"/>
      <c r="DUO235" s="25"/>
      <c r="DUP235" s="25"/>
      <c r="DUQ235" s="25"/>
      <c r="DUR235" s="25"/>
      <c r="DUS235" s="25"/>
      <c r="DUT235" s="25"/>
      <c r="DUU235" s="25"/>
      <c r="DUV235" s="25"/>
      <c r="DUW235" s="25"/>
      <c r="DUX235" s="25"/>
      <c r="DUY235" s="25"/>
      <c r="DUZ235" s="25"/>
      <c r="DVA235" s="25"/>
      <c r="DVB235" s="25"/>
      <c r="DVC235" s="25"/>
      <c r="DVD235" s="25"/>
      <c r="DVE235" s="25"/>
      <c r="DVF235" s="25"/>
      <c r="DVG235" s="25"/>
      <c r="DVH235" s="25"/>
      <c r="DVI235" s="25"/>
      <c r="DVJ235" s="25"/>
      <c r="DVK235" s="25"/>
      <c r="DVL235" s="25"/>
      <c r="DVM235" s="25"/>
      <c r="DVN235" s="25"/>
      <c r="DVO235" s="25"/>
      <c r="DVP235" s="25"/>
      <c r="DVQ235" s="25"/>
      <c r="DVR235" s="25"/>
      <c r="DVS235" s="25"/>
      <c r="DVT235" s="25"/>
      <c r="DVU235" s="25"/>
      <c r="DVV235" s="25"/>
      <c r="DVW235" s="25"/>
      <c r="DVX235" s="25"/>
      <c r="DVY235" s="25"/>
      <c r="DVZ235" s="25"/>
      <c r="DWA235" s="25"/>
      <c r="DWB235" s="25"/>
      <c r="DWC235" s="25"/>
      <c r="DWD235" s="25"/>
      <c r="DWE235" s="25"/>
      <c r="DWF235" s="25"/>
      <c r="DWG235" s="25"/>
      <c r="DWH235" s="25"/>
      <c r="DWI235" s="25"/>
      <c r="DWJ235" s="25"/>
      <c r="DWK235" s="25"/>
      <c r="DWL235" s="25"/>
      <c r="DWM235" s="25"/>
      <c r="DWN235" s="25"/>
      <c r="DWO235" s="25"/>
      <c r="DWP235" s="25"/>
      <c r="DWQ235" s="25"/>
      <c r="DWR235" s="25"/>
      <c r="DWS235" s="25"/>
      <c r="DWT235" s="25"/>
      <c r="DWU235" s="25"/>
      <c r="DWV235" s="25"/>
      <c r="DWW235" s="25"/>
      <c r="DWX235" s="25"/>
      <c r="DWY235" s="25"/>
      <c r="DWZ235" s="25"/>
      <c r="DXA235" s="25"/>
      <c r="DXB235" s="25"/>
      <c r="DXC235" s="25"/>
      <c r="DXD235" s="25"/>
      <c r="DXE235" s="25"/>
      <c r="DXF235" s="25"/>
      <c r="DXG235" s="25"/>
      <c r="DXH235" s="25"/>
      <c r="DXI235" s="25"/>
      <c r="DXJ235" s="25"/>
      <c r="DXK235" s="25"/>
      <c r="DXL235" s="25"/>
      <c r="DXM235" s="25"/>
      <c r="DXN235" s="25"/>
      <c r="DXO235" s="25"/>
      <c r="DXP235" s="25"/>
      <c r="DXQ235" s="25"/>
      <c r="DXR235" s="25"/>
      <c r="DXS235" s="25"/>
      <c r="DXT235" s="25"/>
      <c r="DXU235" s="25"/>
      <c r="DXV235" s="25"/>
      <c r="DXW235" s="25"/>
      <c r="DXX235" s="25"/>
      <c r="DXY235" s="25"/>
      <c r="DXZ235" s="25"/>
      <c r="DYA235" s="25"/>
      <c r="DYB235" s="25"/>
      <c r="DYC235" s="25"/>
      <c r="DYD235" s="25"/>
      <c r="DYE235" s="25"/>
      <c r="DYF235" s="25"/>
      <c r="DYG235" s="25"/>
      <c r="DYH235" s="25"/>
      <c r="DYI235" s="25"/>
      <c r="DYJ235" s="25"/>
      <c r="DYK235" s="25"/>
      <c r="DYL235" s="25"/>
      <c r="DYM235" s="25"/>
      <c r="DYN235" s="25"/>
      <c r="DYO235" s="25"/>
      <c r="DYP235" s="25"/>
      <c r="DYQ235" s="25"/>
      <c r="DYR235" s="25"/>
      <c r="DYS235" s="25"/>
      <c r="DYT235" s="25"/>
      <c r="DYU235" s="25"/>
      <c r="DYV235" s="25"/>
      <c r="DYW235" s="25"/>
      <c r="DYX235" s="25"/>
      <c r="DYY235" s="25"/>
      <c r="DYZ235" s="25"/>
      <c r="DZA235" s="25"/>
      <c r="DZB235" s="25"/>
      <c r="DZC235" s="25"/>
      <c r="DZD235" s="25"/>
      <c r="DZE235" s="25"/>
      <c r="DZF235" s="25"/>
      <c r="DZG235" s="25"/>
      <c r="DZH235" s="25"/>
      <c r="DZI235" s="25"/>
      <c r="DZJ235" s="25"/>
      <c r="DZK235" s="25"/>
      <c r="DZL235" s="25"/>
      <c r="DZM235" s="25"/>
      <c r="DZN235" s="25"/>
      <c r="DZO235" s="25"/>
      <c r="DZP235" s="25"/>
      <c r="DZQ235" s="25"/>
      <c r="DZR235" s="25"/>
      <c r="DZS235" s="25"/>
      <c r="DZT235" s="25"/>
      <c r="DZU235" s="25"/>
      <c r="DZV235" s="25"/>
      <c r="DZW235" s="25"/>
      <c r="DZX235" s="25"/>
      <c r="DZY235" s="25"/>
      <c r="DZZ235" s="25"/>
      <c r="EAA235" s="25"/>
      <c r="EAB235" s="25"/>
      <c r="EAC235" s="25"/>
      <c r="EAD235" s="25"/>
      <c r="EAE235" s="25"/>
      <c r="EAF235" s="25"/>
      <c r="EAG235" s="25"/>
      <c r="EAH235" s="25"/>
      <c r="EAI235" s="25"/>
      <c r="EAJ235" s="25"/>
      <c r="EAK235" s="25"/>
      <c r="EAL235" s="25"/>
      <c r="EAM235" s="25"/>
      <c r="EAN235" s="25"/>
      <c r="EAO235" s="25"/>
      <c r="EAP235" s="25"/>
      <c r="EAQ235" s="25"/>
      <c r="EAR235" s="25"/>
      <c r="EAS235" s="25"/>
      <c r="EAT235" s="25"/>
      <c r="EAU235" s="25"/>
      <c r="EAV235" s="25"/>
      <c r="EAW235" s="25"/>
      <c r="EAX235" s="25"/>
      <c r="EAY235" s="25"/>
      <c r="EAZ235" s="25"/>
      <c r="EBA235" s="25"/>
      <c r="EBB235" s="25"/>
      <c r="EBC235" s="25"/>
      <c r="EBD235" s="25"/>
      <c r="EBE235" s="25"/>
      <c r="EBF235" s="25"/>
      <c r="EBG235" s="25"/>
      <c r="EBH235" s="25"/>
      <c r="EBI235" s="25"/>
      <c r="EBJ235" s="25"/>
      <c r="EBK235" s="25"/>
      <c r="EBL235" s="25"/>
      <c r="EBM235" s="25"/>
      <c r="EBN235" s="25"/>
      <c r="EBO235" s="25"/>
      <c r="EBP235" s="25"/>
      <c r="EBQ235" s="25"/>
      <c r="EBR235" s="25"/>
      <c r="EBS235" s="25"/>
      <c r="EBT235" s="25"/>
      <c r="EBU235" s="25"/>
      <c r="EBV235" s="25"/>
      <c r="EBW235" s="25"/>
      <c r="EBX235" s="25"/>
      <c r="EBY235" s="25"/>
      <c r="EBZ235" s="25"/>
      <c r="ECA235" s="25"/>
      <c r="ECB235" s="25"/>
      <c r="ECC235" s="25"/>
      <c r="ECD235" s="25"/>
      <c r="ECE235" s="25"/>
      <c r="ECF235" s="25"/>
      <c r="ECG235" s="25"/>
      <c r="ECH235" s="25"/>
      <c r="ECI235" s="25"/>
      <c r="ECJ235" s="25"/>
      <c r="ECK235" s="25"/>
      <c r="ECL235" s="25"/>
      <c r="ECM235" s="25"/>
      <c r="ECN235" s="25"/>
      <c r="ECO235" s="25"/>
      <c r="ECP235" s="25"/>
      <c r="ECQ235" s="25"/>
      <c r="ECR235" s="25"/>
      <c r="ECS235" s="25"/>
      <c r="ECT235" s="25"/>
      <c r="ECU235" s="25"/>
      <c r="ECV235" s="25"/>
      <c r="ECW235" s="25"/>
      <c r="ECX235" s="25"/>
      <c r="ECY235" s="25"/>
      <c r="ECZ235" s="25"/>
      <c r="EDA235" s="25"/>
      <c r="EDB235" s="25"/>
      <c r="EDC235" s="25"/>
      <c r="EDD235" s="25"/>
      <c r="EDE235" s="25"/>
      <c r="EDF235" s="25"/>
      <c r="EDG235" s="25"/>
      <c r="EDH235" s="25"/>
      <c r="EDI235" s="25"/>
      <c r="EDJ235" s="25"/>
      <c r="EDK235" s="25"/>
      <c r="EDL235" s="25"/>
      <c r="EDM235" s="25"/>
      <c r="EDN235" s="25"/>
      <c r="EDO235" s="25"/>
      <c r="EDP235" s="25"/>
      <c r="EDQ235" s="25"/>
      <c r="EDR235" s="25"/>
      <c r="EDS235" s="25"/>
      <c r="EDT235" s="25"/>
      <c r="EDU235" s="25"/>
      <c r="EDV235" s="25"/>
      <c r="EDW235" s="25"/>
      <c r="EDX235" s="25"/>
      <c r="EDY235" s="25"/>
      <c r="EDZ235" s="25"/>
      <c r="EEA235" s="25"/>
      <c r="EEB235" s="25"/>
      <c r="EEC235" s="25"/>
      <c r="EED235" s="25"/>
      <c r="EEE235" s="25"/>
      <c r="EEF235" s="25"/>
      <c r="EEG235" s="25"/>
      <c r="EEH235" s="25"/>
      <c r="EEI235" s="25"/>
      <c r="EEJ235" s="25"/>
      <c r="EEK235" s="25"/>
      <c r="EEL235" s="25"/>
      <c r="EEM235" s="25"/>
      <c r="EEN235" s="25"/>
      <c r="EEO235" s="25"/>
      <c r="EEP235" s="25"/>
      <c r="EEQ235" s="25"/>
      <c r="EER235" s="25"/>
      <c r="EES235" s="25"/>
      <c r="EET235" s="25"/>
      <c r="EEU235" s="25"/>
      <c r="EEV235" s="25"/>
      <c r="EEW235" s="25"/>
      <c r="EEX235" s="25"/>
      <c r="EEY235" s="25"/>
      <c r="EEZ235" s="25"/>
      <c r="EFA235" s="25"/>
      <c r="EFB235" s="25"/>
      <c r="EFC235" s="25"/>
      <c r="EFD235" s="25"/>
      <c r="EFE235" s="25"/>
      <c r="EFF235" s="25"/>
      <c r="EFG235" s="25"/>
      <c r="EFH235" s="25"/>
      <c r="EFI235" s="25"/>
      <c r="EFJ235" s="25"/>
      <c r="EFK235" s="25"/>
      <c r="EFL235" s="25"/>
      <c r="EFM235" s="25"/>
      <c r="EFN235" s="25"/>
      <c r="EFO235" s="25"/>
      <c r="EFP235" s="25"/>
      <c r="EFQ235" s="25"/>
      <c r="EFR235" s="25"/>
      <c r="EFS235" s="25"/>
      <c r="EFT235" s="25"/>
      <c r="EFU235" s="25"/>
      <c r="EFV235" s="25"/>
      <c r="EFW235" s="25"/>
      <c r="EFX235" s="25"/>
      <c r="EFY235" s="25"/>
      <c r="EFZ235" s="25"/>
      <c r="EGA235" s="25"/>
      <c r="EGB235" s="25"/>
      <c r="EGC235" s="25"/>
      <c r="EGD235" s="25"/>
      <c r="EGE235" s="25"/>
      <c r="EGF235" s="25"/>
      <c r="EGG235" s="25"/>
      <c r="EGH235" s="25"/>
      <c r="EGI235" s="25"/>
      <c r="EGJ235" s="25"/>
      <c r="EGK235" s="25"/>
      <c r="EGL235" s="25"/>
      <c r="EGM235" s="25"/>
      <c r="EGN235" s="25"/>
      <c r="EGO235" s="25"/>
      <c r="EGP235" s="25"/>
      <c r="EGQ235" s="25"/>
      <c r="EGR235" s="25"/>
      <c r="EGS235" s="25"/>
      <c r="EGT235" s="25"/>
      <c r="EGU235" s="25"/>
      <c r="EGV235" s="25"/>
      <c r="EGW235" s="25"/>
      <c r="EGX235" s="25"/>
      <c r="EGY235" s="25"/>
      <c r="EGZ235" s="25"/>
      <c r="EHA235" s="25"/>
      <c r="EHB235" s="25"/>
      <c r="EHC235" s="25"/>
      <c r="EHD235" s="25"/>
      <c r="EHE235" s="25"/>
      <c r="EHF235" s="25"/>
      <c r="EHG235" s="25"/>
      <c r="EHH235" s="25"/>
      <c r="EHI235" s="25"/>
      <c r="EHJ235" s="25"/>
      <c r="EHK235" s="25"/>
      <c r="EHL235" s="25"/>
      <c r="EHM235" s="25"/>
      <c r="EHN235" s="25"/>
      <c r="EHO235" s="25"/>
      <c r="EHP235" s="25"/>
      <c r="EHQ235" s="25"/>
      <c r="EHR235" s="25"/>
      <c r="EHS235" s="25"/>
      <c r="EHT235" s="25"/>
      <c r="EHU235" s="25"/>
      <c r="EHV235" s="25"/>
      <c r="EHW235" s="25"/>
      <c r="EHX235" s="25"/>
      <c r="EHY235" s="25"/>
      <c r="EHZ235" s="25"/>
      <c r="EIA235" s="25"/>
      <c r="EIB235" s="25"/>
      <c r="EIC235" s="25"/>
      <c r="EID235" s="25"/>
      <c r="EIE235" s="25"/>
      <c r="EIF235" s="25"/>
      <c r="EIG235" s="25"/>
      <c r="EIH235" s="25"/>
      <c r="EII235" s="25"/>
      <c r="EIJ235" s="25"/>
      <c r="EIK235" s="25"/>
      <c r="EIL235" s="25"/>
      <c r="EIM235" s="25"/>
      <c r="EIN235" s="25"/>
      <c r="EIO235" s="25"/>
      <c r="EIP235" s="25"/>
      <c r="EIQ235" s="25"/>
      <c r="EIR235" s="25"/>
      <c r="EIS235" s="25"/>
      <c r="EIT235" s="25"/>
      <c r="EIU235" s="25"/>
      <c r="EIV235" s="25"/>
      <c r="EIW235" s="25"/>
      <c r="EIX235" s="25"/>
      <c r="EIY235" s="25"/>
      <c r="EIZ235" s="25"/>
      <c r="EJA235" s="25"/>
      <c r="EJB235" s="25"/>
      <c r="EJC235" s="25"/>
      <c r="EJD235" s="25"/>
      <c r="EJE235" s="25"/>
      <c r="EJF235" s="25"/>
      <c r="EJG235" s="25"/>
      <c r="EJH235" s="25"/>
      <c r="EJI235" s="25"/>
      <c r="EJJ235" s="25"/>
      <c r="EJK235" s="25"/>
      <c r="EJL235" s="25"/>
      <c r="EJM235" s="25"/>
      <c r="EJN235" s="25"/>
      <c r="EJO235" s="25"/>
      <c r="EJP235" s="25"/>
      <c r="EJQ235" s="25"/>
      <c r="EJR235" s="25"/>
      <c r="EJS235" s="25"/>
      <c r="EJT235" s="25"/>
      <c r="EJU235" s="25"/>
      <c r="EJV235" s="25"/>
      <c r="EJW235" s="25"/>
      <c r="EJX235" s="25"/>
      <c r="EJY235" s="25"/>
      <c r="EJZ235" s="25"/>
      <c r="EKA235" s="25"/>
      <c r="EKB235" s="25"/>
      <c r="EKC235" s="25"/>
      <c r="EKD235" s="25"/>
      <c r="EKE235" s="25"/>
      <c r="EKF235" s="25"/>
      <c r="EKG235" s="25"/>
      <c r="EKH235" s="25"/>
      <c r="EKI235" s="25"/>
      <c r="EKJ235" s="25"/>
      <c r="EKK235" s="25"/>
      <c r="EKL235" s="25"/>
      <c r="EKM235" s="25"/>
      <c r="EKN235" s="25"/>
      <c r="EKO235" s="25"/>
      <c r="EKP235" s="25"/>
      <c r="EKQ235" s="25"/>
      <c r="EKR235" s="25"/>
      <c r="EKS235" s="25"/>
      <c r="EKT235" s="25"/>
      <c r="EKU235" s="25"/>
      <c r="EKV235" s="25"/>
      <c r="EKW235" s="25"/>
      <c r="EKX235" s="25"/>
      <c r="EKY235" s="25"/>
      <c r="EKZ235" s="25"/>
      <c r="ELA235" s="25"/>
      <c r="ELB235" s="25"/>
      <c r="ELC235" s="25"/>
      <c r="ELD235" s="25"/>
      <c r="ELE235" s="25"/>
      <c r="ELF235" s="25"/>
      <c r="ELG235" s="25"/>
      <c r="ELH235" s="25"/>
      <c r="ELI235" s="25"/>
      <c r="ELJ235" s="25"/>
      <c r="ELK235" s="25"/>
      <c r="ELL235" s="25"/>
      <c r="ELM235" s="25"/>
      <c r="ELN235" s="25"/>
      <c r="ELO235" s="25"/>
      <c r="ELP235" s="25"/>
      <c r="ELQ235" s="25"/>
      <c r="ELR235" s="25"/>
      <c r="ELS235" s="25"/>
      <c r="ELT235" s="25"/>
      <c r="ELU235" s="25"/>
      <c r="ELV235" s="25"/>
      <c r="ELW235" s="25"/>
      <c r="ELX235" s="25"/>
      <c r="ELY235" s="25"/>
      <c r="ELZ235" s="25"/>
      <c r="EMA235" s="25"/>
      <c r="EMB235" s="25"/>
      <c r="EMC235" s="25"/>
      <c r="EMD235" s="25"/>
      <c r="EME235" s="25"/>
      <c r="EMF235" s="25"/>
      <c r="EMG235" s="25"/>
      <c r="EMH235" s="25"/>
      <c r="EMI235" s="25"/>
      <c r="EMJ235" s="25"/>
      <c r="EMK235" s="25"/>
      <c r="EML235" s="25"/>
      <c r="EMM235" s="25"/>
      <c r="EMN235" s="25"/>
      <c r="EMO235" s="25"/>
      <c r="EMP235" s="25"/>
      <c r="EMQ235" s="25"/>
      <c r="EMR235" s="25"/>
      <c r="EMS235" s="25"/>
      <c r="EMT235" s="25"/>
      <c r="EMU235" s="25"/>
      <c r="EMV235" s="25"/>
      <c r="EMW235" s="25"/>
      <c r="EMX235" s="25"/>
      <c r="EMY235" s="25"/>
      <c r="EMZ235" s="25"/>
      <c r="ENA235" s="25"/>
      <c r="ENB235" s="25"/>
      <c r="ENC235" s="25"/>
      <c r="END235" s="25"/>
      <c r="ENE235" s="25"/>
      <c r="ENF235" s="25"/>
      <c r="ENG235" s="25"/>
      <c r="ENH235" s="25"/>
      <c r="ENI235" s="25"/>
      <c r="ENJ235" s="25"/>
      <c r="ENK235" s="25"/>
      <c r="ENL235" s="25"/>
      <c r="ENM235" s="25"/>
      <c r="ENN235" s="25"/>
      <c r="ENO235" s="25"/>
      <c r="ENP235" s="25"/>
      <c r="ENQ235" s="25"/>
      <c r="ENR235" s="25"/>
      <c r="ENS235" s="25"/>
      <c r="ENT235" s="25"/>
      <c r="ENU235" s="25"/>
      <c r="ENV235" s="25"/>
      <c r="ENW235" s="25"/>
      <c r="ENX235" s="25"/>
      <c r="ENY235" s="25"/>
      <c r="ENZ235" s="25"/>
      <c r="EOA235" s="25"/>
      <c r="EOB235" s="25"/>
      <c r="EOC235" s="25"/>
      <c r="EOD235" s="25"/>
      <c r="EOE235" s="25"/>
      <c r="EOF235" s="25"/>
      <c r="EOG235" s="25"/>
      <c r="EOH235" s="25"/>
      <c r="EOI235" s="25"/>
      <c r="EOJ235" s="25"/>
      <c r="EOK235" s="25"/>
      <c r="EOL235" s="25"/>
      <c r="EOM235" s="25"/>
      <c r="EON235" s="25"/>
      <c r="EOO235" s="25"/>
      <c r="EOP235" s="25"/>
      <c r="EOQ235" s="25"/>
      <c r="EOR235" s="25"/>
      <c r="EOS235" s="25"/>
      <c r="EOT235" s="25"/>
      <c r="EOU235" s="25"/>
      <c r="EOV235" s="25"/>
      <c r="EOW235" s="25"/>
      <c r="EOX235" s="25"/>
      <c r="EOY235" s="25"/>
      <c r="EOZ235" s="25"/>
      <c r="EPA235" s="25"/>
      <c r="EPB235" s="25"/>
      <c r="EPC235" s="25"/>
      <c r="EPD235" s="25"/>
      <c r="EPE235" s="25"/>
      <c r="EPF235" s="25"/>
      <c r="EPG235" s="25"/>
      <c r="EPH235" s="25"/>
      <c r="EPI235" s="25"/>
      <c r="EPJ235" s="25"/>
      <c r="EPK235" s="25"/>
      <c r="EPL235" s="25"/>
      <c r="EPM235" s="25"/>
      <c r="EPN235" s="25"/>
      <c r="EPO235" s="25"/>
      <c r="EPP235" s="25"/>
      <c r="EPQ235" s="25"/>
      <c r="EPR235" s="25"/>
      <c r="EPS235" s="25"/>
      <c r="EPT235" s="25"/>
      <c r="EPU235" s="25"/>
      <c r="EPV235" s="25"/>
      <c r="EPW235" s="25"/>
      <c r="EPX235" s="25"/>
      <c r="EPY235" s="25"/>
      <c r="EPZ235" s="25"/>
      <c r="EQA235" s="25"/>
      <c r="EQB235" s="25"/>
      <c r="EQC235" s="25"/>
      <c r="EQD235" s="25"/>
      <c r="EQE235" s="25"/>
      <c r="EQF235" s="25"/>
      <c r="EQG235" s="25"/>
      <c r="EQH235" s="25"/>
      <c r="EQI235" s="25"/>
      <c r="EQJ235" s="25"/>
      <c r="EQK235" s="25"/>
      <c r="EQL235" s="25"/>
      <c r="EQM235" s="25"/>
      <c r="EQN235" s="25"/>
      <c r="EQO235" s="25"/>
      <c r="EQP235" s="25"/>
      <c r="EQQ235" s="25"/>
      <c r="EQR235" s="25"/>
      <c r="EQS235" s="25"/>
      <c r="EQT235" s="25"/>
      <c r="EQU235" s="25"/>
      <c r="EQV235" s="25"/>
      <c r="EQW235" s="25"/>
      <c r="EQX235" s="25"/>
      <c r="EQY235" s="25"/>
      <c r="EQZ235" s="25"/>
      <c r="ERA235" s="25"/>
      <c r="ERB235" s="25"/>
      <c r="ERC235" s="25"/>
      <c r="ERD235" s="25"/>
      <c r="ERE235" s="25"/>
      <c r="ERF235" s="25"/>
      <c r="ERG235" s="25"/>
      <c r="ERH235" s="25"/>
      <c r="ERI235" s="25"/>
      <c r="ERJ235" s="25"/>
      <c r="ERK235" s="25"/>
      <c r="ERL235" s="25"/>
      <c r="ERM235" s="25"/>
      <c r="ERN235" s="25"/>
      <c r="ERO235" s="25"/>
      <c r="ERP235" s="25"/>
      <c r="ERQ235" s="25"/>
      <c r="ERR235" s="25"/>
      <c r="ERS235" s="25"/>
      <c r="ERT235" s="25"/>
      <c r="ERU235" s="25"/>
      <c r="ERV235" s="25"/>
      <c r="ERW235" s="25"/>
      <c r="ERX235" s="25"/>
      <c r="ERY235" s="25"/>
      <c r="ERZ235" s="25"/>
      <c r="ESA235" s="25"/>
      <c r="ESB235" s="25"/>
      <c r="ESC235" s="25"/>
      <c r="ESD235" s="25"/>
      <c r="ESE235" s="25"/>
      <c r="ESF235" s="25"/>
      <c r="ESG235" s="25"/>
      <c r="ESH235" s="25"/>
      <c r="ESI235" s="25"/>
      <c r="ESJ235" s="25"/>
      <c r="ESK235" s="25"/>
      <c r="ESL235" s="25"/>
      <c r="ESM235" s="25"/>
      <c r="ESN235" s="25"/>
      <c r="ESO235" s="25"/>
      <c r="ESP235" s="25"/>
      <c r="ESQ235" s="25"/>
      <c r="ESR235" s="25"/>
      <c r="ESS235" s="25"/>
      <c r="EST235" s="25"/>
      <c r="ESU235" s="25"/>
      <c r="ESV235" s="25"/>
      <c r="ESW235" s="25"/>
      <c r="ESX235" s="25"/>
      <c r="ESY235" s="25"/>
      <c r="ESZ235" s="25"/>
      <c r="ETA235" s="25"/>
      <c r="ETB235" s="25"/>
      <c r="ETC235" s="25"/>
      <c r="ETD235" s="25"/>
      <c r="ETE235" s="25"/>
      <c r="ETF235" s="25"/>
      <c r="ETG235" s="25"/>
      <c r="ETH235" s="25"/>
      <c r="ETI235" s="25"/>
      <c r="ETJ235" s="25"/>
      <c r="ETK235" s="25"/>
      <c r="ETL235" s="25"/>
      <c r="ETM235" s="25"/>
      <c r="ETN235" s="25"/>
      <c r="ETO235" s="25"/>
      <c r="ETP235" s="25"/>
      <c r="ETQ235" s="25"/>
      <c r="ETR235" s="25"/>
      <c r="ETS235" s="25"/>
      <c r="ETT235" s="25"/>
      <c r="ETU235" s="25"/>
      <c r="ETV235" s="25"/>
      <c r="ETW235" s="25"/>
      <c r="ETX235" s="25"/>
      <c r="ETY235" s="25"/>
      <c r="ETZ235" s="25"/>
      <c r="EUA235" s="25"/>
      <c r="EUB235" s="25"/>
      <c r="EUC235" s="25"/>
      <c r="EUD235" s="25"/>
      <c r="EUE235" s="25"/>
      <c r="EUF235" s="25"/>
      <c r="EUG235" s="25"/>
      <c r="EUH235" s="25"/>
      <c r="EUI235" s="25"/>
      <c r="EUJ235" s="25"/>
      <c r="EUK235" s="25"/>
      <c r="EUL235" s="25"/>
      <c r="EUM235" s="25"/>
      <c r="EUN235" s="25"/>
      <c r="EUO235" s="25"/>
      <c r="EUP235" s="25"/>
      <c r="EUQ235" s="25"/>
      <c r="EUR235" s="25"/>
      <c r="EUS235" s="25"/>
      <c r="EUT235" s="25"/>
      <c r="EUU235" s="25"/>
      <c r="EUV235" s="25"/>
      <c r="EUW235" s="25"/>
      <c r="EUX235" s="25"/>
      <c r="EUY235" s="25"/>
      <c r="EUZ235" s="25"/>
      <c r="EVA235" s="25"/>
      <c r="EVB235" s="25"/>
      <c r="EVC235" s="25"/>
      <c r="EVD235" s="25"/>
      <c r="EVE235" s="25"/>
      <c r="EVF235" s="25"/>
      <c r="EVG235" s="25"/>
      <c r="EVH235" s="25"/>
      <c r="EVI235" s="25"/>
      <c r="EVJ235" s="25"/>
      <c r="EVK235" s="25"/>
      <c r="EVL235" s="25"/>
      <c r="EVM235" s="25"/>
      <c r="EVN235" s="25"/>
      <c r="EVO235" s="25"/>
      <c r="EVP235" s="25"/>
      <c r="EVQ235" s="25"/>
      <c r="EVR235" s="25"/>
      <c r="EVS235" s="25"/>
      <c r="EVT235" s="25"/>
      <c r="EVU235" s="25"/>
      <c r="EVV235" s="25"/>
      <c r="EVW235" s="25"/>
      <c r="EVX235" s="25"/>
      <c r="EVY235" s="25"/>
      <c r="EVZ235" s="25"/>
      <c r="EWA235" s="25"/>
      <c r="EWB235" s="25"/>
      <c r="EWC235" s="25"/>
      <c r="EWD235" s="25"/>
      <c r="EWE235" s="25"/>
      <c r="EWF235" s="25"/>
      <c r="EWG235" s="25"/>
      <c r="EWH235" s="25"/>
      <c r="EWI235" s="25"/>
      <c r="EWJ235" s="25"/>
      <c r="EWK235" s="25"/>
      <c r="EWL235" s="25"/>
      <c r="EWM235" s="25"/>
      <c r="EWN235" s="25"/>
      <c r="EWO235" s="25"/>
      <c r="EWP235" s="25"/>
      <c r="EWQ235" s="25"/>
      <c r="EWR235" s="25"/>
      <c r="EWS235" s="25"/>
      <c r="EWT235" s="25"/>
      <c r="EWU235" s="25"/>
      <c r="EWV235" s="25"/>
      <c r="EWW235" s="25"/>
      <c r="EWX235" s="25"/>
      <c r="EWY235" s="25"/>
      <c r="EWZ235" s="25"/>
      <c r="EXA235" s="25"/>
      <c r="EXB235" s="25"/>
      <c r="EXC235" s="25"/>
      <c r="EXD235" s="25"/>
      <c r="EXE235" s="25"/>
      <c r="EXF235" s="25"/>
      <c r="EXG235" s="25"/>
      <c r="EXH235" s="25"/>
      <c r="EXI235" s="25"/>
      <c r="EXJ235" s="25"/>
      <c r="EXK235" s="25"/>
      <c r="EXL235" s="25"/>
      <c r="EXM235" s="25"/>
      <c r="EXN235" s="25"/>
      <c r="EXO235" s="25"/>
      <c r="EXP235" s="25"/>
      <c r="EXQ235" s="25"/>
      <c r="EXR235" s="25"/>
      <c r="EXS235" s="25"/>
      <c r="EXT235" s="25"/>
      <c r="EXU235" s="25"/>
      <c r="EXV235" s="25"/>
      <c r="EXW235" s="25"/>
      <c r="EXX235" s="25"/>
      <c r="EXY235" s="25"/>
      <c r="EXZ235" s="25"/>
      <c r="EYA235" s="25"/>
      <c r="EYB235" s="25"/>
      <c r="EYC235" s="25"/>
      <c r="EYD235" s="25"/>
      <c r="EYE235" s="25"/>
      <c r="EYF235" s="25"/>
      <c r="EYG235" s="25"/>
      <c r="EYH235" s="25"/>
      <c r="EYI235" s="25"/>
      <c r="EYJ235" s="25"/>
      <c r="EYK235" s="25"/>
      <c r="EYL235" s="25"/>
      <c r="EYM235" s="25"/>
      <c r="EYN235" s="25"/>
      <c r="EYO235" s="25"/>
      <c r="EYP235" s="25"/>
      <c r="EYQ235" s="25"/>
      <c r="EYR235" s="25"/>
      <c r="EYS235" s="25"/>
      <c r="EYT235" s="25"/>
      <c r="EYU235" s="25"/>
      <c r="EYV235" s="25"/>
      <c r="EYW235" s="25"/>
      <c r="EYX235" s="25"/>
      <c r="EYY235" s="25"/>
      <c r="EYZ235" s="25"/>
      <c r="EZA235" s="25"/>
      <c r="EZB235" s="25"/>
      <c r="EZC235" s="25"/>
      <c r="EZD235" s="25"/>
      <c r="EZE235" s="25"/>
      <c r="EZF235" s="25"/>
      <c r="EZG235" s="25"/>
      <c r="EZH235" s="25"/>
      <c r="EZI235" s="25"/>
      <c r="EZJ235" s="25"/>
      <c r="EZK235" s="25"/>
      <c r="EZL235" s="25"/>
      <c r="EZM235" s="25"/>
      <c r="EZN235" s="25"/>
      <c r="EZO235" s="25"/>
      <c r="EZP235" s="25"/>
      <c r="EZQ235" s="25"/>
      <c r="EZR235" s="25"/>
      <c r="EZS235" s="25"/>
      <c r="EZT235" s="25"/>
      <c r="EZU235" s="25"/>
      <c r="EZV235" s="25"/>
      <c r="EZW235" s="25"/>
      <c r="EZX235" s="25"/>
      <c r="EZY235" s="25"/>
      <c r="EZZ235" s="25"/>
      <c r="FAA235" s="25"/>
      <c r="FAB235" s="25"/>
      <c r="FAC235" s="25"/>
      <c r="FAD235" s="25"/>
      <c r="FAE235" s="25"/>
      <c r="FAF235" s="25"/>
      <c r="FAG235" s="25"/>
      <c r="FAH235" s="25"/>
      <c r="FAI235" s="25"/>
      <c r="FAJ235" s="25"/>
      <c r="FAK235" s="25"/>
      <c r="FAL235" s="25"/>
      <c r="FAM235" s="25"/>
      <c r="FAN235" s="25"/>
      <c r="FAO235" s="25"/>
      <c r="FAP235" s="25"/>
      <c r="FAQ235" s="25"/>
      <c r="FAR235" s="25"/>
      <c r="FAS235" s="25"/>
      <c r="FAT235" s="25"/>
      <c r="FAU235" s="25"/>
      <c r="FAV235" s="25"/>
      <c r="FAW235" s="25"/>
      <c r="FAX235" s="25"/>
      <c r="FAY235" s="25"/>
      <c r="FAZ235" s="25"/>
      <c r="FBA235" s="25"/>
      <c r="FBB235" s="25"/>
      <c r="FBC235" s="25"/>
      <c r="FBD235" s="25"/>
      <c r="FBE235" s="25"/>
      <c r="FBF235" s="25"/>
      <c r="FBG235" s="25"/>
      <c r="FBH235" s="25"/>
      <c r="FBI235" s="25"/>
      <c r="FBJ235" s="25"/>
      <c r="FBK235" s="25"/>
      <c r="FBL235" s="25"/>
      <c r="FBM235" s="25"/>
      <c r="FBN235" s="25"/>
      <c r="FBO235" s="25"/>
      <c r="FBP235" s="25"/>
      <c r="FBQ235" s="25"/>
      <c r="FBR235" s="25"/>
      <c r="FBS235" s="25"/>
      <c r="FBT235" s="25"/>
      <c r="FBU235" s="25"/>
      <c r="FBV235" s="25"/>
      <c r="FBW235" s="25"/>
      <c r="FBX235" s="25"/>
      <c r="FBY235" s="25"/>
      <c r="FBZ235" s="25"/>
      <c r="FCA235" s="25"/>
      <c r="FCB235" s="25"/>
      <c r="FCC235" s="25"/>
      <c r="FCD235" s="25"/>
      <c r="FCE235" s="25"/>
      <c r="FCF235" s="25"/>
      <c r="FCG235" s="25"/>
      <c r="FCH235" s="25"/>
      <c r="FCI235" s="25"/>
      <c r="FCJ235" s="25"/>
      <c r="FCK235" s="25"/>
      <c r="FCL235" s="25"/>
      <c r="FCM235" s="25"/>
      <c r="FCN235" s="25"/>
      <c r="FCO235" s="25"/>
      <c r="FCP235" s="25"/>
      <c r="FCQ235" s="25"/>
      <c r="FCR235" s="25"/>
      <c r="FCS235" s="25"/>
      <c r="FCT235" s="25"/>
      <c r="FCU235" s="25"/>
      <c r="FCV235" s="25"/>
      <c r="FCW235" s="25"/>
      <c r="FCX235" s="25"/>
      <c r="FCY235" s="25"/>
      <c r="FCZ235" s="25"/>
      <c r="FDA235" s="25"/>
      <c r="FDB235" s="25"/>
      <c r="FDC235" s="25"/>
      <c r="FDD235" s="25"/>
      <c r="FDE235" s="25"/>
      <c r="FDF235" s="25"/>
      <c r="FDG235" s="25"/>
      <c r="FDH235" s="25"/>
      <c r="FDI235" s="25"/>
      <c r="FDJ235" s="25"/>
      <c r="FDK235" s="25"/>
      <c r="FDL235" s="25"/>
      <c r="FDM235" s="25"/>
      <c r="FDN235" s="25"/>
      <c r="FDO235" s="25"/>
      <c r="FDP235" s="25"/>
      <c r="FDQ235" s="25"/>
      <c r="FDR235" s="25"/>
      <c r="FDS235" s="25"/>
      <c r="FDT235" s="25"/>
      <c r="FDU235" s="25"/>
      <c r="FDV235" s="25"/>
      <c r="FDW235" s="25"/>
      <c r="FDX235" s="25"/>
      <c r="FDY235" s="25"/>
      <c r="FDZ235" s="25"/>
      <c r="FEA235" s="25"/>
      <c r="FEB235" s="25"/>
      <c r="FEC235" s="25"/>
      <c r="FED235" s="25"/>
      <c r="FEE235" s="25"/>
      <c r="FEF235" s="25"/>
      <c r="FEG235" s="25"/>
      <c r="FEH235" s="25"/>
      <c r="FEI235" s="25"/>
      <c r="FEJ235" s="25"/>
      <c r="FEK235" s="25"/>
      <c r="FEL235" s="25"/>
      <c r="FEM235" s="25"/>
      <c r="FEN235" s="25"/>
      <c r="FEO235" s="25"/>
      <c r="FEP235" s="25"/>
      <c r="FEQ235" s="25"/>
      <c r="FER235" s="25"/>
      <c r="FES235" s="25"/>
      <c r="FET235" s="25"/>
      <c r="FEU235" s="25"/>
      <c r="FEV235" s="25"/>
      <c r="FEW235" s="25"/>
      <c r="FEX235" s="25"/>
      <c r="FEY235" s="25"/>
      <c r="FEZ235" s="25"/>
      <c r="FFA235" s="25"/>
      <c r="FFB235" s="25"/>
      <c r="FFC235" s="25"/>
      <c r="FFD235" s="25"/>
      <c r="FFE235" s="25"/>
      <c r="FFF235" s="25"/>
      <c r="FFG235" s="25"/>
      <c r="FFH235" s="25"/>
      <c r="FFI235" s="25"/>
      <c r="FFJ235" s="25"/>
      <c r="FFK235" s="25"/>
      <c r="FFL235" s="25"/>
      <c r="FFM235" s="25"/>
      <c r="FFN235" s="25"/>
      <c r="FFO235" s="25"/>
      <c r="FFP235" s="25"/>
      <c r="FFQ235" s="25"/>
      <c r="FFR235" s="25"/>
      <c r="FFS235" s="25"/>
      <c r="FFT235" s="25"/>
      <c r="FFU235" s="25"/>
      <c r="FFV235" s="25"/>
      <c r="FFW235" s="25"/>
      <c r="FFX235" s="25"/>
      <c r="FFY235" s="25"/>
      <c r="FFZ235" s="25"/>
      <c r="FGA235" s="25"/>
      <c r="FGB235" s="25"/>
      <c r="FGC235" s="25"/>
      <c r="FGD235" s="25"/>
      <c r="FGE235" s="25"/>
      <c r="FGF235" s="25"/>
      <c r="FGG235" s="25"/>
      <c r="FGH235" s="25"/>
      <c r="FGI235" s="25"/>
      <c r="FGJ235" s="25"/>
      <c r="FGK235" s="25"/>
      <c r="FGL235" s="25"/>
      <c r="FGM235" s="25"/>
      <c r="FGN235" s="25"/>
      <c r="FGO235" s="25"/>
      <c r="FGP235" s="25"/>
      <c r="FGQ235" s="25"/>
      <c r="FGR235" s="25"/>
      <c r="FGS235" s="25"/>
      <c r="FGT235" s="25"/>
      <c r="FGU235" s="25"/>
      <c r="FGV235" s="25"/>
      <c r="FGW235" s="25"/>
      <c r="FGX235" s="25"/>
      <c r="FGY235" s="25"/>
      <c r="FGZ235" s="25"/>
      <c r="FHA235" s="25"/>
      <c r="FHB235" s="25"/>
      <c r="FHC235" s="25"/>
      <c r="FHD235" s="25"/>
      <c r="FHE235" s="25"/>
      <c r="FHF235" s="25"/>
      <c r="FHG235" s="25"/>
      <c r="FHH235" s="25"/>
      <c r="FHI235" s="25"/>
      <c r="FHJ235" s="25"/>
      <c r="FHK235" s="25"/>
      <c r="FHL235" s="25"/>
      <c r="FHM235" s="25"/>
      <c r="FHN235" s="25"/>
      <c r="FHO235" s="25"/>
      <c r="FHP235" s="25"/>
      <c r="FHQ235" s="25"/>
      <c r="FHR235" s="25"/>
      <c r="FHS235" s="25"/>
      <c r="FHT235" s="25"/>
      <c r="FHU235" s="25"/>
      <c r="FHV235" s="25"/>
      <c r="FHW235" s="25"/>
      <c r="FHX235" s="25"/>
      <c r="FHY235" s="25"/>
      <c r="FHZ235" s="25"/>
      <c r="FIA235" s="25"/>
      <c r="FIB235" s="25"/>
      <c r="FIC235" s="25"/>
      <c r="FID235" s="25"/>
      <c r="FIE235" s="25"/>
      <c r="FIF235" s="25"/>
      <c r="FIG235" s="25"/>
      <c r="FIH235" s="25"/>
      <c r="FII235" s="25"/>
      <c r="FIJ235" s="25"/>
      <c r="FIK235" s="25"/>
      <c r="FIL235" s="25"/>
      <c r="FIM235" s="25"/>
      <c r="FIN235" s="25"/>
      <c r="FIO235" s="25"/>
      <c r="FIP235" s="25"/>
      <c r="FIQ235" s="25"/>
      <c r="FIR235" s="25"/>
      <c r="FIS235" s="25"/>
      <c r="FIT235" s="25"/>
      <c r="FIU235" s="25"/>
      <c r="FIV235" s="25"/>
      <c r="FIW235" s="25"/>
      <c r="FIX235" s="25"/>
      <c r="FIY235" s="25"/>
      <c r="FIZ235" s="25"/>
      <c r="FJA235" s="25"/>
      <c r="FJB235" s="25"/>
      <c r="FJC235" s="25"/>
      <c r="FJD235" s="25"/>
      <c r="FJE235" s="25"/>
      <c r="FJF235" s="25"/>
      <c r="FJG235" s="25"/>
      <c r="FJH235" s="25"/>
      <c r="FJI235" s="25"/>
      <c r="FJJ235" s="25"/>
      <c r="FJK235" s="25"/>
      <c r="FJL235" s="25"/>
      <c r="FJM235" s="25"/>
      <c r="FJN235" s="25"/>
      <c r="FJO235" s="25"/>
      <c r="FJP235" s="25"/>
      <c r="FJQ235" s="25"/>
      <c r="FJR235" s="25"/>
      <c r="FJS235" s="25"/>
      <c r="FJT235" s="25"/>
      <c r="FJU235" s="25"/>
      <c r="FJV235" s="25"/>
      <c r="FJW235" s="25"/>
      <c r="FJX235" s="25"/>
      <c r="FJY235" s="25"/>
      <c r="FJZ235" s="25"/>
      <c r="FKA235" s="25"/>
      <c r="FKB235" s="25"/>
      <c r="FKC235" s="25"/>
      <c r="FKD235" s="25"/>
      <c r="FKE235" s="25"/>
      <c r="FKF235" s="25"/>
      <c r="FKG235" s="25"/>
      <c r="FKH235" s="25"/>
      <c r="FKI235" s="25"/>
      <c r="FKJ235" s="25"/>
      <c r="FKK235" s="25"/>
      <c r="FKL235" s="25"/>
      <c r="FKM235" s="25"/>
      <c r="FKN235" s="25"/>
      <c r="FKO235" s="25"/>
      <c r="FKP235" s="25"/>
      <c r="FKQ235" s="25"/>
      <c r="FKR235" s="25"/>
      <c r="FKS235" s="25"/>
      <c r="FKT235" s="25"/>
      <c r="FKU235" s="25"/>
      <c r="FKV235" s="25"/>
      <c r="FKW235" s="25"/>
      <c r="FKX235" s="25"/>
      <c r="FKY235" s="25"/>
      <c r="FKZ235" s="25"/>
      <c r="FLA235" s="25"/>
      <c r="FLB235" s="25"/>
      <c r="FLC235" s="25"/>
      <c r="FLD235" s="25"/>
      <c r="FLE235" s="25"/>
      <c r="FLF235" s="25"/>
      <c r="FLG235" s="25"/>
      <c r="FLH235" s="25"/>
      <c r="FLI235" s="25"/>
      <c r="FLJ235" s="25"/>
      <c r="FLK235" s="25"/>
      <c r="FLL235" s="25"/>
      <c r="FLM235" s="25"/>
      <c r="FLN235" s="25"/>
      <c r="FLO235" s="25"/>
      <c r="FLP235" s="25"/>
      <c r="FLQ235" s="25"/>
      <c r="FLR235" s="25"/>
      <c r="FLS235" s="25"/>
      <c r="FLT235" s="25"/>
      <c r="FLU235" s="25"/>
      <c r="FLV235" s="25"/>
      <c r="FLW235" s="25"/>
      <c r="FLX235" s="25"/>
      <c r="FLY235" s="25"/>
      <c r="FLZ235" s="25"/>
      <c r="FMA235" s="25"/>
      <c r="FMB235" s="25"/>
      <c r="FMC235" s="25"/>
      <c r="FMD235" s="25"/>
      <c r="FME235" s="25"/>
      <c r="FMF235" s="25"/>
      <c r="FMG235" s="25"/>
      <c r="FMH235" s="25"/>
      <c r="FMI235" s="25"/>
      <c r="FMJ235" s="25"/>
      <c r="FMK235" s="25"/>
      <c r="FML235" s="25"/>
      <c r="FMM235" s="25"/>
      <c r="FMN235" s="25"/>
      <c r="FMO235" s="25"/>
      <c r="FMP235" s="25"/>
      <c r="FMQ235" s="25"/>
      <c r="FMR235" s="25"/>
      <c r="FMS235" s="25"/>
      <c r="FMT235" s="25"/>
      <c r="FMU235" s="25"/>
      <c r="FMV235" s="25"/>
      <c r="FMW235" s="25"/>
      <c r="FMX235" s="25"/>
      <c r="FMY235" s="25"/>
      <c r="FMZ235" s="25"/>
      <c r="FNA235" s="25"/>
      <c r="FNB235" s="25"/>
      <c r="FNC235" s="25"/>
      <c r="FND235" s="25"/>
      <c r="FNE235" s="25"/>
      <c r="FNF235" s="25"/>
      <c r="FNG235" s="25"/>
      <c r="FNH235" s="25"/>
      <c r="FNI235" s="25"/>
      <c r="FNJ235" s="25"/>
      <c r="FNK235" s="25"/>
      <c r="FNL235" s="25"/>
      <c r="FNM235" s="25"/>
      <c r="FNN235" s="25"/>
      <c r="FNO235" s="25"/>
      <c r="FNP235" s="25"/>
      <c r="FNQ235" s="25"/>
      <c r="FNR235" s="25"/>
      <c r="FNS235" s="25"/>
      <c r="FNT235" s="25"/>
      <c r="FNU235" s="25"/>
      <c r="FNV235" s="25"/>
      <c r="FNW235" s="25"/>
      <c r="FNX235" s="25"/>
      <c r="FNY235" s="25"/>
      <c r="FNZ235" s="25"/>
      <c r="FOA235" s="25"/>
      <c r="FOB235" s="25"/>
      <c r="FOC235" s="25"/>
      <c r="FOD235" s="25"/>
      <c r="FOE235" s="25"/>
      <c r="FOF235" s="25"/>
      <c r="FOG235" s="25"/>
      <c r="FOH235" s="25"/>
      <c r="FOI235" s="25"/>
      <c r="FOJ235" s="25"/>
      <c r="FOK235" s="25"/>
      <c r="FOL235" s="25"/>
      <c r="FOM235" s="25"/>
      <c r="FON235" s="25"/>
      <c r="FOO235" s="25"/>
      <c r="FOP235" s="25"/>
      <c r="FOQ235" s="25"/>
      <c r="FOR235" s="25"/>
      <c r="FOS235" s="25"/>
      <c r="FOT235" s="25"/>
      <c r="FOU235" s="25"/>
      <c r="FOV235" s="25"/>
      <c r="FOW235" s="25"/>
      <c r="FOX235" s="25"/>
      <c r="FOY235" s="25"/>
      <c r="FOZ235" s="25"/>
      <c r="FPA235" s="25"/>
      <c r="FPB235" s="25"/>
      <c r="FPC235" s="25"/>
      <c r="FPD235" s="25"/>
      <c r="FPE235" s="25"/>
      <c r="FPF235" s="25"/>
      <c r="FPG235" s="25"/>
      <c r="FPH235" s="25"/>
      <c r="FPI235" s="25"/>
      <c r="FPJ235" s="25"/>
      <c r="FPK235" s="25"/>
      <c r="FPL235" s="25"/>
      <c r="FPM235" s="25"/>
      <c r="FPN235" s="25"/>
      <c r="FPO235" s="25"/>
      <c r="FPP235" s="25"/>
      <c r="FPQ235" s="25"/>
      <c r="FPR235" s="25"/>
      <c r="FPS235" s="25"/>
      <c r="FPT235" s="25"/>
      <c r="FPU235" s="25"/>
      <c r="FPV235" s="25"/>
      <c r="FPW235" s="25"/>
      <c r="FPX235" s="25"/>
      <c r="FPY235" s="25"/>
      <c r="FPZ235" s="25"/>
      <c r="FQA235" s="25"/>
      <c r="FQB235" s="25"/>
      <c r="FQC235" s="25"/>
      <c r="FQD235" s="25"/>
      <c r="FQE235" s="25"/>
      <c r="FQF235" s="25"/>
      <c r="FQG235" s="25"/>
      <c r="FQH235" s="25"/>
      <c r="FQI235" s="25"/>
      <c r="FQJ235" s="25"/>
      <c r="FQK235" s="25"/>
      <c r="FQL235" s="25"/>
      <c r="FQM235" s="25"/>
      <c r="FQN235" s="25"/>
      <c r="FQO235" s="25"/>
      <c r="FQP235" s="25"/>
      <c r="FQQ235" s="25"/>
      <c r="FQR235" s="25"/>
      <c r="FQS235" s="25"/>
      <c r="FQT235" s="25"/>
      <c r="FQU235" s="25"/>
      <c r="FQV235" s="25"/>
      <c r="FQW235" s="25"/>
      <c r="FQX235" s="25"/>
      <c r="FQY235" s="25"/>
      <c r="FQZ235" s="25"/>
      <c r="FRA235" s="25"/>
      <c r="FRB235" s="25"/>
      <c r="FRC235" s="25"/>
      <c r="FRD235" s="25"/>
      <c r="FRE235" s="25"/>
      <c r="FRF235" s="25"/>
      <c r="FRG235" s="25"/>
      <c r="FRH235" s="25"/>
      <c r="FRI235" s="25"/>
      <c r="FRJ235" s="25"/>
      <c r="FRK235" s="25"/>
      <c r="FRL235" s="25"/>
      <c r="FRM235" s="25"/>
      <c r="FRN235" s="25"/>
      <c r="FRO235" s="25"/>
      <c r="FRP235" s="25"/>
      <c r="FRQ235" s="25"/>
      <c r="FRR235" s="25"/>
      <c r="FRS235" s="25"/>
      <c r="FRT235" s="25"/>
      <c r="FRU235" s="25"/>
      <c r="FRV235" s="25"/>
      <c r="FRW235" s="25"/>
      <c r="FRX235" s="25"/>
      <c r="FRY235" s="25"/>
      <c r="FRZ235" s="25"/>
      <c r="FSA235" s="25"/>
      <c r="FSB235" s="25"/>
      <c r="FSC235" s="25"/>
      <c r="FSD235" s="25"/>
      <c r="FSE235" s="25"/>
      <c r="FSF235" s="25"/>
      <c r="FSG235" s="25"/>
      <c r="FSH235" s="25"/>
      <c r="FSI235" s="25"/>
      <c r="FSJ235" s="25"/>
      <c r="FSK235" s="25"/>
      <c r="FSL235" s="25"/>
      <c r="FSM235" s="25"/>
      <c r="FSN235" s="25"/>
      <c r="FSO235" s="25"/>
      <c r="FSP235" s="25"/>
      <c r="FSQ235" s="25"/>
      <c r="FSR235" s="25"/>
      <c r="FSS235" s="25"/>
      <c r="FST235" s="25"/>
      <c r="FSU235" s="25"/>
      <c r="FSV235" s="25"/>
      <c r="FSW235" s="25"/>
      <c r="FSX235" s="25"/>
      <c r="FSY235" s="25"/>
      <c r="FSZ235" s="25"/>
      <c r="FTA235" s="25"/>
      <c r="FTB235" s="25"/>
      <c r="FTC235" s="25"/>
      <c r="FTD235" s="25"/>
      <c r="FTE235" s="25"/>
      <c r="FTF235" s="25"/>
      <c r="FTG235" s="25"/>
      <c r="FTH235" s="25"/>
      <c r="FTI235" s="25"/>
      <c r="FTJ235" s="25"/>
      <c r="FTK235" s="25"/>
      <c r="FTL235" s="25"/>
      <c r="FTM235" s="25"/>
      <c r="FTN235" s="25"/>
      <c r="FTO235" s="25"/>
      <c r="FTP235" s="25"/>
      <c r="FTQ235" s="25"/>
      <c r="FTR235" s="25"/>
      <c r="FTS235" s="25"/>
      <c r="FTT235" s="25"/>
      <c r="FTU235" s="25"/>
      <c r="FTV235" s="25"/>
      <c r="FTW235" s="25"/>
      <c r="FTX235" s="25"/>
      <c r="FTY235" s="25"/>
      <c r="FTZ235" s="25"/>
      <c r="FUA235" s="25"/>
      <c r="FUB235" s="25"/>
      <c r="FUC235" s="25"/>
      <c r="FUD235" s="25"/>
      <c r="FUE235" s="25"/>
      <c r="FUF235" s="25"/>
      <c r="FUG235" s="25"/>
      <c r="FUH235" s="25"/>
      <c r="FUI235" s="25"/>
      <c r="FUJ235" s="25"/>
      <c r="FUK235" s="25"/>
      <c r="FUL235" s="25"/>
      <c r="FUM235" s="25"/>
      <c r="FUN235" s="25"/>
      <c r="FUO235" s="25"/>
      <c r="FUP235" s="25"/>
      <c r="FUQ235" s="25"/>
      <c r="FUR235" s="25"/>
      <c r="FUS235" s="25"/>
      <c r="FUT235" s="25"/>
      <c r="FUU235" s="25"/>
      <c r="FUV235" s="25"/>
      <c r="FUW235" s="25"/>
      <c r="FUX235" s="25"/>
      <c r="FUY235" s="25"/>
      <c r="FUZ235" s="25"/>
      <c r="FVA235" s="25"/>
      <c r="FVB235" s="25"/>
      <c r="FVC235" s="25"/>
      <c r="FVD235" s="25"/>
      <c r="FVE235" s="25"/>
      <c r="FVF235" s="25"/>
      <c r="FVG235" s="25"/>
      <c r="FVH235" s="25"/>
      <c r="FVI235" s="25"/>
      <c r="FVJ235" s="25"/>
      <c r="FVK235" s="25"/>
      <c r="FVL235" s="25"/>
      <c r="FVM235" s="25"/>
      <c r="FVN235" s="25"/>
      <c r="FVO235" s="25"/>
      <c r="FVP235" s="25"/>
      <c r="FVQ235" s="25"/>
      <c r="FVR235" s="25"/>
      <c r="FVS235" s="25"/>
      <c r="FVT235" s="25"/>
      <c r="FVU235" s="25"/>
      <c r="FVV235" s="25"/>
      <c r="FVW235" s="25"/>
      <c r="FVX235" s="25"/>
      <c r="FVY235" s="25"/>
      <c r="FVZ235" s="25"/>
      <c r="FWA235" s="25"/>
      <c r="FWB235" s="25"/>
      <c r="FWC235" s="25"/>
      <c r="FWD235" s="25"/>
      <c r="FWE235" s="25"/>
      <c r="FWF235" s="25"/>
      <c r="FWG235" s="25"/>
      <c r="FWH235" s="25"/>
      <c r="FWI235" s="25"/>
      <c r="FWJ235" s="25"/>
      <c r="FWK235" s="25"/>
      <c r="FWL235" s="25"/>
      <c r="FWM235" s="25"/>
      <c r="FWN235" s="25"/>
      <c r="FWO235" s="25"/>
      <c r="FWP235" s="25"/>
      <c r="FWQ235" s="25"/>
      <c r="FWR235" s="25"/>
      <c r="FWS235" s="25"/>
      <c r="FWT235" s="25"/>
      <c r="FWU235" s="25"/>
      <c r="FWV235" s="25"/>
      <c r="FWW235" s="25"/>
      <c r="FWX235" s="25"/>
      <c r="FWY235" s="25"/>
      <c r="FWZ235" s="25"/>
      <c r="FXA235" s="25"/>
      <c r="FXB235" s="25"/>
      <c r="FXC235" s="25"/>
      <c r="FXD235" s="25"/>
      <c r="FXE235" s="25"/>
      <c r="FXF235" s="25"/>
      <c r="FXG235" s="25"/>
      <c r="FXH235" s="25"/>
      <c r="FXI235" s="25"/>
      <c r="FXJ235" s="25"/>
      <c r="FXK235" s="25"/>
      <c r="FXL235" s="25"/>
      <c r="FXM235" s="25"/>
      <c r="FXN235" s="25"/>
      <c r="FXO235" s="25"/>
      <c r="FXP235" s="25"/>
      <c r="FXQ235" s="25"/>
      <c r="FXR235" s="25"/>
      <c r="FXS235" s="25"/>
      <c r="FXT235" s="25"/>
      <c r="FXU235" s="25"/>
      <c r="FXV235" s="25"/>
      <c r="FXW235" s="25"/>
      <c r="FXX235" s="25"/>
      <c r="FXY235" s="25"/>
      <c r="FXZ235" s="25"/>
      <c r="FYA235" s="25"/>
      <c r="FYB235" s="25"/>
      <c r="FYC235" s="25"/>
      <c r="FYD235" s="25"/>
      <c r="FYE235" s="25"/>
      <c r="FYF235" s="25"/>
      <c r="FYG235" s="25"/>
      <c r="FYH235" s="25"/>
      <c r="FYI235" s="25"/>
      <c r="FYJ235" s="25"/>
      <c r="FYK235" s="25"/>
      <c r="FYL235" s="25"/>
      <c r="FYM235" s="25"/>
      <c r="FYN235" s="25"/>
      <c r="FYO235" s="25"/>
      <c r="FYP235" s="25"/>
      <c r="FYQ235" s="25"/>
      <c r="FYR235" s="25"/>
      <c r="FYS235" s="25"/>
      <c r="FYT235" s="25"/>
      <c r="FYU235" s="25"/>
      <c r="FYV235" s="25"/>
      <c r="FYW235" s="25"/>
      <c r="FYX235" s="25"/>
      <c r="FYY235" s="25"/>
      <c r="FYZ235" s="25"/>
      <c r="FZA235" s="25"/>
      <c r="FZB235" s="25"/>
      <c r="FZC235" s="25"/>
      <c r="FZD235" s="25"/>
      <c r="FZE235" s="25"/>
      <c r="FZF235" s="25"/>
      <c r="FZG235" s="25"/>
      <c r="FZH235" s="25"/>
      <c r="FZI235" s="25"/>
      <c r="FZJ235" s="25"/>
      <c r="FZK235" s="25"/>
      <c r="FZL235" s="25"/>
      <c r="FZM235" s="25"/>
      <c r="FZN235" s="25"/>
      <c r="FZO235" s="25"/>
      <c r="FZP235" s="25"/>
      <c r="FZQ235" s="25"/>
      <c r="FZR235" s="25"/>
      <c r="FZS235" s="25"/>
      <c r="FZT235" s="25"/>
      <c r="FZU235" s="25"/>
      <c r="FZV235" s="25"/>
      <c r="FZW235" s="25"/>
      <c r="FZX235" s="25"/>
      <c r="FZY235" s="25"/>
      <c r="FZZ235" s="25"/>
      <c r="GAA235" s="25"/>
      <c r="GAB235" s="25"/>
      <c r="GAC235" s="25"/>
      <c r="GAD235" s="25"/>
      <c r="GAE235" s="25"/>
      <c r="GAF235" s="25"/>
      <c r="GAG235" s="25"/>
      <c r="GAH235" s="25"/>
      <c r="GAI235" s="25"/>
      <c r="GAJ235" s="25"/>
      <c r="GAK235" s="25"/>
      <c r="GAL235" s="25"/>
      <c r="GAM235" s="25"/>
      <c r="GAN235" s="25"/>
      <c r="GAO235" s="25"/>
      <c r="GAP235" s="25"/>
      <c r="GAQ235" s="25"/>
      <c r="GAR235" s="25"/>
      <c r="GAS235" s="25"/>
      <c r="GAT235" s="25"/>
      <c r="GAU235" s="25"/>
      <c r="GAV235" s="25"/>
      <c r="GAW235" s="25"/>
      <c r="GAX235" s="25"/>
      <c r="GAY235" s="25"/>
      <c r="GAZ235" s="25"/>
      <c r="GBA235" s="25"/>
      <c r="GBB235" s="25"/>
      <c r="GBC235" s="25"/>
      <c r="GBD235" s="25"/>
      <c r="GBE235" s="25"/>
      <c r="GBF235" s="25"/>
      <c r="GBG235" s="25"/>
      <c r="GBH235" s="25"/>
      <c r="GBI235" s="25"/>
      <c r="GBJ235" s="25"/>
      <c r="GBK235" s="25"/>
      <c r="GBL235" s="25"/>
      <c r="GBM235" s="25"/>
      <c r="GBN235" s="25"/>
      <c r="GBO235" s="25"/>
      <c r="GBP235" s="25"/>
      <c r="GBQ235" s="25"/>
      <c r="GBR235" s="25"/>
      <c r="GBS235" s="25"/>
      <c r="GBT235" s="25"/>
      <c r="GBU235" s="25"/>
      <c r="GBV235" s="25"/>
      <c r="GBW235" s="25"/>
      <c r="GBX235" s="25"/>
      <c r="GBY235" s="25"/>
      <c r="GBZ235" s="25"/>
      <c r="GCA235" s="25"/>
      <c r="GCB235" s="25"/>
      <c r="GCC235" s="25"/>
      <c r="GCD235" s="25"/>
      <c r="GCE235" s="25"/>
      <c r="GCF235" s="25"/>
      <c r="GCG235" s="25"/>
      <c r="GCH235" s="25"/>
      <c r="GCI235" s="25"/>
      <c r="GCJ235" s="25"/>
      <c r="GCK235" s="25"/>
      <c r="GCL235" s="25"/>
      <c r="GCM235" s="25"/>
      <c r="GCN235" s="25"/>
      <c r="GCO235" s="25"/>
      <c r="GCP235" s="25"/>
      <c r="GCQ235" s="25"/>
      <c r="GCR235" s="25"/>
      <c r="GCS235" s="25"/>
      <c r="GCT235" s="25"/>
      <c r="GCU235" s="25"/>
      <c r="GCV235" s="25"/>
      <c r="GCW235" s="25"/>
      <c r="GCX235" s="25"/>
      <c r="GCY235" s="25"/>
      <c r="GCZ235" s="25"/>
      <c r="GDA235" s="25"/>
      <c r="GDB235" s="25"/>
      <c r="GDC235" s="25"/>
      <c r="GDD235" s="25"/>
      <c r="GDE235" s="25"/>
      <c r="GDF235" s="25"/>
      <c r="GDG235" s="25"/>
      <c r="GDH235" s="25"/>
      <c r="GDI235" s="25"/>
      <c r="GDJ235" s="25"/>
      <c r="GDK235" s="25"/>
      <c r="GDL235" s="25"/>
      <c r="GDM235" s="25"/>
      <c r="GDN235" s="25"/>
      <c r="GDO235" s="25"/>
      <c r="GDP235" s="25"/>
      <c r="GDQ235" s="25"/>
      <c r="GDR235" s="25"/>
      <c r="GDS235" s="25"/>
      <c r="GDT235" s="25"/>
      <c r="GDU235" s="25"/>
      <c r="GDV235" s="25"/>
      <c r="GDW235" s="25"/>
      <c r="GDX235" s="25"/>
      <c r="GDY235" s="25"/>
      <c r="GDZ235" s="25"/>
      <c r="GEA235" s="25"/>
      <c r="GEB235" s="25"/>
      <c r="GEC235" s="25"/>
      <c r="GED235" s="25"/>
      <c r="GEE235" s="25"/>
      <c r="GEF235" s="25"/>
      <c r="GEG235" s="25"/>
      <c r="GEH235" s="25"/>
      <c r="GEI235" s="25"/>
      <c r="GEJ235" s="25"/>
      <c r="GEK235" s="25"/>
      <c r="GEL235" s="25"/>
      <c r="GEM235" s="25"/>
      <c r="GEN235" s="25"/>
      <c r="GEO235" s="25"/>
      <c r="GEP235" s="25"/>
      <c r="GEQ235" s="25"/>
      <c r="GER235" s="25"/>
      <c r="GES235" s="25"/>
      <c r="GET235" s="25"/>
      <c r="GEU235" s="25"/>
      <c r="GEV235" s="25"/>
      <c r="GEW235" s="25"/>
      <c r="GEX235" s="25"/>
      <c r="GEY235" s="25"/>
      <c r="GEZ235" s="25"/>
      <c r="GFA235" s="25"/>
      <c r="GFB235" s="25"/>
      <c r="GFC235" s="25"/>
      <c r="GFD235" s="25"/>
      <c r="GFE235" s="25"/>
      <c r="GFF235" s="25"/>
      <c r="GFG235" s="25"/>
      <c r="GFH235" s="25"/>
      <c r="GFI235" s="25"/>
      <c r="GFJ235" s="25"/>
      <c r="GFK235" s="25"/>
      <c r="GFL235" s="25"/>
      <c r="GFM235" s="25"/>
      <c r="GFN235" s="25"/>
      <c r="GFO235" s="25"/>
      <c r="GFP235" s="25"/>
      <c r="GFQ235" s="25"/>
      <c r="GFR235" s="25"/>
      <c r="GFS235" s="25"/>
      <c r="GFT235" s="25"/>
      <c r="GFU235" s="25"/>
      <c r="GFV235" s="25"/>
      <c r="GFW235" s="25"/>
      <c r="GFX235" s="25"/>
      <c r="GFY235" s="25"/>
      <c r="GFZ235" s="25"/>
      <c r="GGA235" s="25"/>
      <c r="GGB235" s="25"/>
      <c r="GGC235" s="25"/>
      <c r="GGD235" s="25"/>
      <c r="GGE235" s="25"/>
      <c r="GGF235" s="25"/>
      <c r="GGG235" s="25"/>
      <c r="GGH235" s="25"/>
      <c r="GGI235" s="25"/>
      <c r="GGJ235" s="25"/>
      <c r="GGK235" s="25"/>
      <c r="GGL235" s="25"/>
      <c r="GGM235" s="25"/>
      <c r="GGN235" s="25"/>
      <c r="GGO235" s="25"/>
      <c r="GGP235" s="25"/>
      <c r="GGQ235" s="25"/>
      <c r="GGR235" s="25"/>
      <c r="GGS235" s="25"/>
      <c r="GGT235" s="25"/>
      <c r="GGU235" s="25"/>
      <c r="GGV235" s="25"/>
      <c r="GGW235" s="25"/>
      <c r="GGX235" s="25"/>
      <c r="GGY235" s="25"/>
      <c r="GGZ235" s="25"/>
      <c r="GHA235" s="25"/>
      <c r="GHB235" s="25"/>
      <c r="GHC235" s="25"/>
      <c r="GHD235" s="25"/>
      <c r="GHE235" s="25"/>
      <c r="GHF235" s="25"/>
      <c r="GHG235" s="25"/>
      <c r="GHH235" s="25"/>
      <c r="GHI235" s="25"/>
      <c r="GHJ235" s="25"/>
      <c r="GHK235" s="25"/>
      <c r="GHL235" s="25"/>
      <c r="GHM235" s="25"/>
      <c r="GHN235" s="25"/>
      <c r="GHO235" s="25"/>
      <c r="GHP235" s="25"/>
      <c r="GHQ235" s="25"/>
      <c r="GHR235" s="25"/>
      <c r="GHS235" s="25"/>
      <c r="GHT235" s="25"/>
      <c r="GHU235" s="25"/>
      <c r="GHV235" s="25"/>
      <c r="GHW235" s="25"/>
      <c r="GHX235" s="25"/>
      <c r="GHY235" s="25"/>
      <c r="GHZ235" s="25"/>
      <c r="GIA235" s="25"/>
      <c r="GIB235" s="25"/>
      <c r="GIC235" s="25"/>
      <c r="GID235" s="25"/>
      <c r="GIE235" s="25"/>
      <c r="GIF235" s="25"/>
      <c r="GIG235" s="25"/>
      <c r="GIH235" s="25"/>
      <c r="GII235" s="25"/>
      <c r="GIJ235" s="25"/>
      <c r="GIK235" s="25"/>
      <c r="GIL235" s="25"/>
      <c r="GIM235" s="25"/>
      <c r="GIN235" s="25"/>
      <c r="GIO235" s="25"/>
      <c r="GIP235" s="25"/>
      <c r="GIQ235" s="25"/>
      <c r="GIR235" s="25"/>
      <c r="GIS235" s="25"/>
      <c r="GIT235" s="25"/>
      <c r="GIU235" s="25"/>
      <c r="GIV235" s="25"/>
      <c r="GIW235" s="25"/>
      <c r="GIX235" s="25"/>
      <c r="GIY235" s="25"/>
      <c r="GIZ235" s="25"/>
      <c r="GJA235" s="25"/>
      <c r="GJB235" s="25"/>
      <c r="GJC235" s="25"/>
      <c r="GJD235" s="25"/>
      <c r="GJE235" s="25"/>
      <c r="GJF235" s="25"/>
      <c r="GJG235" s="25"/>
      <c r="GJH235" s="25"/>
      <c r="GJI235" s="25"/>
      <c r="GJJ235" s="25"/>
      <c r="GJK235" s="25"/>
      <c r="GJL235" s="25"/>
      <c r="GJM235" s="25"/>
      <c r="GJN235" s="25"/>
      <c r="GJO235" s="25"/>
      <c r="GJP235" s="25"/>
      <c r="GJQ235" s="25"/>
      <c r="GJR235" s="25"/>
      <c r="GJS235" s="25"/>
      <c r="GJT235" s="25"/>
      <c r="GJU235" s="25"/>
      <c r="GJV235" s="25"/>
      <c r="GJW235" s="25"/>
      <c r="GJX235" s="25"/>
      <c r="GJY235" s="25"/>
      <c r="GJZ235" s="25"/>
      <c r="GKA235" s="25"/>
      <c r="GKB235" s="25"/>
      <c r="GKC235" s="25"/>
      <c r="GKD235" s="25"/>
      <c r="GKE235" s="25"/>
      <c r="GKF235" s="25"/>
      <c r="GKG235" s="25"/>
      <c r="GKH235" s="25"/>
      <c r="GKI235" s="25"/>
      <c r="GKJ235" s="25"/>
      <c r="GKK235" s="25"/>
      <c r="GKL235" s="25"/>
      <c r="GKM235" s="25"/>
      <c r="GKN235" s="25"/>
      <c r="GKO235" s="25"/>
      <c r="GKP235" s="25"/>
      <c r="GKQ235" s="25"/>
      <c r="GKR235" s="25"/>
      <c r="GKS235" s="25"/>
      <c r="GKT235" s="25"/>
      <c r="GKU235" s="25"/>
      <c r="GKV235" s="25"/>
      <c r="GKW235" s="25"/>
      <c r="GKX235" s="25"/>
      <c r="GKY235" s="25"/>
      <c r="GKZ235" s="25"/>
      <c r="GLA235" s="25"/>
      <c r="GLB235" s="25"/>
      <c r="GLC235" s="25"/>
      <c r="GLD235" s="25"/>
      <c r="GLE235" s="25"/>
      <c r="GLF235" s="25"/>
      <c r="GLG235" s="25"/>
      <c r="GLH235" s="25"/>
      <c r="GLI235" s="25"/>
      <c r="GLJ235" s="25"/>
      <c r="GLK235" s="25"/>
      <c r="GLL235" s="25"/>
      <c r="GLM235" s="25"/>
      <c r="GLN235" s="25"/>
      <c r="GLO235" s="25"/>
      <c r="GLP235" s="25"/>
      <c r="GLQ235" s="25"/>
      <c r="GLR235" s="25"/>
      <c r="GLS235" s="25"/>
      <c r="GLT235" s="25"/>
      <c r="GLU235" s="25"/>
      <c r="GLV235" s="25"/>
      <c r="GLW235" s="25"/>
      <c r="GLX235" s="25"/>
      <c r="GLY235" s="25"/>
      <c r="GLZ235" s="25"/>
      <c r="GMA235" s="25"/>
      <c r="GMB235" s="25"/>
      <c r="GMC235" s="25"/>
      <c r="GMD235" s="25"/>
      <c r="GME235" s="25"/>
      <c r="GMF235" s="25"/>
      <c r="GMG235" s="25"/>
      <c r="GMH235" s="25"/>
      <c r="GMI235" s="25"/>
      <c r="GMJ235" s="25"/>
      <c r="GMK235" s="25"/>
      <c r="GML235" s="25"/>
      <c r="GMM235" s="25"/>
      <c r="GMN235" s="25"/>
      <c r="GMO235" s="25"/>
      <c r="GMP235" s="25"/>
      <c r="GMQ235" s="25"/>
      <c r="GMR235" s="25"/>
      <c r="GMS235" s="25"/>
      <c r="GMT235" s="25"/>
      <c r="GMU235" s="25"/>
      <c r="GMV235" s="25"/>
      <c r="GMW235" s="25"/>
      <c r="GMX235" s="25"/>
      <c r="GMY235" s="25"/>
      <c r="GMZ235" s="25"/>
      <c r="GNA235" s="25"/>
      <c r="GNB235" s="25"/>
      <c r="GNC235" s="25"/>
      <c r="GND235" s="25"/>
      <c r="GNE235" s="25"/>
      <c r="GNF235" s="25"/>
      <c r="GNG235" s="25"/>
      <c r="GNH235" s="25"/>
      <c r="GNI235" s="25"/>
      <c r="GNJ235" s="25"/>
      <c r="GNK235" s="25"/>
      <c r="GNL235" s="25"/>
      <c r="GNM235" s="25"/>
      <c r="GNN235" s="25"/>
      <c r="GNO235" s="25"/>
      <c r="GNP235" s="25"/>
      <c r="GNQ235" s="25"/>
      <c r="GNR235" s="25"/>
      <c r="GNS235" s="25"/>
      <c r="GNT235" s="25"/>
      <c r="GNU235" s="25"/>
      <c r="GNV235" s="25"/>
      <c r="GNW235" s="25"/>
      <c r="GNX235" s="25"/>
      <c r="GNY235" s="25"/>
      <c r="GNZ235" s="25"/>
      <c r="GOA235" s="25"/>
      <c r="GOB235" s="25"/>
      <c r="GOC235" s="25"/>
      <c r="GOD235" s="25"/>
      <c r="GOE235" s="25"/>
      <c r="GOF235" s="25"/>
      <c r="GOG235" s="25"/>
      <c r="GOH235" s="25"/>
      <c r="GOI235" s="25"/>
      <c r="GOJ235" s="25"/>
      <c r="GOK235" s="25"/>
      <c r="GOL235" s="25"/>
      <c r="GOM235" s="25"/>
      <c r="GON235" s="25"/>
      <c r="GOO235" s="25"/>
      <c r="GOP235" s="25"/>
      <c r="GOQ235" s="25"/>
      <c r="GOR235" s="25"/>
      <c r="GOS235" s="25"/>
      <c r="GOT235" s="25"/>
      <c r="GOU235" s="25"/>
      <c r="GOV235" s="25"/>
      <c r="GOW235" s="25"/>
      <c r="GOX235" s="25"/>
      <c r="GOY235" s="25"/>
      <c r="GOZ235" s="25"/>
      <c r="GPA235" s="25"/>
      <c r="GPB235" s="25"/>
      <c r="GPC235" s="25"/>
      <c r="GPD235" s="25"/>
      <c r="GPE235" s="25"/>
      <c r="GPF235" s="25"/>
      <c r="GPG235" s="25"/>
      <c r="GPH235" s="25"/>
      <c r="GPI235" s="25"/>
      <c r="GPJ235" s="25"/>
      <c r="GPK235" s="25"/>
      <c r="GPL235" s="25"/>
      <c r="GPM235" s="25"/>
      <c r="GPN235" s="25"/>
      <c r="GPO235" s="25"/>
      <c r="GPP235" s="25"/>
      <c r="GPQ235" s="25"/>
      <c r="GPR235" s="25"/>
      <c r="GPS235" s="25"/>
      <c r="GPT235" s="25"/>
      <c r="GPU235" s="25"/>
      <c r="GPV235" s="25"/>
      <c r="GPW235" s="25"/>
      <c r="GPX235" s="25"/>
      <c r="GPY235" s="25"/>
      <c r="GPZ235" s="25"/>
      <c r="GQA235" s="25"/>
      <c r="GQB235" s="25"/>
      <c r="GQC235" s="25"/>
      <c r="GQD235" s="25"/>
      <c r="GQE235" s="25"/>
      <c r="GQF235" s="25"/>
      <c r="GQG235" s="25"/>
      <c r="GQH235" s="25"/>
      <c r="GQI235" s="25"/>
      <c r="GQJ235" s="25"/>
      <c r="GQK235" s="25"/>
      <c r="GQL235" s="25"/>
      <c r="GQM235" s="25"/>
      <c r="GQN235" s="25"/>
      <c r="GQO235" s="25"/>
      <c r="GQP235" s="25"/>
      <c r="GQQ235" s="25"/>
      <c r="GQR235" s="25"/>
      <c r="GQS235" s="25"/>
      <c r="GQT235" s="25"/>
      <c r="GQU235" s="25"/>
      <c r="GQV235" s="25"/>
      <c r="GQW235" s="25"/>
      <c r="GQX235" s="25"/>
      <c r="GQY235" s="25"/>
      <c r="GQZ235" s="25"/>
      <c r="GRA235" s="25"/>
      <c r="GRB235" s="25"/>
      <c r="GRC235" s="25"/>
      <c r="GRD235" s="25"/>
      <c r="GRE235" s="25"/>
      <c r="GRF235" s="25"/>
      <c r="GRG235" s="25"/>
      <c r="GRH235" s="25"/>
      <c r="GRI235" s="25"/>
      <c r="GRJ235" s="25"/>
      <c r="GRK235" s="25"/>
      <c r="GRL235" s="25"/>
      <c r="GRM235" s="25"/>
      <c r="GRN235" s="25"/>
      <c r="GRO235" s="25"/>
      <c r="GRP235" s="25"/>
      <c r="GRQ235" s="25"/>
      <c r="GRR235" s="25"/>
      <c r="GRS235" s="25"/>
      <c r="GRT235" s="25"/>
      <c r="GRU235" s="25"/>
      <c r="GRV235" s="25"/>
      <c r="GRW235" s="25"/>
      <c r="GRX235" s="25"/>
      <c r="GRY235" s="25"/>
      <c r="GRZ235" s="25"/>
      <c r="GSA235" s="25"/>
      <c r="GSB235" s="25"/>
      <c r="GSC235" s="25"/>
      <c r="GSD235" s="25"/>
      <c r="GSE235" s="25"/>
      <c r="GSF235" s="25"/>
      <c r="GSG235" s="25"/>
      <c r="GSH235" s="25"/>
      <c r="GSI235" s="25"/>
      <c r="GSJ235" s="25"/>
      <c r="GSK235" s="25"/>
      <c r="GSL235" s="25"/>
      <c r="GSM235" s="25"/>
      <c r="GSN235" s="25"/>
      <c r="GSO235" s="25"/>
      <c r="GSP235" s="25"/>
      <c r="GSQ235" s="25"/>
      <c r="GSR235" s="25"/>
      <c r="GSS235" s="25"/>
      <c r="GST235" s="25"/>
      <c r="GSU235" s="25"/>
      <c r="GSV235" s="25"/>
      <c r="GSW235" s="25"/>
      <c r="GSX235" s="25"/>
      <c r="GSY235" s="25"/>
      <c r="GSZ235" s="25"/>
      <c r="GTA235" s="25"/>
      <c r="GTB235" s="25"/>
      <c r="GTC235" s="25"/>
      <c r="GTD235" s="25"/>
      <c r="GTE235" s="25"/>
      <c r="GTF235" s="25"/>
      <c r="GTG235" s="25"/>
      <c r="GTH235" s="25"/>
      <c r="GTI235" s="25"/>
      <c r="GTJ235" s="25"/>
      <c r="GTK235" s="25"/>
      <c r="GTL235" s="25"/>
      <c r="GTM235" s="25"/>
      <c r="GTN235" s="25"/>
      <c r="GTO235" s="25"/>
      <c r="GTP235" s="25"/>
      <c r="GTQ235" s="25"/>
      <c r="GTR235" s="25"/>
      <c r="GTS235" s="25"/>
      <c r="GTT235" s="25"/>
      <c r="GTU235" s="25"/>
      <c r="GTV235" s="25"/>
      <c r="GTW235" s="25"/>
      <c r="GTX235" s="25"/>
      <c r="GTY235" s="25"/>
      <c r="GTZ235" s="25"/>
      <c r="GUA235" s="25"/>
      <c r="GUB235" s="25"/>
      <c r="GUC235" s="25"/>
      <c r="GUD235" s="25"/>
      <c r="GUE235" s="25"/>
      <c r="GUF235" s="25"/>
      <c r="GUG235" s="25"/>
      <c r="GUH235" s="25"/>
      <c r="GUI235" s="25"/>
      <c r="GUJ235" s="25"/>
      <c r="GUK235" s="25"/>
      <c r="GUL235" s="25"/>
      <c r="GUM235" s="25"/>
      <c r="GUN235" s="25"/>
      <c r="GUO235" s="25"/>
      <c r="GUP235" s="25"/>
      <c r="GUQ235" s="25"/>
      <c r="GUR235" s="25"/>
      <c r="GUS235" s="25"/>
      <c r="GUT235" s="25"/>
      <c r="GUU235" s="25"/>
      <c r="GUV235" s="25"/>
      <c r="GUW235" s="25"/>
      <c r="GUX235" s="25"/>
      <c r="GUY235" s="25"/>
      <c r="GUZ235" s="25"/>
      <c r="GVA235" s="25"/>
      <c r="GVB235" s="25"/>
      <c r="GVC235" s="25"/>
      <c r="GVD235" s="25"/>
      <c r="GVE235" s="25"/>
      <c r="GVF235" s="25"/>
      <c r="GVG235" s="25"/>
      <c r="GVH235" s="25"/>
      <c r="GVI235" s="25"/>
      <c r="GVJ235" s="25"/>
      <c r="GVK235" s="25"/>
      <c r="GVL235" s="25"/>
      <c r="GVM235" s="25"/>
      <c r="GVN235" s="25"/>
      <c r="GVO235" s="25"/>
      <c r="GVP235" s="25"/>
      <c r="GVQ235" s="25"/>
      <c r="GVR235" s="25"/>
      <c r="GVS235" s="25"/>
      <c r="GVT235" s="25"/>
      <c r="GVU235" s="25"/>
      <c r="GVV235" s="25"/>
      <c r="GVW235" s="25"/>
      <c r="GVX235" s="25"/>
      <c r="GVY235" s="25"/>
      <c r="GVZ235" s="25"/>
      <c r="GWA235" s="25"/>
      <c r="GWB235" s="25"/>
      <c r="GWC235" s="25"/>
      <c r="GWD235" s="25"/>
      <c r="GWE235" s="25"/>
      <c r="GWF235" s="25"/>
      <c r="GWG235" s="25"/>
      <c r="GWH235" s="25"/>
      <c r="GWI235" s="25"/>
      <c r="GWJ235" s="25"/>
      <c r="GWK235" s="25"/>
      <c r="GWL235" s="25"/>
      <c r="GWM235" s="25"/>
      <c r="GWN235" s="25"/>
      <c r="GWO235" s="25"/>
      <c r="GWP235" s="25"/>
      <c r="GWQ235" s="25"/>
      <c r="GWR235" s="25"/>
      <c r="GWS235" s="25"/>
      <c r="GWT235" s="25"/>
      <c r="GWU235" s="25"/>
      <c r="GWV235" s="25"/>
      <c r="GWW235" s="25"/>
      <c r="GWX235" s="25"/>
      <c r="GWY235" s="25"/>
      <c r="GWZ235" s="25"/>
      <c r="GXA235" s="25"/>
      <c r="GXB235" s="25"/>
      <c r="GXC235" s="25"/>
      <c r="GXD235" s="25"/>
      <c r="GXE235" s="25"/>
      <c r="GXF235" s="25"/>
      <c r="GXG235" s="25"/>
      <c r="GXH235" s="25"/>
      <c r="GXI235" s="25"/>
      <c r="GXJ235" s="25"/>
      <c r="GXK235" s="25"/>
      <c r="GXL235" s="25"/>
      <c r="GXM235" s="25"/>
      <c r="GXN235" s="25"/>
      <c r="GXO235" s="25"/>
      <c r="GXP235" s="25"/>
      <c r="GXQ235" s="25"/>
      <c r="GXR235" s="25"/>
      <c r="GXS235" s="25"/>
      <c r="GXT235" s="25"/>
      <c r="GXU235" s="25"/>
      <c r="GXV235" s="25"/>
      <c r="GXW235" s="25"/>
      <c r="GXX235" s="25"/>
      <c r="GXY235" s="25"/>
      <c r="GXZ235" s="25"/>
      <c r="GYA235" s="25"/>
      <c r="GYB235" s="25"/>
      <c r="GYC235" s="25"/>
      <c r="GYD235" s="25"/>
      <c r="GYE235" s="25"/>
      <c r="GYF235" s="25"/>
      <c r="GYG235" s="25"/>
      <c r="GYH235" s="25"/>
      <c r="GYI235" s="25"/>
      <c r="GYJ235" s="25"/>
      <c r="GYK235" s="25"/>
      <c r="GYL235" s="25"/>
      <c r="GYM235" s="25"/>
      <c r="GYN235" s="25"/>
      <c r="GYO235" s="25"/>
      <c r="GYP235" s="25"/>
      <c r="GYQ235" s="25"/>
      <c r="GYR235" s="25"/>
      <c r="GYS235" s="25"/>
      <c r="GYT235" s="25"/>
      <c r="GYU235" s="25"/>
      <c r="GYV235" s="25"/>
      <c r="GYW235" s="25"/>
      <c r="GYX235" s="25"/>
      <c r="GYY235" s="25"/>
      <c r="GYZ235" s="25"/>
      <c r="GZA235" s="25"/>
      <c r="GZB235" s="25"/>
      <c r="GZC235" s="25"/>
      <c r="GZD235" s="25"/>
      <c r="GZE235" s="25"/>
      <c r="GZF235" s="25"/>
      <c r="GZG235" s="25"/>
      <c r="GZH235" s="25"/>
      <c r="GZI235" s="25"/>
      <c r="GZJ235" s="25"/>
      <c r="GZK235" s="25"/>
      <c r="GZL235" s="25"/>
      <c r="GZM235" s="25"/>
      <c r="GZN235" s="25"/>
      <c r="GZO235" s="25"/>
      <c r="GZP235" s="25"/>
      <c r="GZQ235" s="25"/>
      <c r="GZR235" s="25"/>
      <c r="GZS235" s="25"/>
      <c r="GZT235" s="25"/>
      <c r="GZU235" s="25"/>
      <c r="GZV235" s="25"/>
      <c r="GZW235" s="25"/>
      <c r="GZX235" s="25"/>
      <c r="GZY235" s="25"/>
      <c r="GZZ235" s="25"/>
      <c r="HAA235" s="25"/>
      <c r="HAB235" s="25"/>
      <c r="HAC235" s="25"/>
      <c r="HAD235" s="25"/>
      <c r="HAE235" s="25"/>
      <c r="HAF235" s="25"/>
      <c r="HAG235" s="25"/>
      <c r="HAH235" s="25"/>
      <c r="HAI235" s="25"/>
      <c r="HAJ235" s="25"/>
      <c r="HAK235" s="25"/>
      <c r="HAL235" s="25"/>
      <c r="HAM235" s="25"/>
      <c r="HAN235" s="25"/>
      <c r="HAO235" s="25"/>
      <c r="HAP235" s="25"/>
      <c r="HAQ235" s="25"/>
      <c r="HAR235" s="25"/>
      <c r="HAS235" s="25"/>
      <c r="HAT235" s="25"/>
      <c r="HAU235" s="25"/>
      <c r="HAV235" s="25"/>
      <c r="HAW235" s="25"/>
      <c r="HAX235" s="25"/>
      <c r="HAY235" s="25"/>
      <c r="HAZ235" s="25"/>
      <c r="HBA235" s="25"/>
      <c r="HBB235" s="25"/>
      <c r="HBC235" s="25"/>
      <c r="HBD235" s="25"/>
      <c r="HBE235" s="25"/>
      <c r="HBF235" s="25"/>
      <c r="HBG235" s="25"/>
      <c r="HBH235" s="25"/>
      <c r="HBI235" s="25"/>
      <c r="HBJ235" s="25"/>
      <c r="HBK235" s="25"/>
      <c r="HBL235" s="25"/>
      <c r="HBM235" s="25"/>
      <c r="HBN235" s="25"/>
      <c r="HBO235" s="25"/>
      <c r="HBP235" s="25"/>
      <c r="HBQ235" s="25"/>
      <c r="HBR235" s="25"/>
      <c r="HBS235" s="25"/>
      <c r="HBT235" s="25"/>
      <c r="HBU235" s="25"/>
      <c r="HBV235" s="25"/>
      <c r="HBW235" s="25"/>
      <c r="HBX235" s="25"/>
      <c r="HBY235" s="25"/>
      <c r="HBZ235" s="25"/>
      <c r="HCA235" s="25"/>
      <c r="HCB235" s="25"/>
      <c r="HCC235" s="25"/>
      <c r="HCD235" s="25"/>
      <c r="HCE235" s="25"/>
      <c r="HCF235" s="25"/>
      <c r="HCG235" s="25"/>
      <c r="HCH235" s="25"/>
      <c r="HCI235" s="25"/>
      <c r="HCJ235" s="25"/>
      <c r="HCK235" s="25"/>
      <c r="HCL235" s="25"/>
      <c r="HCM235" s="25"/>
      <c r="HCN235" s="25"/>
      <c r="HCO235" s="25"/>
      <c r="HCP235" s="25"/>
      <c r="HCQ235" s="25"/>
      <c r="HCR235" s="25"/>
      <c r="HCS235" s="25"/>
      <c r="HCT235" s="25"/>
      <c r="HCU235" s="25"/>
      <c r="HCV235" s="25"/>
      <c r="HCW235" s="25"/>
      <c r="HCX235" s="25"/>
      <c r="HCY235" s="25"/>
      <c r="HCZ235" s="25"/>
      <c r="HDA235" s="25"/>
      <c r="HDB235" s="25"/>
      <c r="HDC235" s="25"/>
      <c r="HDD235" s="25"/>
      <c r="HDE235" s="25"/>
      <c r="HDF235" s="25"/>
      <c r="HDG235" s="25"/>
      <c r="HDH235" s="25"/>
      <c r="HDI235" s="25"/>
      <c r="HDJ235" s="25"/>
      <c r="HDK235" s="25"/>
      <c r="HDL235" s="25"/>
      <c r="HDM235" s="25"/>
      <c r="HDN235" s="25"/>
      <c r="HDO235" s="25"/>
      <c r="HDP235" s="25"/>
      <c r="HDQ235" s="25"/>
      <c r="HDR235" s="25"/>
      <c r="HDS235" s="25"/>
      <c r="HDT235" s="25"/>
      <c r="HDU235" s="25"/>
      <c r="HDV235" s="25"/>
      <c r="HDW235" s="25"/>
      <c r="HDX235" s="25"/>
      <c r="HDY235" s="25"/>
      <c r="HDZ235" s="25"/>
      <c r="HEA235" s="25"/>
      <c r="HEB235" s="25"/>
      <c r="HEC235" s="25"/>
      <c r="HED235" s="25"/>
      <c r="HEE235" s="25"/>
      <c r="HEF235" s="25"/>
      <c r="HEG235" s="25"/>
      <c r="HEH235" s="25"/>
      <c r="HEI235" s="25"/>
      <c r="HEJ235" s="25"/>
      <c r="HEK235" s="25"/>
      <c r="HEL235" s="25"/>
      <c r="HEM235" s="25"/>
      <c r="HEN235" s="25"/>
      <c r="HEO235" s="25"/>
      <c r="HEP235" s="25"/>
      <c r="HEQ235" s="25"/>
      <c r="HER235" s="25"/>
      <c r="HES235" s="25"/>
      <c r="HET235" s="25"/>
      <c r="HEU235" s="25"/>
      <c r="HEV235" s="25"/>
      <c r="HEW235" s="25"/>
      <c r="HEX235" s="25"/>
      <c r="HEY235" s="25"/>
      <c r="HEZ235" s="25"/>
      <c r="HFA235" s="25"/>
      <c r="HFB235" s="25"/>
      <c r="HFC235" s="25"/>
      <c r="HFD235" s="25"/>
      <c r="HFE235" s="25"/>
      <c r="HFF235" s="25"/>
      <c r="HFG235" s="25"/>
      <c r="HFH235" s="25"/>
      <c r="HFI235" s="25"/>
      <c r="HFJ235" s="25"/>
      <c r="HFK235" s="25"/>
      <c r="HFL235" s="25"/>
      <c r="HFM235" s="25"/>
      <c r="HFN235" s="25"/>
      <c r="HFO235" s="25"/>
      <c r="HFP235" s="25"/>
      <c r="HFQ235" s="25"/>
      <c r="HFR235" s="25"/>
      <c r="HFS235" s="25"/>
      <c r="HFT235" s="25"/>
      <c r="HFU235" s="25"/>
      <c r="HFV235" s="25"/>
      <c r="HFW235" s="25"/>
      <c r="HFX235" s="25"/>
      <c r="HFY235" s="25"/>
      <c r="HFZ235" s="25"/>
      <c r="HGA235" s="25"/>
      <c r="HGB235" s="25"/>
      <c r="HGC235" s="25"/>
      <c r="HGD235" s="25"/>
      <c r="HGE235" s="25"/>
      <c r="HGF235" s="25"/>
      <c r="HGG235" s="25"/>
      <c r="HGH235" s="25"/>
      <c r="HGI235" s="25"/>
      <c r="HGJ235" s="25"/>
      <c r="HGK235" s="25"/>
      <c r="HGL235" s="25"/>
      <c r="HGM235" s="25"/>
      <c r="HGN235" s="25"/>
      <c r="HGO235" s="25"/>
      <c r="HGP235" s="25"/>
      <c r="HGQ235" s="25"/>
      <c r="HGR235" s="25"/>
      <c r="HGS235" s="25"/>
      <c r="HGT235" s="25"/>
      <c r="HGU235" s="25"/>
      <c r="HGV235" s="25"/>
      <c r="HGW235" s="25"/>
      <c r="HGX235" s="25"/>
      <c r="HGY235" s="25"/>
      <c r="HGZ235" s="25"/>
      <c r="HHA235" s="25"/>
      <c r="HHB235" s="25"/>
      <c r="HHC235" s="25"/>
      <c r="HHD235" s="25"/>
      <c r="HHE235" s="25"/>
      <c r="HHF235" s="25"/>
      <c r="HHG235" s="25"/>
      <c r="HHH235" s="25"/>
      <c r="HHI235" s="25"/>
      <c r="HHJ235" s="25"/>
      <c r="HHK235" s="25"/>
      <c r="HHL235" s="25"/>
      <c r="HHM235" s="25"/>
      <c r="HHN235" s="25"/>
      <c r="HHO235" s="25"/>
      <c r="HHP235" s="25"/>
      <c r="HHQ235" s="25"/>
      <c r="HHR235" s="25"/>
      <c r="HHS235" s="25"/>
      <c r="HHT235" s="25"/>
      <c r="HHU235" s="25"/>
      <c r="HHV235" s="25"/>
      <c r="HHW235" s="25"/>
      <c r="HHX235" s="25"/>
      <c r="HHY235" s="25"/>
      <c r="HHZ235" s="25"/>
      <c r="HIA235" s="25"/>
      <c r="HIB235" s="25"/>
      <c r="HIC235" s="25"/>
      <c r="HID235" s="25"/>
      <c r="HIE235" s="25"/>
      <c r="HIF235" s="25"/>
      <c r="HIG235" s="25"/>
      <c r="HIH235" s="25"/>
      <c r="HII235" s="25"/>
      <c r="HIJ235" s="25"/>
      <c r="HIK235" s="25"/>
      <c r="HIL235" s="25"/>
      <c r="HIM235" s="25"/>
      <c r="HIN235" s="25"/>
      <c r="HIO235" s="25"/>
      <c r="HIP235" s="25"/>
      <c r="HIQ235" s="25"/>
      <c r="HIR235" s="25"/>
      <c r="HIS235" s="25"/>
      <c r="HIT235" s="25"/>
      <c r="HIU235" s="25"/>
      <c r="HIV235" s="25"/>
      <c r="HIW235" s="25"/>
      <c r="HIX235" s="25"/>
      <c r="HIY235" s="25"/>
      <c r="HIZ235" s="25"/>
      <c r="HJA235" s="25"/>
      <c r="HJB235" s="25"/>
      <c r="HJC235" s="25"/>
      <c r="HJD235" s="25"/>
      <c r="HJE235" s="25"/>
      <c r="HJF235" s="25"/>
      <c r="HJG235" s="25"/>
      <c r="HJH235" s="25"/>
      <c r="HJI235" s="25"/>
      <c r="HJJ235" s="25"/>
      <c r="HJK235" s="25"/>
      <c r="HJL235" s="25"/>
      <c r="HJM235" s="25"/>
      <c r="HJN235" s="25"/>
      <c r="HJO235" s="25"/>
      <c r="HJP235" s="25"/>
      <c r="HJQ235" s="25"/>
      <c r="HJR235" s="25"/>
      <c r="HJS235" s="25"/>
      <c r="HJT235" s="25"/>
      <c r="HJU235" s="25"/>
      <c r="HJV235" s="25"/>
      <c r="HJW235" s="25"/>
      <c r="HJX235" s="25"/>
      <c r="HJY235" s="25"/>
      <c r="HJZ235" s="25"/>
      <c r="HKA235" s="25"/>
      <c r="HKB235" s="25"/>
      <c r="HKC235" s="25"/>
      <c r="HKD235" s="25"/>
      <c r="HKE235" s="25"/>
      <c r="HKF235" s="25"/>
      <c r="HKG235" s="25"/>
      <c r="HKH235" s="25"/>
      <c r="HKI235" s="25"/>
      <c r="HKJ235" s="25"/>
      <c r="HKK235" s="25"/>
      <c r="HKL235" s="25"/>
      <c r="HKM235" s="25"/>
      <c r="HKN235" s="25"/>
      <c r="HKO235" s="25"/>
      <c r="HKP235" s="25"/>
      <c r="HKQ235" s="25"/>
      <c r="HKR235" s="25"/>
      <c r="HKS235" s="25"/>
      <c r="HKT235" s="25"/>
      <c r="HKU235" s="25"/>
      <c r="HKV235" s="25"/>
      <c r="HKW235" s="25"/>
      <c r="HKX235" s="25"/>
      <c r="HKY235" s="25"/>
      <c r="HKZ235" s="25"/>
      <c r="HLA235" s="25"/>
      <c r="HLB235" s="25"/>
      <c r="HLC235" s="25"/>
      <c r="HLD235" s="25"/>
      <c r="HLE235" s="25"/>
      <c r="HLF235" s="25"/>
      <c r="HLG235" s="25"/>
      <c r="HLH235" s="25"/>
      <c r="HLI235" s="25"/>
      <c r="HLJ235" s="25"/>
      <c r="HLK235" s="25"/>
      <c r="HLL235" s="25"/>
      <c r="HLM235" s="25"/>
      <c r="HLN235" s="25"/>
      <c r="HLO235" s="25"/>
      <c r="HLP235" s="25"/>
      <c r="HLQ235" s="25"/>
      <c r="HLR235" s="25"/>
      <c r="HLS235" s="25"/>
      <c r="HLT235" s="25"/>
      <c r="HLU235" s="25"/>
      <c r="HLV235" s="25"/>
      <c r="HLW235" s="25"/>
      <c r="HLX235" s="25"/>
      <c r="HLY235" s="25"/>
      <c r="HLZ235" s="25"/>
      <c r="HMA235" s="25"/>
      <c r="HMB235" s="25"/>
      <c r="HMC235" s="25"/>
      <c r="HMD235" s="25"/>
      <c r="HME235" s="25"/>
      <c r="HMF235" s="25"/>
      <c r="HMG235" s="25"/>
      <c r="HMH235" s="25"/>
      <c r="HMI235" s="25"/>
      <c r="HMJ235" s="25"/>
      <c r="HMK235" s="25"/>
      <c r="HML235" s="25"/>
      <c r="HMM235" s="25"/>
      <c r="HMN235" s="25"/>
      <c r="HMO235" s="25"/>
      <c r="HMP235" s="25"/>
      <c r="HMQ235" s="25"/>
      <c r="HMR235" s="25"/>
      <c r="HMS235" s="25"/>
      <c r="HMT235" s="25"/>
      <c r="HMU235" s="25"/>
      <c r="HMV235" s="25"/>
      <c r="HMW235" s="25"/>
      <c r="HMX235" s="25"/>
      <c r="HMY235" s="25"/>
      <c r="HMZ235" s="25"/>
      <c r="HNA235" s="25"/>
      <c r="HNB235" s="25"/>
      <c r="HNC235" s="25"/>
      <c r="HND235" s="25"/>
      <c r="HNE235" s="25"/>
      <c r="HNF235" s="25"/>
      <c r="HNG235" s="25"/>
      <c r="HNH235" s="25"/>
      <c r="HNI235" s="25"/>
      <c r="HNJ235" s="25"/>
      <c r="HNK235" s="25"/>
      <c r="HNL235" s="25"/>
      <c r="HNM235" s="25"/>
      <c r="HNN235" s="25"/>
      <c r="HNO235" s="25"/>
      <c r="HNP235" s="25"/>
      <c r="HNQ235" s="25"/>
      <c r="HNR235" s="25"/>
      <c r="HNS235" s="25"/>
      <c r="HNT235" s="25"/>
      <c r="HNU235" s="25"/>
      <c r="HNV235" s="25"/>
      <c r="HNW235" s="25"/>
      <c r="HNX235" s="25"/>
      <c r="HNY235" s="25"/>
      <c r="HNZ235" s="25"/>
      <c r="HOA235" s="25"/>
      <c r="HOB235" s="25"/>
      <c r="HOC235" s="25"/>
      <c r="HOD235" s="25"/>
      <c r="HOE235" s="25"/>
      <c r="HOF235" s="25"/>
      <c r="HOG235" s="25"/>
      <c r="HOH235" s="25"/>
      <c r="HOI235" s="25"/>
      <c r="HOJ235" s="25"/>
      <c r="HOK235" s="25"/>
      <c r="HOL235" s="25"/>
      <c r="HOM235" s="25"/>
      <c r="HON235" s="25"/>
      <c r="HOO235" s="25"/>
      <c r="HOP235" s="25"/>
      <c r="HOQ235" s="25"/>
      <c r="HOR235" s="25"/>
      <c r="HOS235" s="25"/>
      <c r="HOT235" s="25"/>
      <c r="HOU235" s="25"/>
      <c r="HOV235" s="25"/>
      <c r="HOW235" s="25"/>
      <c r="HOX235" s="25"/>
      <c r="HOY235" s="25"/>
      <c r="HOZ235" s="25"/>
      <c r="HPA235" s="25"/>
      <c r="HPB235" s="25"/>
      <c r="HPC235" s="25"/>
      <c r="HPD235" s="25"/>
      <c r="HPE235" s="25"/>
      <c r="HPF235" s="25"/>
      <c r="HPG235" s="25"/>
      <c r="HPH235" s="25"/>
      <c r="HPI235" s="25"/>
      <c r="HPJ235" s="25"/>
      <c r="HPK235" s="25"/>
      <c r="HPL235" s="25"/>
      <c r="HPM235" s="25"/>
      <c r="HPN235" s="25"/>
      <c r="HPO235" s="25"/>
      <c r="HPP235" s="25"/>
      <c r="HPQ235" s="25"/>
      <c r="HPR235" s="25"/>
      <c r="HPS235" s="25"/>
      <c r="HPT235" s="25"/>
      <c r="HPU235" s="25"/>
      <c r="HPV235" s="25"/>
      <c r="HPW235" s="25"/>
      <c r="HPX235" s="25"/>
      <c r="HPY235" s="25"/>
      <c r="HPZ235" s="25"/>
      <c r="HQA235" s="25"/>
      <c r="HQB235" s="25"/>
      <c r="HQC235" s="25"/>
      <c r="HQD235" s="25"/>
      <c r="HQE235" s="25"/>
      <c r="HQF235" s="25"/>
      <c r="HQG235" s="25"/>
      <c r="HQH235" s="25"/>
      <c r="HQI235" s="25"/>
      <c r="HQJ235" s="25"/>
      <c r="HQK235" s="25"/>
      <c r="HQL235" s="25"/>
      <c r="HQM235" s="25"/>
      <c r="HQN235" s="25"/>
      <c r="HQO235" s="25"/>
      <c r="HQP235" s="25"/>
      <c r="HQQ235" s="25"/>
      <c r="HQR235" s="25"/>
      <c r="HQS235" s="25"/>
      <c r="HQT235" s="25"/>
      <c r="HQU235" s="25"/>
      <c r="HQV235" s="25"/>
      <c r="HQW235" s="25"/>
      <c r="HQX235" s="25"/>
      <c r="HQY235" s="25"/>
      <c r="HQZ235" s="25"/>
      <c r="HRA235" s="25"/>
      <c r="HRB235" s="25"/>
      <c r="HRC235" s="25"/>
      <c r="HRD235" s="25"/>
      <c r="HRE235" s="25"/>
      <c r="HRF235" s="25"/>
      <c r="HRG235" s="25"/>
      <c r="HRH235" s="25"/>
      <c r="HRI235" s="25"/>
      <c r="HRJ235" s="25"/>
      <c r="HRK235" s="25"/>
      <c r="HRL235" s="25"/>
      <c r="HRM235" s="25"/>
      <c r="HRN235" s="25"/>
      <c r="HRO235" s="25"/>
      <c r="HRP235" s="25"/>
      <c r="HRQ235" s="25"/>
      <c r="HRR235" s="25"/>
      <c r="HRS235" s="25"/>
      <c r="HRT235" s="25"/>
      <c r="HRU235" s="25"/>
      <c r="HRV235" s="25"/>
      <c r="HRW235" s="25"/>
      <c r="HRX235" s="25"/>
      <c r="HRY235" s="25"/>
      <c r="HRZ235" s="25"/>
      <c r="HSA235" s="25"/>
      <c r="HSB235" s="25"/>
      <c r="HSC235" s="25"/>
      <c r="HSD235" s="25"/>
      <c r="HSE235" s="25"/>
      <c r="HSF235" s="25"/>
      <c r="HSG235" s="25"/>
      <c r="HSH235" s="25"/>
      <c r="HSI235" s="25"/>
      <c r="HSJ235" s="25"/>
      <c r="HSK235" s="25"/>
      <c r="HSL235" s="25"/>
      <c r="HSM235" s="25"/>
      <c r="HSN235" s="25"/>
      <c r="HSO235" s="25"/>
      <c r="HSP235" s="25"/>
      <c r="HSQ235" s="25"/>
      <c r="HSR235" s="25"/>
      <c r="HSS235" s="25"/>
      <c r="HST235" s="25"/>
      <c r="HSU235" s="25"/>
      <c r="HSV235" s="25"/>
      <c r="HSW235" s="25"/>
      <c r="HSX235" s="25"/>
      <c r="HSY235" s="25"/>
      <c r="HSZ235" s="25"/>
      <c r="HTA235" s="25"/>
      <c r="HTB235" s="25"/>
      <c r="HTC235" s="25"/>
      <c r="HTD235" s="25"/>
      <c r="HTE235" s="25"/>
      <c r="HTF235" s="25"/>
      <c r="HTG235" s="25"/>
      <c r="HTH235" s="25"/>
      <c r="HTI235" s="25"/>
      <c r="HTJ235" s="25"/>
      <c r="HTK235" s="25"/>
      <c r="HTL235" s="25"/>
      <c r="HTM235" s="25"/>
      <c r="HTN235" s="25"/>
      <c r="HTO235" s="25"/>
      <c r="HTP235" s="25"/>
      <c r="HTQ235" s="25"/>
      <c r="HTR235" s="25"/>
      <c r="HTS235" s="25"/>
      <c r="HTT235" s="25"/>
      <c r="HTU235" s="25"/>
      <c r="HTV235" s="25"/>
      <c r="HTW235" s="25"/>
      <c r="HTX235" s="25"/>
      <c r="HTY235" s="25"/>
      <c r="HTZ235" s="25"/>
      <c r="HUA235" s="25"/>
      <c r="HUB235" s="25"/>
      <c r="HUC235" s="25"/>
      <c r="HUD235" s="25"/>
      <c r="HUE235" s="25"/>
      <c r="HUF235" s="25"/>
      <c r="HUG235" s="25"/>
      <c r="HUH235" s="25"/>
      <c r="HUI235" s="25"/>
      <c r="HUJ235" s="25"/>
      <c r="HUK235" s="25"/>
      <c r="HUL235" s="25"/>
      <c r="HUM235" s="25"/>
      <c r="HUN235" s="25"/>
      <c r="HUO235" s="25"/>
      <c r="HUP235" s="25"/>
      <c r="HUQ235" s="25"/>
      <c r="HUR235" s="25"/>
      <c r="HUS235" s="25"/>
      <c r="HUT235" s="25"/>
      <c r="HUU235" s="25"/>
      <c r="HUV235" s="25"/>
      <c r="HUW235" s="25"/>
      <c r="HUX235" s="25"/>
      <c r="HUY235" s="25"/>
      <c r="HUZ235" s="25"/>
      <c r="HVA235" s="25"/>
      <c r="HVB235" s="25"/>
      <c r="HVC235" s="25"/>
      <c r="HVD235" s="25"/>
      <c r="HVE235" s="25"/>
      <c r="HVF235" s="25"/>
      <c r="HVG235" s="25"/>
      <c r="HVH235" s="25"/>
      <c r="HVI235" s="25"/>
      <c r="HVJ235" s="25"/>
      <c r="HVK235" s="25"/>
      <c r="HVL235" s="25"/>
      <c r="HVM235" s="25"/>
      <c r="HVN235" s="25"/>
      <c r="HVO235" s="25"/>
      <c r="HVP235" s="25"/>
      <c r="HVQ235" s="25"/>
      <c r="HVR235" s="25"/>
      <c r="HVS235" s="25"/>
      <c r="HVT235" s="25"/>
      <c r="HVU235" s="25"/>
      <c r="HVV235" s="25"/>
      <c r="HVW235" s="25"/>
      <c r="HVX235" s="25"/>
      <c r="HVY235" s="25"/>
      <c r="HVZ235" s="25"/>
      <c r="HWA235" s="25"/>
      <c r="HWB235" s="25"/>
      <c r="HWC235" s="25"/>
      <c r="HWD235" s="25"/>
      <c r="HWE235" s="25"/>
      <c r="HWF235" s="25"/>
      <c r="HWG235" s="25"/>
      <c r="HWH235" s="25"/>
      <c r="HWI235" s="25"/>
      <c r="HWJ235" s="25"/>
      <c r="HWK235" s="25"/>
      <c r="HWL235" s="25"/>
      <c r="HWM235" s="25"/>
      <c r="HWN235" s="25"/>
      <c r="HWO235" s="25"/>
      <c r="HWP235" s="25"/>
      <c r="HWQ235" s="25"/>
      <c r="HWR235" s="25"/>
      <c r="HWS235" s="25"/>
      <c r="HWT235" s="25"/>
      <c r="HWU235" s="25"/>
      <c r="HWV235" s="25"/>
      <c r="HWW235" s="25"/>
      <c r="HWX235" s="25"/>
      <c r="HWY235" s="25"/>
      <c r="HWZ235" s="25"/>
      <c r="HXA235" s="25"/>
      <c r="HXB235" s="25"/>
      <c r="HXC235" s="25"/>
      <c r="HXD235" s="25"/>
      <c r="HXE235" s="25"/>
      <c r="HXF235" s="25"/>
      <c r="HXG235" s="25"/>
      <c r="HXH235" s="25"/>
      <c r="HXI235" s="25"/>
      <c r="HXJ235" s="25"/>
      <c r="HXK235" s="25"/>
      <c r="HXL235" s="25"/>
      <c r="HXM235" s="25"/>
      <c r="HXN235" s="25"/>
      <c r="HXO235" s="25"/>
      <c r="HXP235" s="25"/>
      <c r="HXQ235" s="25"/>
      <c r="HXR235" s="25"/>
      <c r="HXS235" s="25"/>
      <c r="HXT235" s="25"/>
      <c r="HXU235" s="25"/>
      <c r="HXV235" s="25"/>
      <c r="HXW235" s="25"/>
      <c r="HXX235" s="25"/>
      <c r="HXY235" s="25"/>
      <c r="HXZ235" s="25"/>
      <c r="HYA235" s="25"/>
      <c r="HYB235" s="25"/>
      <c r="HYC235" s="25"/>
      <c r="HYD235" s="25"/>
      <c r="HYE235" s="25"/>
      <c r="HYF235" s="25"/>
      <c r="HYG235" s="25"/>
      <c r="HYH235" s="25"/>
      <c r="HYI235" s="25"/>
      <c r="HYJ235" s="25"/>
      <c r="HYK235" s="25"/>
      <c r="HYL235" s="25"/>
      <c r="HYM235" s="25"/>
      <c r="HYN235" s="25"/>
      <c r="HYO235" s="25"/>
      <c r="HYP235" s="25"/>
      <c r="HYQ235" s="25"/>
      <c r="HYR235" s="25"/>
      <c r="HYS235" s="25"/>
      <c r="HYT235" s="25"/>
      <c r="HYU235" s="25"/>
      <c r="HYV235" s="25"/>
      <c r="HYW235" s="25"/>
      <c r="HYX235" s="25"/>
      <c r="HYY235" s="25"/>
      <c r="HYZ235" s="25"/>
      <c r="HZA235" s="25"/>
      <c r="HZB235" s="25"/>
      <c r="HZC235" s="25"/>
      <c r="HZD235" s="25"/>
      <c r="HZE235" s="25"/>
      <c r="HZF235" s="25"/>
      <c r="HZG235" s="25"/>
      <c r="HZH235" s="25"/>
      <c r="HZI235" s="25"/>
      <c r="HZJ235" s="25"/>
      <c r="HZK235" s="25"/>
      <c r="HZL235" s="25"/>
      <c r="HZM235" s="25"/>
      <c r="HZN235" s="25"/>
      <c r="HZO235" s="25"/>
      <c r="HZP235" s="25"/>
      <c r="HZQ235" s="25"/>
      <c r="HZR235" s="25"/>
      <c r="HZS235" s="25"/>
      <c r="HZT235" s="25"/>
      <c r="HZU235" s="25"/>
      <c r="HZV235" s="25"/>
      <c r="HZW235" s="25"/>
      <c r="HZX235" s="25"/>
      <c r="HZY235" s="25"/>
      <c r="HZZ235" s="25"/>
      <c r="IAA235" s="25"/>
      <c r="IAB235" s="25"/>
      <c r="IAC235" s="25"/>
      <c r="IAD235" s="25"/>
      <c r="IAE235" s="25"/>
      <c r="IAF235" s="25"/>
      <c r="IAG235" s="25"/>
      <c r="IAH235" s="25"/>
      <c r="IAI235" s="25"/>
      <c r="IAJ235" s="25"/>
      <c r="IAK235" s="25"/>
      <c r="IAL235" s="25"/>
      <c r="IAM235" s="25"/>
      <c r="IAN235" s="25"/>
      <c r="IAO235" s="25"/>
      <c r="IAP235" s="25"/>
      <c r="IAQ235" s="25"/>
      <c r="IAR235" s="25"/>
      <c r="IAS235" s="25"/>
      <c r="IAT235" s="25"/>
      <c r="IAU235" s="25"/>
      <c r="IAV235" s="25"/>
      <c r="IAW235" s="25"/>
      <c r="IAX235" s="25"/>
      <c r="IAY235" s="25"/>
      <c r="IAZ235" s="25"/>
      <c r="IBA235" s="25"/>
      <c r="IBB235" s="25"/>
      <c r="IBC235" s="25"/>
      <c r="IBD235" s="25"/>
      <c r="IBE235" s="25"/>
      <c r="IBF235" s="25"/>
      <c r="IBG235" s="25"/>
      <c r="IBH235" s="25"/>
      <c r="IBI235" s="25"/>
      <c r="IBJ235" s="25"/>
      <c r="IBK235" s="25"/>
      <c r="IBL235" s="25"/>
      <c r="IBM235" s="25"/>
      <c r="IBN235" s="25"/>
      <c r="IBO235" s="25"/>
      <c r="IBP235" s="25"/>
      <c r="IBQ235" s="25"/>
      <c r="IBR235" s="25"/>
      <c r="IBS235" s="25"/>
      <c r="IBT235" s="25"/>
      <c r="IBU235" s="25"/>
      <c r="IBV235" s="25"/>
      <c r="IBW235" s="25"/>
      <c r="IBX235" s="25"/>
      <c r="IBY235" s="25"/>
      <c r="IBZ235" s="25"/>
      <c r="ICA235" s="25"/>
      <c r="ICB235" s="25"/>
      <c r="ICC235" s="25"/>
      <c r="ICD235" s="25"/>
      <c r="ICE235" s="25"/>
      <c r="ICF235" s="25"/>
      <c r="ICG235" s="25"/>
      <c r="ICH235" s="25"/>
      <c r="ICI235" s="25"/>
      <c r="ICJ235" s="25"/>
      <c r="ICK235" s="25"/>
      <c r="ICL235" s="25"/>
      <c r="ICM235" s="25"/>
      <c r="ICN235" s="25"/>
      <c r="ICO235" s="25"/>
      <c r="ICP235" s="25"/>
      <c r="ICQ235" s="25"/>
      <c r="ICR235" s="25"/>
      <c r="ICS235" s="25"/>
      <c r="ICT235" s="25"/>
      <c r="ICU235" s="25"/>
      <c r="ICV235" s="25"/>
      <c r="ICW235" s="25"/>
      <c r="ICX235" s="25"/>
      <c r="ICY235" s="25"/>
      <c r="ICZ235" s="25"/>
      <c r="IDA235" s="25"/>
      <c r="IDB235" s="25"/>
      <c r="IDC235" s="25"/>
      <c r="IDD235" s="25"/>
      <c r="IDE235" s="25"/>
      <c r="IDF235" s="25"/>
      <c r="IDG235" s="25"/>
      <c r="IDH235" s="25"/>
      <c r="IDI235" s="25"/>
      <c r="IDJ235" s="25"/>
      <c r="IDK235" s="25"/>
      <c r="IDL235" s="25"/>
      <c r="IDM235" s="25"/>
      <c r="IDN235" s="25"/>
      <c r="IDO235" s="25"/>
      <c r="IDP235" s="25"/>
      <c r="IDQ235" s="25"/>
      <c r="IDR235" s="25"/>
      <c r="IDS235" s="25"/>
      <c r="IDT235" s="25"/>
      <c r="IDU235" s="25"/>
      <c r="IDV235" s="25"/>
      <c r="IDW235" s="25"/>
      <c r="IDX235" s="25"/>
      <c r="IDY235" s="25"/>
      <c r="IDZ235" s="25"/>
      <c r="IEA235" s="25"/>
      <c r="IEB235" s="25"/>
      <c r="IEC235" s="25"/>
      <c r="IED235" s="25"/>
      <c r="IEE235" s="25"/>
      <c r="IEF235" s="25"/>
      <c r="IEG235" s="25"/>
      <c r="IEH235" s="25"/>
      <c r="IEI235" s="25"/>
      <c r="IEJ235" s="25"/>
      <c r="IEK235" s="25"/>
      <c r="IEL235" s="25"/>
      <c r="IEM235" s="25"/>
      <c r="IEN235" s="25"/>
      <c r="IEO235" s="25"/>
      <c r="IEP235" s="25"/>
      <c r="IEQ235" s="25"/>
      <c r="IER235" s="25"/>
      <c r="IES235" s="25"/>
      <c r="IET235" s="25"/>
      <c r="IEU235" s="25"/>
      <c r="IEV235" s="25"/>
      <c r="IEW235" s="25"/>
      <c r="IEX235" s="25"/>
      <c r="IEY235" s="25"/>
      <c r="IEZ235" s="25"/>
      <c r="IFA235" s="25"/>
      <c r="IFB235" s="25"/>
      <c r="IFC235" s="25"/>
      <c r="IFD235" s="25"/>
      <c r="IFE235" s="25"/>
      <c r="IFF235" s="25"/>
      <c r="IFG235" s="25"/>
      <c r="IFH235" s="25"/>
      <c r="IFI235" s="25"/>
      <c r="IFJ235" s="25"/>
      <c r="IFK235" s="25"/>
      <c r="IFL235" s="25"/>
      <c r="IFM235" s="25"/>
      <c r="IFN235" s="25"/>
      <c r="IFO235" s="25"/>
      <c r="IFP235" s="25"/>
      <c r="IFQ235" s="25"/>
      <c r="IFR235" s="25"/>
      <c r="IFS235" s="25"/>
      <c r="IFT235" s="25"/>
      <c r="IFU235" s="25"/>
      <c r="IFV235" s="25"/>
      <c r="IFW235" s="25"/>
      <c r="IFX235" s="25"/>
      <c r="IFY235" s="25"/>
      <c r="IFZ235" s="25"/>
      <c r="IGA235" s="25"/>
      <c r="IGB235" s="25"/>
      <c r="IGC235" s="25"/>
      <c r="IGD235" s="25"/>
      <c r="IGE235" s="25"/>
      <c r="IGF235" s="25"/>
      <c r="IGG235" s="25"/>
      <c r="IGH235" s="25"/>
      <c r="IGI235" s="25"/>
      <c r="IGJ235" s="25"/>
      <c r="IGK235" s="25"/>
      <c r="IGL235" s="25"/>
      <c r="IGM235" s="25"/>
      <c r="IGN235" s="25"/>
      <c r="IGO235" s="25"/>
      <c r="IGP235" s="25"/>
      <c r="IGQ235" s="25"/>
      <c r="IGR235" s="25"/>
      <c r="IGS235" s="25"/>
      <c r="IGT235" s="25"/>
      <c r="IGU235" s="25"/>
      <c r="IGV235" s="25"/>
      <c r="IGW235" s="25"/>
      <c r="IGX235" s="25"/>
      <c r="IGY235" s="25"/>
      <c r="IGZ235" s="25"/>
      <c r="IHA235" s="25"/>
      <c r="IHB235" s="25"/>
      <c r="IHC235" s="25"/>
      <c r="IHD235" s="25"/>
      <c r="IHE235" s="25"/>
      <c r="IHF235" s="25"/>
      <c r="IHG235" s="25"/>
      <c r="IHH235" s="25"/>
      <c r="IHI235" s="25"/>
      <c r="IHJ235" s="25"/>
      <c r="IHK235" s="25"/>
      <c r="IHL235" s="25"/>
      <c r="IHM235" s="25"/>
      <c r="IHN235" s="25"/>
      <c r="IHO235" s="25"/>
      <c r="IHP235" s="25"/>
      <c r="IHQ235" s="25"/>
      <c r="IHR235" s="25"/>
      <c r="IHS235" s="25"/>
      <c r="IHT235" s="25"/>
      <c r="IHU235" s="25"/>
      <c r="IHV235" s="25"/>
      <c r="IHW235" s="25"/>
      <c r="IHX235" s="25"/>
      <c r="IHY235" s="25"/>
      <c r="IHZ235" s="25"/>
      <c r="IIA235" s="25"/>
      <c r="IIB235" s="25"/>
      <c r="IIC235" s="25"/>
      <c r="IID235" s="25"/>
      <c r="IIE235" s="25"/>
      <c r="IIF235" s="25"/>
      <c r="IIG235" s="25"/>
      <c r="IIH235" s="25"/>
      <c r="III235" s="25"/>
      <c r="IIJ235" s="25"/>
      <c r="IIK235" s="25"/>
      <c r="IIL235" s="25"/>
      <c r="IIM235" s="25"/>
      <c r="IIN235" s="25"/>
      <c r="IIO235" s="25"/>
      <c r="IIP235" s="25"/>
      <c r="IIQ235" s="25"/>
      <c r="IIR235" s="25"/>
      <c r="IIS235" s="25"/>
      <c r="IIT235" s="25"/>
      <c r="IIU235" s="25"/>
      <c r="IIV235" s="25"/>
      <c r="IIW235" s="25"/>
      <c r="IIX235" s="25"/>
      <c r="IIY235" s="25"/>
      <c r="IIZ235" s="25"/>
      <c r="IJA235" s="25"/>
      <c r="IJB235" s="25"/>
      <c r="IJC235" s="25"/>
      <c r="IJD235" s="25"/>
      <c r="IJE235" s="25"/>
      <c r="IJF235" s="25"/>
      <c r="IJG235" s="25"/>
      <c r="IJH235" s="25"/>
      <c r="IJI235" s="25"/>
      <c r="IJJ235" s="25"/>
      <c r="IJK235" s="25"/>
      <c r="IJL235" s="25"/>
      <c r="IJM235" s="25"/>
      <c r="IJN235" s="25"/>
      <c r="IJO235" s="25"/>
      <c r="IJP235" s="25"/>
      <c r="IJQ235" s="25"/>
      <c r="IJR235" s="25"/>
      <c r="IJS235" s="25"/>
      <c r="IJT235" s="25"/>
      <c r="IJU235" s="25"/>
      <c r="IJV235" s="25"/>
      <c r="IJW235" s="25"/>
      <c r="IJX235" s="25"/>
      <c r="IJY235" s="25"/>
      <c r="IJZ235" s="25"/>
      <c r="IKA235" s="25"/>
      <c r="IKB235" s="25"/>
      <c r="IKC235" s="25"/>
      <c r="IKD235" s="25"/>
      <c r="IKE235" s="25"/>
      <c r="IKF235" s="25"/>
      <c r="IKG235" s="25"/>
      <c r="IKH235" s="25"/>
      <c r="IKI235" s="25"/>
      <c r="IKJ235" s="25"/>
      <c r="IKK235" s="25"/>
      <c r="IKL235" s="25"/>
      <c r="IKM235" s="25"/>
      <c r="IKN235" s="25"/>
      <c r="IKO235" s="25"/>
      <c r="IKP235" s="25"/>
      <c r="IKQ235" s="25"/>
      <c r="IKR235" s="25"/>
      <c r="IKS235" s="25"/>
      <c r="IKT235" s="25"/>
      <c r="IKU235" s="25"/>
      <c r="IKV235" s="25"/>
      <c r="IKW235" s="25"/>
      <c r="IKX235" s="25"/>
      <c r="IKY235" s="25"/>
      <c r="IKZ235" s="25"/>
      <c r="ILA235" s="25"/>
      <c r="ILB235" s="25"/>
      <c r="ILC235" s="25"/>
      <c r="ILD235" s="25"/>
      <c r="ILE235" s="25"/>
      <c r="ILF235" s="25"/>
      <c r="ILG235" s="25"/>
      <c r="ILH235" s="25"/>
      <c r="ILI235" s="25"/>
      <c r="ILJ235" s="25"/>
      <c r="ILK235" s="25"/>
      <c r="ILL235" s="25"/>
      <c r="ILM235" s="25"/>
      <c r="ILN235" s="25"/>
      <c r="ILO235" s="25"/>
      <c r="ILP235" s="25"/>
      <c r="ILQ235" s="25"/>
      <c r="ILR235" s="25"/>
      <c r="ILS235" s="25"/>
      <c r="ILT235" s="25"/>
      <c r="ILU235" s="25"/>
      <c r="ILV235" s="25"/>
      <c r="ILW235" s="25"/>
      <c r="ILX235" s="25"/>
      <c r="ILY235" s="25"/>
      <c r="ILZ235" s="25"/>
      <c r="IMA235" s="25"/>
      <c r="IMB235" s="25"/>
      <c r="IMC235" s="25"/>
      <c r="IMD235" s="25"/>
      <c r="IME235" s="25"/>
      <c r="IMF235" s="25"/>
      <c r="IMG235" s="25"/>
      <c r="IMH235" s="25"/>
      <c r="IMI235" s="25"/>
      <c r="IMJ235" s="25"/>
      <c r="IMK235" s="25"/>
      <c r="IML235" s="25"/>
      <c r="IMM235" s="25"/>
      <c r="IMN235" s="25"/>
      <c r="IMO235" s="25"/>
      <c r="IMP235" s="25"/>
      <c r="IMQ235" s="25"/>
      <c r="IMR235" s="25"/>
      <c r="IMS235" s="25"/>
      <c r="IMT235" s="25"/>
      <c r="IMU235" s="25"/>
      <c r="IMV235" s="25"/>
      <c r="IMW235" s="25"/>
      <c r="IMX235" s="25"/>
      <c r="IMY235" s="25"/>
      <c r="IMZ235" s="25"/>
      <c r="INA235" s="25"/>
      <c r="INB235" s="25"/>
      <c r="INC235" s="25"/>
      <c r="IND235" s="25"/>
      <c r="INE235" s="25"/>
      <c r="INF235" s="25"/>
      <c r="ING235" s="25"/>
      <c r="INH235" s="25"/>
      <c r="INI235" s="25"/>
      <c r="INJ235" s="25"/>
      <c r="INK235" s="25"/>
      <c r="INL235" s="25"/>
      <c r="INM235" s="25"/>
      <c r="INN235" s="25"/>
      <c r="INO235" s="25"/>
      <c r="INP235" s="25"/>
      <c r="INQ235" s="25"/>
      <c r="INR235" s="25"/>
      <c r="INS235" s="25"/>
      <c r="INT235" s="25"/>
      <c r="INU235" s="25"/>
      <c r="INV235" s="25"/>
      <c r="INW235" s="25"/>
      <c r="INX235" s="25"/>
      <c r="INY235" s="25"/>
      <c r="INZ235" s="25"/>
      <c r="IOA235" s="25"/>
      <c r="IOB235" s="25"/>
      <c r="IOC235" s="25"/>
      <c r="IOD235" s="25"/>
      <c r="IOE235" s="25"/>
      <c r="IOF235" s="25"/>
      <c r="IOG235" s="25"/>
      <c r="IOH235" s="25"/>
      <c r="IOI235" s="25"/>
      <c r="IOJ235" s="25"/>
      <c r="IOK235" s="25"/>
      <c r="IOL235" s="25"/>
      <c r="IOM235" s="25"/>
      <c r="ION235" s="25"/>
      <c r="IOO235" s="25"/>
      <c r="IOP235" s="25"/>
      <c r="IOQ235" s="25"/>
      <c r="IOR235" s="25"/>
      <c r="IOS235" s="25"/>
      <c r="IOT235" s="25"/>
      <c r="IOU235" s="25"/>
      <c r="IOV235" s="25"/>
      <c r="IOW235" s="25"/>
      <c r="IOX235" s="25"/>
      <c r="IOY235" s="25"/>
      <c r="IOZ235" s="25"/>
      <c r="IPA235" s="25"/>
      <c r="IPB235" s="25"/>
      <c r="IPC235" s="25"/>
      <c r="IPD235" s="25"/>
      <c r="IPE235" s="25"/>
      <c r="IPF235" s="25"/>
      <c r="IPG235" s="25"/>
      <c r="IPH235" s="25"/>
      <c r="IPI235" s="25"/>
      <c r="IPJ235" s="25"/>
      <c r="IPK235" s="25"/>
      <c r="IPL235" s="25"/>
      <c r="IPM235" s="25"/>
      <c r="IPN235" s="25"/>
      <c r="IPO235" s="25"/>
      <c r="IPP235" s="25"/>
      <c r="IPQ235" s="25"/>
      <c r="IPR235" s="25"/>
      <c r="IPS235" s="25"/>
      <c r="IPT235" s="25"/>
      <c r="IPU235" s="25"/>
      <c r="IPV235" s="25"/>
      <c r="IPW235" s="25"/>
      <c r="IPX235" s="25"/>
      <c r="IPY235" s="25"/>
      <c r="IPZ235" s="25"/>
      <c r="IQA235" s="25"/>
      <c r="IQB235" s="25"/>
      <c r="IQC235" s="25"/>
      <c r="IQD235" s="25"/>
      <c r="IQE235" s="25"/>
      <c r="IQF235" s="25"/>
      <c r="IQG235" s="25"/>
      <c r="IQH235" s="25"/>
      <c r="IQI235" s="25"/>
      <c r="IQJ235" s="25"/>
      <c r="IQK235" s="25"/>
      <c r="IQL235" s="25"/>
      <c r="IQM235" s="25"/>
      <c r="IQN235" s="25"/>
      <c r="IQO235" s="25"/>
      <c r="IQP235" s="25"/>
      <c r="IQQ235" s="25"/>
      <c r="IQR235" s="25"/>
      <c r="IQS235" s="25"/>
      <c r="IQT235" s="25"/>
      <c r="IQU235" s="25"/>
      <c r="IQV235" s="25"/>
      <c r="IQW235" s="25"/>
      <c r="IQX235" s="25"/>
      <c r="IQY235" s="25"/>
      <c r="IQZ235" s="25"/>
      <c r="IRA235" s="25"/>
      <c r="IRB235" s="25"/>
      <c r="IRC235" s="25"/>
      <c r="IRD235" s="25"/>
      <c r="IRE235" s="25"/>
      <c r="IRF235" s="25"/>
      <c r="IRG235" s="25"/>
      <c r="IRH235" s="25"/>
      <c r="IRI235" s="25"/>
      <c r="IRJ235" s="25"/>
      <c r="IRK235" s="25"/>
      <c r="IRL235" s="25"/>
      <c r="IRM235" s="25"/>
      <c r="IRN235" s="25"/>
      <c r="IRO235" s="25"/>
      <c r="IRP235" s="25"/>
      <c r="IRQ235" s="25"/>
      <c r="IRR235" s="25"/>
      <c r="IRS235" s="25"/>
      <c r="IRT235" s="25"/>
      <c r="IRU235" s="25"/>
      <c r="IRV235" s="25"/>
      <c r="IRW235" s="25"/>
      <c r="IRX235" s="25"/>
      <c r="IRY235" s="25"/>
      <c r="IRZ235" s="25"/>
      <c r="ISA235" s="25"/>
      <c r="ISB235" s="25"/>
      <c r="ISC235" s="25"/>
      <c r="ISD235" s="25"/>
      <c r="ISE235" s="25"/>
      <c r="ISF235" s="25"/>
      <c r="ISG235" s="25"/>
      <c r="ISH235" s="25"/>
      <c r="ISI235" s="25"/>
      <c r="ISJ235" s="25"/>
      <c r="ISK235" s="25"/>
      <c r="ISL235" s="25"/>
      <c r="ISM235" s="25"/>
      <c r="ISN235" s="25"/>
      <c r="ISO235" s="25"/>
      <c r="ISP235" s="25"/>
      <c r="ISQ235" s="25"/>
      <c r="ISR235" s="25"/>
      <c r="ISS235" s="25"/>
      <c r="IST235" s="25"/>
      <c r="ISU235" s="25"/>
      <c r="ISV235" s="25"/>
      <c r="ISW235" s="25"/>
      <c r="ISX235" s="25"/>
      <c r="ISY235" s="25"/>
      <c r="ISZ235" s="25"/>
      <c r="ITA235" s="25"/>
      <c r="ITB235" s="25"/>
      <c r="ITC235" s="25"/>
      <c r="ITD235" s="25"/>
      <c r="ITE235" s="25"/>
      <c r="ITF235" s="25"/>
      <c r="ITG235" s="25"/>
      <c r="ITH235" s="25"/>
      <c r="ITI235" s="25"/>
      <c r="ITJ235" s="25"/>
      <c r="ITK235" s="25"/>
      <c r="ITL235" s="25"/>
      <c r="ITM235" s="25"/>
      <c r="ITN235" s="25"/>
      <c r="ITO235" s="25"/>
      <c r="ITP235" s="25"/>
      <c r="ITQ235" s="25"/>
      <c r="ITR235" s="25"/>
      <c r="ITS235" s="25"/>
      <c r="ITT235" s="25"/>
      <c r="ITU235" s="25"/>
      <c r="ITV235" s="25"/>
      <c r="ITW235" s="25"/>
      <c r="ITX235" s="25"/>
      <c r="ITY235" s="25"/>
      <c r="ITZ235" s="25"/>
      <c r="IUA235" s="25"/>
      <c r="IUB235" s="25"/>
      <c r="IUC235" s="25"/>
      <c r="IUD235" s="25"/>
      <c r="IUE235" s="25"/>
      <c r="IUF235" s="25"/>
      <c r="IUG235" s="25"/>
      <c r="IUH235" s="25"/>
      <c r="IUI235" s="25"/>
      <c r="IUJ235" s="25"/>
      <c r="IUK235" s="25"/>
      <c r="IUL235" s="25"/>
      <c r="IUM235" s="25"/>
      <c r="IUN235" s="25"/>
      <c r="IUO235" s="25"/>
      <c r="IUP235" s="25"/>
      <c r="IUQ235" s="25"/>
      <c r="IUR235" s="25"/>
      <c r="IUS235" s="25"/>
      <c r="IUT235" s="25"/>
      <c r="IUU235" s="25"/>
      <c r="IUV235" s="25"/>
      <c r="IUW235" s="25"/>
      <c r="IUX235" s="25"/>
      <c r="IUY235" s="25"/>
      <c r="IUZ235" s="25"/>
      <c r="IVA235" s="25"/>
      <c r="IVB235" s="25"/>
      <c r="IVC235" s="25"/>
      <c r="IVD235" s="25"/>
      <c r="IVE235" s="25"/>
      <c r="IVF235" s="25"/>
      <c r="IVG235" s="25"/>
      <c r="IVH235" s="25"/>
      <c r="IVI235" s="25"/>
      <c r="IVJ235" s="25"/>
      <c r="IVK235" s="25"/>
      <c r="IVL235" s="25"/>
      <c r="IVM235" s="25"/>
      <c r="IVN235" s="25"/>
      <c r="IVO235" s="25"/>
      <c r="IVP235" s="25"/>
      <c r="IVQ235" s="25"/>
      <c r="IVR235" s="25"/>
      <c r="IVS235" s="25"/>
      <c r="IVT235" s="25"/>
      <c r="IVU235" s="25"/>
      <c r="IVV235" s="25"/>
      <c r="IVW235" s="25"/>
      <c r="IVX235" s="25"/>
      <c r="IVY235" s="25"/>
      <c r="IVZ235" s="25"/>
      <c r="IWA235" s="25"/>
      <c r="IWB235" s="25"/>
      <c r="IWC235" s="25"/>
      <c r="IWD235" s="25"/>
      <c r="IWE235" s="25"/>
      <c r="IWF235" s="25"/>
      <c r="IWG235" s="25"/>
      <c r="IWH235" s="25"/>
      <c r="IWI235" s="25"/>
      <c r="IWJ235" s="25"/>
      <c r="IWK235" s="25"/>
      <c r="IWL235" s="25"/>
      <c r="IWM235" s="25"/>
      <c r="IWN235" s="25"/>
      <c r="IWO235" s="25"/>
      <c r="IWP235" s="25"/>
      <c r="IWQ235" s="25"/>
      <c r="IWR235" s="25"/>
      <c r="IWS235" s="25"/>
      <c r="IWT235" s="25"/>
      <c r="IWU235" s="25"/>
      <c r="IWV235" s="25"/>
      <c r="IWW235" s="25"/>
      <c r="IWX235" s="25"/>
      <c r="IWY235" s="25"/>
      <c r="IWZ235" s="25"/>
      <c r="IXA235" s="25"/>
      <c r="IXB235" s="25"/>
      <c r="IXC235" s="25"/>
      <c r="IXD235" s="25"/>
      <c r="IXE235" s="25"/>
      <c r="IXF235" s="25"/>
      <c r="IXG235" s="25"/>
      <c r="IXH235" s="25"/>
      <c r="IXI235" s="25"/>
      <c r="IXJ235" s="25"/>
      <c r="IXK235" s="25"/>
      <c r="IXL235" s="25"/>
      <c r="IXM235" s="25"/>
      <c r="IXN235" s="25"/>
      <c r="IXO235" s="25"/>
      <c r="IXP235" s="25"/>
      <c r="IXQ235" s="25"/>
      <c r="IXR235" s="25"/>
      <c r="IXS235" s="25"/>
      <c r="IXT235" s="25"/>
      <c r="IXU235" s="25"/>
      <c r="IXV235" s="25"/>
      <c r="IXW235" s="25"/>
      <c r="IXX235" s="25"/>
      <c r="IXY235" s="25"/>
      <c r="IXZ235" s="25"/>
      <c r="IYA235" s="25"/>
      <c r="IYB235" s="25"/>
      <c r="IYC235" s="25"/>
      <c r="IYD235" s="25"/>
      <c r="IYE235" s="25"/>
      <c r="IYF235" s="25"/>
      <c r="IYG235" s="25"/>
      <c r="IYH235" s="25"/>
      <c r="IYI235" s="25"/>
      <c r="IYJ235" s="25"/>
      <c r="IYK235" s="25"/>
      <c r="IYL235" s="25"/>
      <c r="IYM235" s="25"/>
      <c r="IYN235" s="25"/>
      <c r="IYO235" s="25"/>
      <c r="IYP235" s="25"/>
      <c r="IYQ235" s="25"/>
      <c r="IYR235" s="25"/>
      <c r="IYS235" s="25"/>
      <c r="IYT235" s="25"/>
      <c r="IYU235" s="25"/>
      <c r="IYV235" s="25"/>
      <c r="IYW235" s="25"/>
      <c r="IYX235" s="25"/>
      <c r="IYY235" s="25"/>
      <c r="IYZ235" s="25"/>
      <c r="IZA235" s="25"/>
      <c r="IZB235" s="25"/>
      <c r="IZC235" s="25"/>
      <c r="IZD235" s="25"/>
      <c r="IZE235" s="25"/>
      <c r="IZF235" s="25"/>
      <c r="IZG235" s="25"/>
      <c r="IZH235" s="25"/>
      <c r="IZI235" s="25"/>
      <c r="IZJ235" s="25"/>
      <c r="IZK235" s="25"/>
      <c r="IZL235" s="25"/>
      <c r="IZM235" s="25"/>
      <c r="IZN235" s="25"/>
      <c r="IZO235" s="25"/>
      <c r="IZP235" s="25"/>
      <c r="IZQ235" s="25"/>
      <c r="IZR235" s="25"/>
      <c r="IZS235" s="25"/>
      <c r="IZT235" s="25"/>
      <c r="IZU235" s="25"/>
      <c r="IZV235" s="25"/>
      <c r="IZW235" s="25"/>
      <c r="IZX235" s="25"/>
      <c r="IZY235" s="25"/>
      <c r="IZZ235" s="25"/>
      <c r="JAA235" s="25"/>
      <c r="JAB235" s="25"/>
      <c r="JAC235" s="25"/>
      <c r="JAD235" s="25"/>
      <c r="JAE235" s="25"/>
      <c r="JAF235" s="25"/>
      <c r="JAG235" s="25"/>
      <c r="JAH235" s="25"/>
      <c r="JAI235" s="25"/>
      <c r="JAJ235" s="25"/>
      <c r="JAK235" s="25"/>
      <c r="JAL235" s="25"/>
      <c r="JAM235" s="25"/>
      <c r="JAN235" s="25"/>
      <c r="JAO235" s="25"/>
      <c r="JAP235" s="25"/>
      <c r="JAQ235" s="25"/>
      <c r="JAR235" s="25"/>
      <c r="JAS235" s="25"/>
      <c r="JAT235" s="25"/>
      <c r="JAU235" s="25"/>
      <c r="JAV235" s="25"/>
      <c r="JAW235" s="25"/>
      <c r="JAX235" s="25"/>
      <c r="JAY235" s="25"/>
      <c r="JAZ235" s="25"/>
      <c r="JBA235" s="25"/>
      <c r="JBB235" s="25"/>
      <c r="JBC235" s="25"/>
      <c r="JBD235" s="25"/>
      <c r="JBE235" s="25"/>
      <c r="JBF235" s="25"/>
      <c r="JBG235" s="25"/>
      <c r="JBH235" s="25"/>
      <c r="JBI235" s="25"/>
      <c r="JBJ235" s="25"/>
      <c r="JBK235" s="25"/>
      <c r="JBL235" s="25"/>
      <c r="JBM235" s="25"/>
      <c r="JBN235" s="25"/>
      <c r="JBO235" s="25"/>
      <c r="JBP235" s="25"/>
      <c r="JBQ235" s="25"/>
      <c r="JBR235" s="25"/>
      <c r="JBS235" s="25"/>
      <c r="JBT235" s="25"/>
      <c r="JBU235" s="25"/>
      <c r="JBV235" s="25"/>
      <c r="JBW235" s="25"/>
      <c r="JBX235" s="25"/>
      <c r="JBY235" s="25"/>
      <c r="JBZ235" s="25"/>
      <c r="JCA235" s="25"/>
      <c r="JCB235" s="25"/>
      <c r="JCC235" s="25"/>
      <c r="JCD235" s="25"/>
      <c r="JCE235" s="25"/>
      <c r="JCF235" s="25"/>
      <c r="JCG235" s="25"/>
      <c r="JCH235" s="25"/>
      <c r="JCI235" s="25"/>
      <c r="JCJ235" s="25"/>
      <c r="JCK235" s="25"/>
      <c r="JCL235" s="25"/>
      <c r="JCM235" s="25"/>
      <c r="JCN235" s="25"/>
      <c r="JCO235" s="25"/>
      <c r="JCP235" s="25"/>
      <c r="JCQ235" s="25"/>
      <c r="JCR235" s="25"/>
      <c r="JCS235" s="25"/>
      <c r="JCT235" s="25"/>
      <c r="JCU235" s="25"/>
      <c r="JCV235" s="25"/>
      <c r="JCW235" s="25"/>
      <c r="JCX235" s="25"/>
      <c r="JCY235" s="25"/>
      <c r="JCZ235" s="25"/>
      <c r="JDA235" s="25"/>
      <c r="JDB235" s="25"/>
      <c r="JDC235" s="25"/>
      <c r="JDD235" s="25"/>
      <c r="JDE235" s="25"/>
      <c r="JDF235" s="25"/>
      <c r="JDG235" s="25"/>
      <c r="JDH235" s="25"/>
      <c r="JDI235" s="25"/>
      <c r="JDJ235" s="25"/>
      <c r="JDK235" s="25"/>
      <c r="JDL235" s="25"/>
      <c r="JDM235" s="25"/>
      <c r="JDN235" s="25"/>
      <c r="JDO235" s="25"/>
      <c r="JDP235" s="25"/>
      <c r="JDQ235" s="25"/>
      <c r="JDR235" s="25"/>
      <c r="JDS235" s="25"/>
      <c r="JDT235" s="25"/>
      <c r="JDU235" s="25"/>
      <c r="JDV235" s="25"/>
      <c r="JDW235" s="25"/>
      <c r="JDX235" s="25"/>
      <c r="JDY235" s="25"/>
      <c r="JDZ235" s="25"/>
      <c r="JEA235" s="25"/>
      <c r="JEB235" s="25"/>
      <c r="JEC235" s="25"/>
      <c r="JED235" s="25"/>
      <c r="JEE235" s="25"/>
      <c r="JEF235" s="25"/>
      <c r="JEG235" s="25"/>
      <c r="JEH235" s="25"/>
      <c r="JEI235" s="25"/>
      <c r="JEJ235" s="25"/>
      <c r="JEK235" s="25"/>
      <c r="JEL235" s="25"/>
      <c r="JEM235" s="25"/>
      <c r="JEN235" s="25"/>
      <c r="JEO235" s="25"/>
      <c r="JEP235" s="25"/>
      <c r="JEQ235" s="25"/>
      <c r="JER235" s="25"/>
      <c r="JES235" s="25"/>
      <c r="JET235" s="25"/>
      <c r="JEU235" s="25"/>
      <c r="JEV235" s="25"/>
      <c r="JEW235" s="25"/>
      <c r="JEX235" s="25"/>
      <c r="JEY235" s="25"/>
      <c r="JEZ235" s="25"/>
      <c r="JFA235" s="25"/>
      <c r="JFB235" s="25"/>
      <c r="JFC235" s="25"/>
      <c r="JFD235" s="25"/>
      <c r="JFE235" s="25"/>
      <c r="JFF235" s="25"/>
      <c r="JFG235" s="25"/>
      <c r="JFH235" s="25"/>
      <c r="JFI235" s="25"/>
      <c r="JFJ235" s="25"/>
      <c r="JFK235" s="25"/>
      <c r="JFL235" s="25"/>
      <c r="JFM235" s="25"/>
      <c r="JFN235" s="25"/>
      <c r="JFO235" s="25"/>
      <c r="JFP235" s="25"/>
      <c r="JFQ235" s="25"/>
      <c r="JFR235" s="25"/>
      <c r="JFS235" s="25"/>
      <c r="JFT235" s="25"/>
      <c r="JFU235" s="25"/>
      <c r="JFV235" s="25"/>
      <c r="JFW235" s="25"/>
      <c r="JFX235" s="25"/>
      <c r="JFY235" s="25"/>
      <c r="JFZ235" s="25"/>
      <c r="JGA235" s="25"/>
      <c r="JGB235" s="25"/>
      <c r="JGC235" s="25"/>
      <c r="JGD235" s="25"/>
      <c r="JGE235" s="25"/>
      <c r="JGF235" s="25"/>
      <c r="JGG235" s="25"/>
      <c r="JGH235" s="25"/>
      <c r="JGI235" s="25"/>
      <c r="JGJ235" s="25"/>
      <c r="JGK235" s="25"/>
      <c r="JGL235" s="25"/>
      <c r="JGM235" s="25"/>
      <c r="JGN235" s="25"/>
      <c r="JGO235" s="25"/>
      <c r="JGP235" s="25"/>
      <c r="JGQ235" s="25"/>
      <c r="JGR235" s="25"/>
      <c r="JGS235" s="25"/>
      <c r="JGT235" s="25"/>
      <c r="JGU235" s="25"/>
      <c r="JGV235" s="25"/>
      <c r="JGW235" s="25"/>
      <c r="JGX235" s="25"/>
      <c r="JGY235" s="25"/>
      <c r="JGZ235" s="25"/>
      <c r="JHA235" s="25"/>
      <c r="JHB235" s="25"/>
      <c r="JHC235" s="25"/>
      <c r="JHD235" s="25"/>
      <c r="JHE235" s="25"/>
      <c r="JHF235" s="25"/>
      <c r="JHG235" s="25"/>
      <c r="JHH235" s="25"/>
      <c r="JHI235" s="25"/>
      <c r="JHJ235" s="25"/>
      <c r="JHK235" s="25"/>
      <c r="JHL235" s="25"/>
      <c r="JHM235" s="25"/>
      <c r="JHN235" s="25"/>
      <c r="JHO235" s="25"/>
      <c r="JHP235" s="25"/>
      <c r="JHQ235" s="25"/>
      <c r="JHR235" s="25"/>
      <c r="JHS235" s="25"/>
      <c r="JHT235" s="25"/>
      <c r="JHU235" s="25"/>
      <c r="JHV235" s="25"/>
      <c r="JHW235" s="25"/>
      <c r="JHX235" s="25"/>
      <c r="JHY235" s="25"/>
      <c r="JHZ235" s="25"/>
      <c r="JIA235" s="25"/>
      <c r="JIB235" s="25"/>
      <c r="JIC235" s="25"/>
      <c r="JID235" s="25"/>
      <c r="JIE235" s="25"/>
      <c r="JIF235" s="25"/>
      <c r="JIG235" s="25"/>
      <c r="JIH235" s="25"/>
      <c r="JII235" s="25"/>
      <c r="JIJ235" s="25"/>
      <c r="JIK235" s="25"/>
      <c r="JIL235" s="25"/>
      <c r="JIM235" s="25"/>
      <c r="JIN235" s="25"/>
      <c r="JIO235" s="25"/>
      <c r="JIP235" s="25"/>
      <c r="JIQ235" s="25"/>
      <c r="JIR235" s="25"/>
      <c r="JIS235" s="25"/>
      <c r="JIT235" s="25"/>
      <c r="JIU235" s="25"/>
      <c r="JIV235" s="25"/>
      <c r="JIW235" s="25"/>
      <c r="JIX235" s="25"/>
      <c r="JIY235" s="25"/>
      <c r="JIZ235" s="25"/>
      <c r="JJA235" s="25"/>
      <c r="JJB235" s="25"/>
      <c r="JJC235" s="25"/>
      <c r="JJD235" s="25"/>
      <c r="JJE235" s="25"/>
      <c r="JJF235" s="25"/>
      <c r="JJG235" s="25"/>
      <c r="JJH235" s="25"/>
      <c r="JJI235" s="25"/>
      <c r="JJJ235" s="25"/>
      <c r="JJK235" s="25"/>
      <c r="JJL235" s="25"/>
      <c r="JJM235" s="25"/>
      <c r="JJN235" s="25"/>
      <c r="JJO235" s="25"/>
      <c r="JJP235" s="25"/>
      <c r="JJQ235" s="25"/>
      <c r="JJR235" s="25"/>
      <c r="JJS235" s="25"/>
      <c r="JJT235" s="25"/>
      <c r="JJU235" s="25"/>
      <c r="JJV235" s="25"/>
      <c r="JJW235" s="25"/>
      <c r="JJX235" s="25"/>
      <c r="JJY235" s="25"/>
      <c r="JJZ235" s="25"/>
      <c r="JKA235" s="25"/>
      <c r="JKB235" s="25"/>
      <c r="JKC235" s="25"/>
      <c r="JKD235" s="25"/>
      <c r="JKE235" s="25"/>
      <c r="JKF235" s="25"/>
      <c r="JKG235" s="25"/>
      <c r="JKH235" s="25"/>
      <c r="JKI235" s="25"/>
      <c r="JKJ235" s="25"/>
      <c r="JKK235" s="25"/>
      <c r="JKL235" s="25"/>
      <c r="JKM235" s="25"/>
      <c r="JKN235" s="25"/>
      <c r="JKO235" s="25"/>
      <c r="JKP235" s="25"/>
      <c r="JKQ235" s="25"/>
      <c r="JKR235" s="25"/>
      <c r="JKS235" s="25"/>
      <c r="JKT235" s="25"/>
      <c r="JKU235" s="25"/>
      <c r="JKV235" s="25"/>
      <c r="JKW235" s="25"/>
      <c r="JKX235" s="25"/>
      <c r="JKY235" s="25"/>
      <c r="JKZ235" s="25"/>
      <c r="JLA235" s="25"/>
      <c r="JLB235" s="25"/>
      <c r="JLC235" s="25"/>
      <c r="JLD235" s="25"/>
      <c r="JLE235" s="25"/>
      <c r="JLF235" s="25"/>
      <c r="JLG235" s="25"/>
      <c r="JLH235" s="25"/>
      <c r="JLI235" s="25"/>
      <c r="JLJ235" s="25"/>
      <c r="JLK235" s="25"/>
      <c r="JLL235" s="25"/>
      <c r="JLM235" s="25"/>
      <c r="JLN235" s="25"/>
      <c r="JLO235" s="25"/>
      <c r="JLP235" s="25"/>
      <c r="JLQ235" s="25"/>
      <c r="JLR235" s="25"/>
      <c r="JLS235" s="25"/>
      <c r="JLT235" s="25"/>
      <c r="JLU235" s="25"/>
      <c r="JLV235" s="25"/>
      <c r="JLW235" s="25"/>
      <c r="JLX235" s="25"/>
      <c r="JLY235" s="25"/>
      <c r="JLZ235" s="25"/>
      <c r="JMA235" s="25"/>
      <c r="JMB235" s="25"/>
      <c r="JMC235" s="25"/>
      <c r="JMD235" s="25"/>
      <c r="JME235" s="25"/>
      <c r="JMF235" s="25"/>
      <c r="JMG235" s="25"/>
      <c r="JMH235" s="25"/>
      <c r="JMI235" s="25"/>
      <c r="JMJ235" s="25"/>
      <c r="JMK235" s="25"/>
      <c r="JML235" s="25"/>
      <c r="JMM235" s="25"/>
      <c r="JMN235" s="25"/>
      <c r="JMO235" s="25"/>
      <c r="JMP235" s="25"/>
      <c r="JMQ235" s="25"/>
      <c r="JMR235" s="25"/>
      <c r="JMS235" s="25"/>
      <c r="JMT235" s="25"/>
      <c r="JMU235" s="25"/>
      <c r="JMV235" s="25"/>
      <c r="JMW235" s="25"/>
      <c r="JMX235" s="25"/>
      <c r="JMY235" s="25"/>
      <c r="JMZ235" s="25"/>
      <c r="JNA235" s="25"/>
      <c r="JNB235" s="25"/>
      <c r="JNC235" s="25"/>
      <c r="JND235" s="25"/>
      <c r="JNE235" s="25"/>
      <c r="JNF235" s="25"/>
      <c r="JNG235" s="25"/>
      <c r="JNH235" s="25"/>
      <c r="JNI235" s="25"/>
      <c r="JNJ235" s="25"/>
      <c r="JNK235" s="25"/>
      <c r="JNL235" s="25"/>
      <c r="JNM235" s="25"/>
      <c r="JNN235" s="25"/>
      <c r="JNO235" s="25"/>
      <c r="JNP235" s="25"/>
      <c r="JNQ235" s="25"/>
      <c r="JNR235" s="25"/>
      <c r="JNS235" s="25"/>
      <c r="JNT235" s="25"/>
      <c r="JNU235" s="25"/>
      <c r="JNV235" s="25"/>
      <c r="JNW235" s="25"/>
      <c r="JNX235" s="25"/>
      <c r="JNY235" s="25"/>
      <c r="JNZ235" s="25"/>
      <c r="JOA235" s="25"/>
      <c r="JOB235" s="25"/>
      <c r="JOC235" s="25"/>
      <c r="JOD235" s="25"/>
      <c r="JOE235" s="25"/>
      <c r="JOF235" s="25"/>
      <c r="JOG235" s="25"/>
      <c r="JOH235" s="25"/>
      <c r="JOI235" s="25"/>
      <c r="JOJ235" s="25"/>
      <c r="JOK235" s="25"/>
      <c r="JOL235" s="25"/>
      <c r="JOM235" s="25"/>
      <c r="JON235" s="25"/>
      <c r="JOO235" s="25"/>
      <c r="JOP235" s="25"/>
      <c r="JOQ235" s="25"/>
      <c r="JOR235" s="25"/>
      <c r="JOS235" s="25"/>
      <c r="JOT235" s="25"/>
      <c r="JOU235" s="25"/>
      <c r="JOV235" s="25"/>
      <c r="JOW235" s="25"/>
      <c r="JOX235" s="25"/>
      <c r="JOY235" s="25"/>
      <c r="JOZ235" s="25"/>
      <c r="JPA235" s="25"/>
      <c r="JPB235" s="25"/>
      <c r="JPC235" s="25"/>
      <c r="JPD235" s="25"/>
      <c r="JPE235" s="25"/>
      <c r="JPF235" s="25"/>
      <c r="JPG235" s="25"/>
      <c r="JPH235" s="25"/>
      <c r="JPI235" s="25"/>
      <c r="JPJ235" s="25"/>
      <c r="JPK235" s="25"/>
      <c r="JPL235" s="25"/>
      <c r="JPM235" s="25"/>
      <c r="JPN235" s="25"/>
      <c r="JPO235" s="25"/>
      <c r="JPP235" s="25"/>
      <c r="JPQ235" s="25"/>
      <c r="JPR235" s="25"/>
      <c r="JPS235" s="25"/>
      <c r="JPT235" s="25"/>
      <c r="JPU235" s="25"/>
      <c r="JPV235" s="25"/>
      <c r="JPW235" s="25"/>
      <c r="JPX235" s="25"/>
      <c r="JPY235" s="25"/>
      <c r="JPZ235" s="25"/>
      <c r="JQA235" s="25"/>
      <c r="JQB235" s="25"/>
      <c r="JQC235" s="25"/>
      <c r="JQD235" s="25"/>
      <c r="JQE235" s="25"/>
      <c r="JQF235" s="25"/>
      <c r="JQG235" s="25"/>
      <c r="JQH235" s="25"/>
      <c r="JQI235" s="25"/>
      <c r="JQJ235" s="25"/>
      <c r="JQK235" s="25"/>
      <c r="JQL235" s="25"/>
      <c r="JQM235" s="25"/>
      <c r="JQN235" s="25"/>
      <c r="JQO235" s="25"/>
      <c r="JQP235" s="25"/>
      <c r="JQQ235" s="25"/>
      <c r="JQR235" s="25"/>
      <c r="JQS235" s="25"/>
      <c r="JQT235" s="25"/>
      <c r="JQU235" s="25"/>
      <c r="JQV235" s="25"/>
      <c r="JQW235" s="25"/>
      <c r="JQX235" s="25"/>
      <c r="JQY235" s="25"/>
      <c r="JQZ235" s="25"/>
      <c r="JRA235" s="25"/>
      <c r="JRB235" s="25"/>
      <c r="JRC235" s="25"/>
      <c r="JRD235" s="25"/>
      <c r="JRE235" s="25"/>
      <c r="JRF235" s="25"/>
      <c r="JRG235" s="25"/>
      <c r="JRH235" s="25"/>
      <c r="JRI235" s="25"/>
      <c r="JRJ235" s="25"/>
      <c r="JRK235" s="25"/>
      <c r="JRL235" s="25"/>
      <c r="JRM235" s="25"/>
      <c r="JRN235" s="25"/>
      <c r="JRO235" s="25"/>
      <c r="JRP235" s="25"/>
      <c r="JRQ235" s="25"/>
      <c r="JRR235" s="25"/>
      <c r="JRS235" s="25"/>
      <c r="JRT235" s="25"/>
      <c r="JRU235" s="25"/>
      <c r="JRV235" s="25"/>
      <c r="JRW235" s="25"/>
      <c r="JRX235" s="25"/>
      <c r="JRY235" s="25"/>
      <c r="JRZ235" s="25"/>
      <c r="JSA235" s="25"/>
      <c r="JSB235" s="25"/>
      <c r="JSC235" s="25"/>
      <c r="JSD235" s="25"/>
      <c r="JSE235" s="25"/>
      <c r="JSF235" s="25"/>
      <c r="JSG235" s="25"/>
      <c r="JSH235" s="25"/>
      <c r="JSI235" s="25"/>
      <c r="JSJ235" s="25"/>
      <c r="JSK235" s="25"/>
      <c r="JSL235" s="25"/>
      <c r="JSM235" s="25"/>
      <c r="JSN235" s="25"/>
      <c r="JSO235" s="25"/>
      <c r="JSP235" s="25"/>
      <c r="JSQ235" s="25"/>
      <c r="JSR235" s="25"/>
      <c r="JSS235" s="25"/>
      <c r="JST235" s="25"/>
      <c r="JSU235" s="25"/>
      <c r="JSV235" s="25"/>
      <c r="JSW235" s="25"/>
      <c r="JSX235" s="25"/>
      <c r="JSY235" s="25"/>
      <c r="JSZ235" s="25"/>
      <c r="JTA235" s="25"/>
      <c r="JTB235" s="25"/>
      <c r="JTC235" s="25"/>
      <c r="JTD235" s="25"/>
      <c r="JTE235" s="25"/>
      <c r="JTF235" s="25"/>
      <c r="JTG235" s="25"/>
      <c r="JTH235" s="25"/>
      <c r="JTI235" s="25"/>
      <c r="JTJ235" s="25"/>
      <c r="JTK235" s="25"/>
      <c r="JTL235" s="25"/>
      <c r="JTM235" s="25"/>
      <c r="JTN235" s="25"/>
      <c r="JTO235" s="25"/>
      <c r="JTP235" s="25"/>
      <c r="JTQ235" s="25"/>
      <c r="JTR235" s="25"/>
      <c r="JTS235" s="25"/>
      <c r="JTT235" s="25"/>
      <c r="JTU235" s="25"/>
      <c r="JTV235" s="25"/>
      <c r="JTW235" s="25"/>
      <c r="JTX235" s="25"/>
      <c r="JTY235" s="25"/>
      <c r="JTZ235" s="25"/>
      <c r="JUA235" s="25"/>
      <c r="JUB235" s="25"/>
      <c r="JUC235" s="25"/>
      <c r="JUD235" s="25"/>
      <c r="JUE235" s="25"/>
      <c r="JUF235" s="25"/>
      <c r="JUG235" s="25"/>
      <c r="JUH235" s="25"/>
      <c r="JUI235" s="25"/>
      <c r="JUJ235" s="25"/>
      <c r="JUK235" s="25"/>
      <c r="JUL235" s="25"/>
      <c r="JUM235" s="25"/>
      <c r="JUN235" s="25"/>
      <c r="JUO235" s="25"/>
      <c r="JUP235" s="25"/>
      <c r="JUQ235" s="25"/>
      <c r="JUR235" s="25"/>
      <c r="JUS235" s="25"/>
      <c r="JUT235" s="25"/>
      <c r="JUU235" s="25"/>
      <c r="JUV235" s="25"/>
      <c r="JUW235" s="25"/>
      <c r="JUX235" s="25"/>
      <c r="JUY235" s="25"/>
      <c r="JUZ235" s="25"/>
      <c r="JVA235" s="25"/>
      <c r="JVB235" s="25"/>
      <c r="JVC235" s="25"/>
      <c r="JVD235" s="25"/>
      <c r="JVE235" s="25"/>
      <c r="JVF235" s="25"/>
      <c r="JVG235" s="25"/>
      <c r="JVH235" s="25"/>
      <c r="JVI235" s="25"/>
      <c r="JVJ235" s="25"/>
      <c r="JVK235" s="25"/>
      <c r="JVL235" s="25"/>
      <c r="JVM235" s="25"/>
      <c r="JVN235" s="25"/>
      <c r="JVO235" s="25"/>
      <c r="JVP235" s="25"/>
      <c r="JVQ235" s="25"/>
      <c r="JVR235" s="25"/>
      <c r="JVS235" s="25"/>
      <c r="JVT235" s="25"/>
      <c r="JVU235" s="25"/>
      <c r="JVV235" s="25"/>
      <c r="JVW235" s="25"/>
      <c r="JVX235" s="25"/>
      <c r="JVY235" s="25"/>
      <c r="JVZ235" s="25"/>
      <c r="JWA235" s="25"/>
      <c r="JWB235" s="25"/>
      <c r="JWC235" s="25"/>
      <c r="JWD235" s="25"/>
      <c r="JWE235" s="25"/>
      <c r="JWF235" s="25"/>
      <c r="JWG235" s="25"/>
      <c r="JWH235" s="25"/>
      <c r="JWI235" s="25"/>
      <c r="JWJ235" s="25"/>
      <c r="JWK235" s="25"/>
      <c r="JWL235" s="25"/>
      <c r="JWM235" s="25"/>
      <c r="JWN235" s="25"/>
      <c r="JWO235" s="25"/>
      <c r="JWP235" s="25"/>
      <c r="JWQ235" s="25"/>
      <c r="JWR235" s="25"/>
      <c r="JWS235" s="25"/>
      <c r="JWT235" s="25"/>
      <c r="JWU235" s="25"/>
      <c r="JWV235" s="25"/>
      <c r="JWW235" s="25"/>
      <c r="JWX235" s="25"/>
      <c r="JWY235" s="25"/>
      <c r="JWZ235" s="25"/>
      <c r="JXA235" s="25"/>
      <c r="JXB235" s="25"/>
      <c r="JXC235" s="25"/>
      <c r="JXD235" s="25"/>
      <c r="JXE235" s="25"/>
      <c r="JXF235" s="25"/>
      <c r="JXG235" s="25"/>
      <c r="JXH235" s="25"/>
      <c r="JXI235" s="25"/>
      <c r="JXJ235" s="25"/>
      <c r="JXK235" s="25"/>
      <c r="JXL235" s="25"/>
      <c r="JXM235" s="25"/>
      <c r="JXN235" s="25"/>
      <c r="JXO235" s="25"/>
      <c r="JXP235" s="25"/>
      <c r="JXQ235" s="25"/>
      <c r="JXR235" s="25"/>
      <c r="JXS235" s="25"/>
      <c r="JXT235" s="25"/>
      <c r="JXU235" s="25"/>
      <c r="JXV235" s="25"/>
      <c r="JXW235" s="25"/>
      <c r="JXX235" s="25"/>
      <c r="JXY235" s="25"/>
      <c r="JXZ235" s="25"/>
      <c r="JYA235" s="25"/>
      <c r="JYB235" s="25"/>
      <c r="JYC235" s="25"/>
      <c r="JYD235" s="25"/>
      <c r="JYE235" s="25"/>
      <c r="JYF235" s="25"/>
      <c r="JYG235" s="25"/>
      <c r="JYH235" s="25"/>
      <c r="JYI235" s="25"/>
      <c r="JYJ235" s="25"/>
      <c r="JYK235" s="25"/>
      <c r="JYL235" s="25"/>
      <c r="JYM235" s="25"/>
      <c r="JYN235" s="25"/>
      <c r="JYO235" s="25"/>
      <c r="JYP235" s="25"/>
      <c r="JYQ235" s="25"/>
      <c r="JYR235" s="25"/>
      <c r="JYS235" s="25"/>
      <c r="JYT235" s="25"/>
      <c r="JYU235" s="25"/>
      <c r="JYV235" s="25"/>
      <c r="JYW235" s="25"/>
      <c r="JYX235" s="25"/>
      <c r="JYY235" s="25"/>
      <c r="JYZ235" s="25"/>
      <c r="JZA235" s="25"/>
      <c r="JZB235" s="25"/>
      <c r="JZC235" s="25"/>
      <c r="JZD235" s="25"/>
      <c r="JZE235" s="25"/>
      <c r="JZF235" s="25"/>
      <c r="JZG235" s="25"/>
      <c r="JZH235" s="25"/>
      <c r="JZI235" s="25"/>
      <c r="JZJ235" s="25"/>
      <c r="JZK235" s="25"/>
      <c r="JZL235" s="25"/>
      <c r="JZM235" s="25"/>
      <c r="JZN235" s="25"/>
      <c r="JZO235" s="25"/>
      <c r="JZP235" s="25"/>
      <c r="JZQ235" s="25"/>
      <c r="JZR235" s="25"/>
      <c r="JZS235" s="25"/>
      <c r="JZT235" s="25"/>
      <c r="JZU235" s="25"/>
      <c r="JZV235" s="25"/>
      <c r="JZW235" s="25"/>
      <c r="JZX235" s="25"/>
      <c r="JZY235" s="25"/>
      <c r="JZZ235" s="25"/>
      <c r="KAA235" s="25"/>
      <c r="KAB235" s="25"/>
      <c r="KAC235" s="25"/>
      <c r="KAD235" s="25"/>
      <c r="KAE235" s="25"/>
      <c r="KAF235" s="25"/>
      <c r="KAG235" s="25"/>
      <c r="KAH235" s="25"/>
      <c r="KAI235" s="25"/>
      <c r="KAJ235" s="25"/>
      <c r="KAK235" s="25"/>
      <c r="KAL235" s="25"/>
      <c r="KAM235" s="25"/>
      <c r="KAN235" s="25"/>
      <c r="KAO235" s="25"/>
      <c r="KAP235" s="25"/>
      <c r="KAQ235" s="25"/>
      <c r="KAR235" s="25"/>
      <c r="KAS235" s="25"/>
      <c r="KAT235" s="25"/>
      <c r="KAU235" s="25"/>
      <c r="KAV235" s="25"/>
      <c r="KAW235" s="25"/>
      <c r="KAX235" s="25"/>
      <c r="KAY235" s="25"/>
      <c r="KAZ235" s="25"/>
      <c r="KBA235" s="25"/>
      <c r="KBB235" s="25"/>
      <c r="KBC235" s="25"/>
      <c r="KBD235" s="25"/>
      <c r="KBE235" s="25"/>
      <c r="KBF235" s="25"/>
      <c r="KBG235" s="25"/>
      <c r="KBH235" s="25"/>
      <c r="KBI235" s="25"/>
      <c r="KBJ235" s="25"/>
      <c r="KBK235" s="25"/>
      <c r="KBL235" s="25"/>
      <c r="KBM235" s="25"/>
      <c r="KBN235" s="25"/>
      <c r="KBO235" s="25"/>
      <c r="KBP235" s="25"/>
      <c r="KBQ235" s="25"/>
      <c r="KBR235" s="25"/>
      <c r="KBS235" s="25"/>
      <c r="KBT235" s="25"/>
      <c r="KBU235" s="25"/>
      <c r="KBV235" s="25"/>
      <c r="KBW235" s="25"/>
      <c r="KBX235" s="25"/>
      <c r="KBY235" s="25"/>
      <c r="KBZ235" s="25"/>
      <c r="KCA235" s="25"/>
      <c r="KCB235" s="25"/>
      <c r="KCC235" s="25"/>
      <c r="KCD235" s="25"/>
      <c r="KCE235" s="25"/>
      <c r="KCF235" s="25"/>
      <c r="KCG235" s="25"/>
      <c r="KCH235" s="25"/>
      <c r="KCI235" s="25"/>
      <c r="KCJ235" s="25"/>
      <c r="KCK235" s="25"/>
      <c r="KCL235" s="25"/>
      <c r="KCM235" s="25"/>
      <c r="KCN235" s="25"/>
      <c r="KCO235" s="25"/>
      <c r="KCP235" s="25"/>
      <c r="KCQ235" s="25"/>
      <c r="KCR235" s="25"/>
      <c r="KCS235" s="25"/>
      <c r="KCT235" s="25"/>
      <c r="KCU235" s="25"/>
      <c r="KCV235" s="25"/>
      <c r="KCW235" s="25"/>
      <c r="KCX235" s="25"/>
      <c r="KCY235" s="25"/>
      <c r="KCZ235" s="25"/>
      <c r="KDA235" s="25"/>
      <c r="KDB235" s="25"/>
      <c r="KDC235" s="25"/>
      <c r="KDD235" s="25"/>
      <c r="KDE235" s="25"/>
      <c r="KDF235" s="25"/>
      <c r="KDG235" s="25"/>
      <c r="KDH235" s="25"/>
      <c r="KDI235" s="25"/>
      <c r="KDJ235" s="25"/>
      <c r="KDK235" s="25"/>
      <c r="KDL235" s="25"/>
      <c r="KDM235" s="25"/>
      <c r="KDN235" s="25"/>
      <c r="KDO235" s="25"/>
      <c r="KDP235" s="25"/>
      <c r="KDQ235" s="25"/>
      <c r="KDR235" s="25"/>
      <c r="KDS235" s="25"/>
      <c r="KDT235" s="25"/>
      <c r="KDU235" s="25"/>
      <c r="KDV235" s="25"/>
      <c r="KDW235" s="25"/>
      <c r="KDX235" s="25"/>
      <c r="KDY235" s="25"/>
      <c r="KDZ235" s="25"/>
      <c r="KEA235" s="25"/>
      <c r="KEB235" s="25"/>
      <c r="KEC235" s="25"/>
      <c r="KED235" s="25"/>
      <c r="KEE235" s="25"/>
      <c r="KEF235" s="25"/>
      <c r="KEG235" s="25"/>
      <c r="KEH235" s="25"/>
      <c r="KEI235" s="25"/>
      <c r="KEJ235" s="25"/>
      <c r="KEK235" s="25"/>
      <c r="KEL235" s="25"/>
      <c r="KEM235" s="25"/>
      <c r="KEN235" s="25"/>
      <c r="KEO235" s="25"/>
      <c r="KEP235" s="25"/>
      <c r="KEQ235" s="25"/>
      <c r="KER235" s="25"/>
      <c r="KES235" s="25"/>
      <c r="KET235" s="25"/>
      <c r="KEU235" s="25"/>
      <c r="KEV235" s="25"/>
      <c r="KEW235" s="25"/>
      <c r="KEX235" s="25"/>
      <c r="KEY235" s="25"/>
      <c r="KEZ235" s="25"/>
      <c r="KFA235" s="25"/>
      <c r="KFB235" s="25"/>
      <c r="KFC235" s="25"/>
      <c r="KFD235" s="25"/>
      <c r="KFE235" s="25"/>
      <c r="KFF235" s="25"/>
      <c r="KFG235" s="25"/>
      <c r="KFH235" s="25"/>
      <c r="KFI235" s="25"/>
      <c r="KFJ235" s="25"/>
      <c r="KFK235" s="25"/>
      <c r="KFL235" s="25"/>
      <c r="KFM235" s="25"/>
      <c r="KFN235" s="25"/>
      <c r="KFO235" s="25"/>
      <c r="KFP235" s="25"/>
      <c r="KFQ235" s="25"/>
      <c r="KFR235" s="25"/>
      <c r="KFS235" s="25"/>
      <c r="KFT235" s="25"/>
      <c r="KFU235" s="25"/>
      <c r="KFV235" s="25"/>
      <c r="KFW235" s="25"/>
      <c r="KFX235" s="25"/>
      <c r="KFY235" s="25"/>
      <c r="KFZ235" s="25"/>
      <c r="KGA235" s="25"/>
      <c r="KGB235" s="25"/>
      <c r="KGC235" s="25"/>
      <c r="KGD235" s="25"/>
      <c r="KGE235" s="25"/>
      <c r="KGF235" s="25"/>
      <c r="KGG235" s="25"/>
      <c r="KGH235" s="25"/>
      <c r="KGI235" s="25"/>
      <c r="KGJ235" s="25"/>
      <c r="KGK235" s="25"/>
      <c r="KGL235" s="25"/>
      <c r="KGM235" s="25"/>
      <c r="KGN235" s="25"/>
      <c r="KGO235" s="25"/>
      <c r="KGP235" s="25"/>
      <c r="KGQ235" s="25"/>
      <c r="KGR235" s="25"/>
      <c r="KGS235" s="25"/>
      <c r="KGT235" s="25"/>
      <c r="KGU235" s="25"/>
      <c r="KGV235" s="25"/>
      <c r="KGW235" s="25"/>
      <c r="KGX235" s="25"/>
      <c r="KGY235" s="25"/>
      <c r="KGZ235" s="25"/>
      <c r="KHA235" s="25"/>
      <c r="KHB235" s="25"/>
      <c r="KHC235" s="25"/>
      <c r="KHD235" s="25"/>
      <c r="KHE235" s="25"/>
      <c r="KHF235" s="25"/>
      <c r="KHG235" s="25"/>
      <c r="KHH235" s="25"/>
      <c r="KHI235" s="25"/>
      <c r="KHJ235" s="25"/>
      <c r="KHK235" s="25"/>
      <c r="KHL235" s="25"/>
      <c r="KHM235" s="25"/>
      <c r="KHN235" s="25"/>
      <c r="KHO235" s="25"/>
      <c r="KHP235" s="25"/>
      <c r="KHQ235" s="25"/>
      <c r="KHR235" s="25"/>
      <c r="KHS235" s="25"/>
      <c r="KHT235" s="25"/>
      <c r="KHU235" s="25"/>
      <c r="KHV235" s="25"/>
      <c r="KHW235" s="25"/>
      <c r="KHX235" s="25"/>
      <c r="KHY235" s="25"/>
      <c r="KHZ235" s="25"/>
      <c r="KIA235" s="25"/>
      <c r="KIB235" s="25"/>
      <c r="KIC235" s="25"/>
      <c r="KID235" s="25"/>
      <c r="KIE235" s="25"/>
      <c r="KIF235" s="25"/>
      <c r="KIG235" s="25"/>
      <c r="KIH235" s="25"/>
      <c r="KII235" s="25"/>
      <c r="KIJ235" s="25"/>
      <c r="KIK235" s="25"/>
      <c r="KIL235" s="25"/>
      <c r="KIM235" s="25"/>
      <c r="KIN235" s="25"/>
      <c r="KIO235" s="25"/>
      <c r="KIP235" s="25"/>
      <c r="KIQ235" s="25"/>
      <c r="KIR235" s="25"/>
      <c r="KIS235" s="25"/>
      <c r="KIT235" s="25"/>
      <c r="KIU235" s="25"/>
      <c r="KIV235" s="25"/>
      <c r="KIW235" s="25"/>
      <c r="KIX235" s="25"/>
      <c r="KIY235" s="25"/>
      <c r="KIZ235" s="25"/>
      <c r="KJA235" s="25"/>
      <c r="KJB235" s="25"/>
      <c r="KJC235" s="25"/>
      <c r="KJD235" s="25"/>
      <c r="KJE235" s="25"/>
      <c r="KJF235" s="25"/>
      <c r="KJG235" s="25"/>
      <c r="KJH235" s="25"/>
      <c r="KJI235" s="25"/>
      <c r="KJJ235" s="25"/>
      <c r="KJK235" s="25"/>
      <c r="KJL235" s="25"/>
      <c r="KJM235" s="25"/>
      <c r="KJN235" s="25"/>
      <c r="KJO235" s="25"/>
      <c r="KJP235" s="25"/>
      <c r="KJQ235" s="25"/>
      <c r="KJR235" s="25"/>
      <c r="KJS235" s="25"/>
      <c r="KJT235" s="25"/>
      <c r="KJU235" s="25"/>
      <c r="KJV235" s="25"/>
      <c r="KJW235" s="25"/>
      <c r="KJX235" s="25"/>
      <c r="KJY235" s="25"/>
      <c r="KJZ235" s="25"/>
      <c r="KKA235" s="25"/>
      <c r="KKB235" s="25"/>
      <c r="KKC235" s="25"/>
      <c r="KKD235" s="25"/>
      <c r="KKE235" s="25"/>
      <c r="KKF235" s="25"/>
      <c r="KKG235" s="25"/>
      <c r="KKH235" s="25"/>
      <c r="KKI235" s="25"/>
      <c r="KKJ235" s="25"/>
      <c r="KKK235" s="25"/>
      <c r="KKL235" s="25"/>
      <c r="KKM235" s="25"/>
      <c r="KKN235" s="25"/>
      <c r="KKO235" s="25"/>
      <c r="KKP235" s="25"/>
      <c r="KKQ235" s="25"/>
      <c r="KKR235" s="25"/>
      <c r="KKS235" s="25"/>
      <c r="KKT235" s="25"/>
      <c r="KKU235" s="25"/>
      <c r="KKV235" s="25"/>
      <c r="KKW235" s="25"/>
      <c r="KKX235" s="25"/>
      <c r="KKY235" s="25"/>
      <c r="KKZ235" s="25"/>
      <c r="KLA235" s="25"/>
      <c r="KLB235" s="25"/>
      <c r="KLC235" s="25"/>
      <c r="KLD235" s="25"/>
      <c r="KLE235" s="25"/>
      <c r="KLF235" s="25"/>
      <c r="KLG235" s="25"/>
      <c r="KLH235" s="25"/>
      <c r="KLI235" s="25"/>
      <c r="KLJ235" s="25"/>
      <c r="KLK235" s="25"/>
      <c r="KLL235" s="25"/>
      <c r="KLM235" s="25"/>
      <c r="KLN235" s="25"/>
      <c r="KLO235" s="25"/>
      <c r="KLP235" s="25"/>
      <c r="KLQ235" s="25"/>
      <c r="KLR235" s="25"/>
      <c r="KLS235" s="25"/>
      <c r="KLT235" s="25"/>
      <c r="KLU235" s="25"/>
      <c r="KLV235" s="25"/>
      <c r="KLW235" s="25"/>
      <c r="KLX235" s="25"/>
      <c r="KLY235" s="25"/>
      <c r="KLZ235" s="25"/>
      <c r="KMA235" s="25"/>
      <c r="KMB235" s="25"/>
      <c r="KMC235" s="25"/>
      <c r="KMD235" s="25"/>
      <c r="KME235" s="25"/>
      <c r="KMF235" s="25"/>
      <c r="KMG235" s="25"/>
      <c r="KMH235" s="25"/>
      <c r="KMI235" s="25"/>
      <c r="KMJ235" s="25"/>
      <c r="KMK235" s="25"/>
      <c r="KML235" s="25"/>
      <c r="KMM235" s="25"/>
      <c r="KMN235" s="25"/>
      <c r="KMO235" s="25"/>
      <c r="KMP235" s="25"/>
      <c r="KMQ235" s="25"/>
      <c r="KMR235" s="25"/>
      <c r="KMS235" s="25"/>
      <c r="KMT235" s="25"/>
      <c r="KMU235" s="25"/>
      <c r="KMV235" s="25"/>
      <c r="KMW235" s="25"/>
      <c r="KMX235" s="25"/>
      <c r="KMY235" s="25"/>
      <c r="KMZ235" s="25"/>
      <c r="KNA235" s="25"/>
      <c r="KNB235" s="25"/>
      <c r="KNC235" s="25"/>
      <c r="KND235" s="25"/>
      <c r="KNE235" s="25"/>
      <c r="KNF235" s="25"/>
      <c r="KNG235" s="25"/>
      <c r="KNH235" s="25"/>
      <c r="KNI235" s="25"/>
      <c r="KNJ235" s="25"/>
      <c r="KNK235" s="25"/>
      <c r="KNL235" s="25"/>
      <c r="KNM235" s="25"/>
      <c r="KNN235" s="25"/>
      <c r="KNO235" s="25"/>
      <c r="KNP235" s="25"/>
      <c r="KNQ235" s="25"/>
      <c r="KNR235" s="25"/>
      <c r="KNS235" s="25"/>
      <c r="KNT235" s="25"/>
      <c r="KNU235" s="25"/>
      <c r="KNV235" s="25"/>
      <c r="KNW235" s="25"/>
      <c r="KNX235" s="25"/>
      <c r="KNY235" s="25"/>
      <c r="KNZ235" s="25"/>
      <c r="KOA235" s="25"/>
      <c r="KOB235" s="25"/>
      <c r="KOC235" s="25"/>
      <c r="KOD235" s="25"/>
      <c r="KOE235" s="25"/>
      <c r="KOF235" s="25"/>
      <c r="KOG235" s="25"/>
      <c r="KOH235" s="25"/>
      <c r="KOI235" s="25"/>
      <c r="KOJ235" s="25"/>
      <c r="KOK235" s="25"/>
      <c r="KOL235" s="25"/>
      <c r="KOM235" s="25"/>
      <c r="KON235" s="25"/>
      <c r="KOO235" s="25"/>
      <c r="KOP235" s="25"/>
      <c r="KOQ235" s="25"/>
      <c r="KOR235" s="25"/>
      <c r="KOS235" s="25"/>
      <c r="KOT235" s="25"/>
      <c r="KOU235" s="25"/>
      <c r="KOV235" s="25"/>
      <c r="KOW235" s="25"/>
      <c r="KOX235" s="25"/>
      <c r="KOY235" s="25"/>
      <c r="KOZ235" s="25"/>
      <c r="KPA235" s="25"/>
      <c r="KPB235" s="25"/>
      <c r="KPC235" s="25"/>
      <c r="KPD235" s="25"/>
      <c r="KPE235" s="25"/>
      <c r="KPF235" s="25"/>
      <c r="KPG235" s="25"/>
      <c r="KPH235" s="25"/>
      <c r="KPI235" s="25"/>
      <c r="KPJ235" s="25"/>
      <c r="KPK235" s="25"/>
      <c r="KPL235" s="25"/>
      <c r="KPM235" s="25"/>
      <c r="KPN235" s="25"/>
      <c r="KPO235" s="25"/>
      <c r="KPP235" s="25"/>
      <c r="KPQ235" s="25"/>
      <c r="KPR235" s="25"/>
      <c r="KPS235" s="25"/>
      <c r="KPT235" s="25"/>
      <c r="KPU235" s="25"/>
      <c r="KPV235" s="25"/>
      <c r="KPW235" s="25"/>
      <c r="KPX235" s="25"/>
      <c r="KPY235" s="25"/>
      <c r="KPZ235" s="25"/>
      <c r="KQA235" s="25"/>
      <c r="KQB235" s="25"/>
      <c r="KQC235" s="25"/>
      <c r="KQD235" s="25"/>
      <c r="KQE235" s="25"/>
      <c r="KQF235" s="25"/>
      <c r="KQG235" s="25"/>
      <c r="KQH235" s="25"/>
      <c r="KQI235" s="25"/>
      <c r="KQJ235" s="25"/>
      <c r="KQK235" s="25"/>
      <c r="KQL235" s="25"/>
      <c r="KQM235" s="25"/>
      <c r="KQN235" s="25"/>
      <c r="KQO235" s="25"/>
      <c r="KQP235" s="25"/>
      <c r="KQQ235" s="25"/>
      <c r="KQR235" s="25"/>
      <c r="KQS235" s="25"/>
      <c r="KQT235" s="25"/>
      <c r="KQU235" s="25"/>
      <c r="KQV235" s="25"/>
      <c r="KQW235" s="25"/>
      <c r="KQX235" s="25"/>
      <c r="KQY235" s="25"/>
      <c r="KQZ235" s="25"/>
      <c r="KRA235" s="25"/>
      <c r="KRB235" s="25"/>
      <c r="KRC235" s="25"/>
      <c r="KRD235" s="25"/>
      <c r="KRE235" s="25"/>
      <c r="KRF235" s="25"/>
      <c r="KRG235" s="25"/>
      <c r="KRH235" s="25"/>
      <c r="KRI235" s="25"/>
      <c r="KRJ235" s="25"/>
      <c r="KRK235" s="25"/>
      <c r="KRL235" s="25"/>
      <c r="KRM235" s="25"/>
      <c r="KRN235" s="25"/>
      <c r="KRO235" s="25"/>
      <c r="KRP235" s="25"/>
      <c r="KRQ235" s="25"/>
      <c r="KRR235" s="25"/>
      <c r="KRS235" s="25"/>
      <c r="KRT235" s="25"/>
      <c r="KRU235" s="25"/>
      <c r="KRV235" s="25"/>
      <c r="KRW235" s="25"/>
      <c r="KRX235" s="25"/>
      <c r="KRY235" s="25"/>
      <c r="KRZ235" s="25"/>
      <c r="KSA235" s="25"/>
      <c r="KSB235" s="25"/>
      <c r="KSC235" s="25"/>
      <c r="KSD235" s="25"/>
      <c r="KSE235" s="25"/>
      <c r="KSF235" s="25"/>
      <c r="KSG235" s="25"/>
      <c r="KSH235" s="25"/>
      <c r="KSI235" s="25"/>
      <c r="KSJ235" s="25"/>
      <c r="KSK235" s="25"/>
      <c r="KSL235" s="25"/>
      <c r="KSM235" s="25"/>
      <c r="KSN235" s="25"/>
      <c r="KSO235" s="25"/>
      <c r="KSP235" s="25"/>
      <c r="KSQ235" s="25"/>
      <c r="KSR235" s="25"/>
      <c r="KSS235" s="25"/>
      <c r="KST235" s="25"/>
      <c r="KSU235" s="25"/>
      <c r="KSV235" s="25"/>
      <c r="KSW235" s="25"/>
      <c r="KSX235" s="25"/>
      <c r="KSY235" s="25"/>
      <c r="KSZ235" s="25"/>
      <c r="KTA235" s="25"/>
      <c r="KTB235" s="25"/>
      <c r="KTC235" s="25"/>
      <c r="KTD235" s="25"/>
      <c r="KTE235" s="25"/>
      <c r="KTF235" s="25"/>
      <c r="KTG235" s="25"/>
      <c r="KTH235" s="25"/>
      <c r="KTI235" s="25"/>
      <c r="KTJ235" s="25"/>
      <c r="KTK235" s="25"/>
      <c r="KTL235" s="25"/>
      <c r="KTM235" s="25"/>
      <c r="KTN235" s="25"/>
      <c r="KTO235" s="25"/>
      <c r="KTP235" s="25"/>
      <c r="KTQ235" s="25"/>
      <c r="KTR235" s="25"/>
      <c r="KTS235" s="25"/>
      <c r="KTT235" s="25"/>
      <c r="KTU235" s="25"/>
      <c r="KTV235" s="25"/>
      <c r="KTW235" s="25"/>
      <c r="KTX235" s="25"/>
      <c r="KTY235" s="25"/>
      <c r="KTZ235" s="25"/>
      <c r="KUA235" s="25"/>
      <c r="KUB235" s="25"/>
      <c r="KUC235" s="25"/>
      <c r="KUD235" s="25"/>
      <c r="KUE235" s="25"/>
      <c r="KUF235" s="25"/>
      <c r="KUG235" s="25"/>
      <c r="KUH235" s="25"/>
      <c r="KUI235" s="25"/>
      <c r="KUJ235" s="25"/>
      <c r="KUK235" s="25"/>
      <c r="KUL235" s="25"/>
      <c r="KUM235" s="25"/>
      <c r="KUN235" s="25"/>
      <c r="KUO235" s="25"/>
      <c r="KUP235" s="25"/>
      <c r="KUQ235" s="25"/>
      <c r="KUR235" s="25"/>
      <c r="KUS235" s="25"/>
      <c r="KUT235" s="25"/>
      <c r="KUU235" s="25"/>
      <c r="KUV235" s="25"/>
      <c r="KUW235" s="25"/>
      <c r="KUX235" s="25"/>
      <c r="KUY235" s="25"/>
      <c r="KUZ235" s="25"/>
      <c r="KVA235" s="25"/>
      <c r="KVB235" s="25"/>
      <c r="KVC235" s="25"/>
      <c r="KVD235" s="25"/>
      <c r="KVE235" s="25"/>
      <c r="KVF235" s="25"/>
      <c r="KVG235" s="25"/>
      <c r="KVH235" s="25"/>
      <c r="KVI235" s="25"/>
      <c r="KVJ235" s="25"/>
      <c r="KVK235" s="25"/>
      <c r="KVL235" s="25"/>
      <c r="KVM235" s="25"/>
      <c r="KVN235" s="25"/>
      <c r="KVO235" s="25"/>
      <c r="KVP235" s="25"/>
      <c r="KVQ235" s="25"/>
      <c r="KVR235" s="25"/>
      <c r="KVS235" s="25"/>
      <c r="KVT235" s="25"/>
      <c r="KVU235" s="25"/>
      <c r="KVV235" s="25"/>
      <c r="KVW235" s="25"/>
      <c r="KVX235" s="25"/>
      <c r="KVY235" s="25"/>
      <c r="KVZ235" s="25"/>
      <c r="KWA235" s="25"/>
      <c r="KWB235" s="25"/>
      <c r="KWC235" s="25"/>
      <c r="KWD235" s="25"/>
      <c r="KWE235" s="25"/>
      <c r="KWF235" s="25"/>
      <c r="KWG235" s="25"/>
      <c r="KWH235" s="25"/>
      <c r="KWI235" s="25"/>
      <c r="KWJ235" s="25"/>
      <c r="KWK235" s="25"/>
      <c r="KWL235" s="25"/>
      <c r="KWM235" s="25"/>
      <c r="KWN235" s="25"/>
      <c r="KWO235" s="25"/>
      <c r="KWP235" s="25"/>
      <c r="KWQ235" s="25"/>
      <c r="KWR235" s="25"/>
      <c r="KWS235" s="25"/>
      <c r="KWT235" s="25"/>
      <c r="KWU235" s="25"/>
      <c r="KWV235" s="25"/>
      <c r="KWW235" s="25"/>
      <c r="KWX235" s="25"/>
      <c r="KWY235" s="25"/>
      <c r="KWZ235" s="25"/>
      <c r="KXA235" s="25"/>
      <c r="KXB235" s="25"/>
      <c r="KXC235" s="25"/>
      <c r="KXD235" s="25"/>
      <c r="KXE235" s="25"/>
      <c r="KXF235" s="25"/>
      <c r="KXG235" s="25"/>
      <c r="KXH235" s="25"/>
      <c r="KXI235" s="25"/>
      <c r="KXJ235" s="25"/>
      <c r="KXK235" s="25"/>
      <c r="KXL235" s="25"/>
      <c r="KXM235" s="25"/>
      <c r="KXN235" s="25"/>
      <c r="KXO235" s="25"/>
      <c r="KXP235" s="25"/>
      <c r="KXQ235" s="25"/>
      <c r="KXR235" s="25"/>
      <c r="KXS235" s="25"/>
      <c r="KXT235" s="25"/>
      <c r="KXU235" s="25"/>
      <c r="KXV235" s="25"/>
      <c r="KXW235" s="25"/>
      <c r="KXX235" s="25"/>
      <c r="KXY235" s="25"/>
      <c r="KXZ235" s="25"/>
      <c r="KYA235" s="25"/>
      <c r="KYB235" s="25"/>
      <c r="KYC235" s="25"/>
      <c r="KYD235" s="25"/>
      <c r="KYE235" s="25"/>
      <c r="KYF235" s="25"/>
      <c r="KYG235" s="25"/>
      <c r="KYH235" s="25"/>
      <c r="KYI235" s="25"/>
      <c r="KYJ235" s="25"/>
      <c r="KYK235" s="25"/>
      <c r="KYL235" s="25"/>
      <c r="KYM235" s="25"/>
      <c r="KYN235" s="25"/>
      <c r="KYO235" s="25"/>
      <c r="KYP235" s="25"/>
      <c r="KYQ235" s="25"/>
      <c r="KYR235" s="25"/>
      <c r="KYS235" s="25"/>
      <c r="KYT235" s="25"/>
      <c r="KYU235" s="25"/>
      <c r="KYV235" s="25"/>
      <c r="KYW235" s="25"/>
      <c r="KYX235" s="25"/>
      <c r="KYY235" s="25"/>
      <c r="KYZ235" s="25"/>
      <c r="KZA235" s="25"/>
      <c r="KZB235" s="25"/>
      <c r="KZC235" s="25"/>
      <c r="KZD235" s="25"/>
      <c r="KZE235" s="25"/>
      <c r="KZF235" s="25"/>
      <c r="KZG235" s="25"/>
      <c r="KZH235" s="25"/>
      <c r="KZI235" s="25"/>
      <c r="KZJ235" s="25"/>
      <c r="KZK235" s="25"/>
      <c r="KZL235" s="25"/>
      <c r="KZM235" s="25"/>
      <c r="KZN235" s="25"/>
      <c r="KZO235" s="25"/>
      <c r="KZP235" s="25"/>
      <c r="KZQ235" s="25"/>
      <c r="KZR235" s="25"/>
      <c r="KZS235" s="25"/>
      <c r="KZT235" s="25"/>
      <c r="KZU235" s="25"/>
      <c r="KZV235" s="25"/>
      <c r="KZW235" s="25"/>
      <c r="KZX235" s="25"/>
      <c r="KZY235" s="25"/>
      <c r="KZZ235" s="25"/>
      <c r="LAA235" s="25"/>
      <c r="LAB235" s="25"/>
      <c r="LAC235" s="25"/>
      <c r="LAD235" s="25"/>
      <c r="LAE235" s="25"/>
      <c r="LAF235" s="25"/>
      <c r="LAG235" s="25"/>
      <c r="LAH235" s="25"/>
      <c r="LAI235" s="25"/>
      <c r="LAJ235" s="25"/>
      <c r="LAK235" s="25"/>
      <c r="LAL235" s="25"/>
      <c r="LAM235" s="25"/>
      <c r="LAN235" s="25"/>
      <c r="LAO235" s="25"/>
      <c r="LAP235" s="25"/>
      <c r="LAQ235" s="25"/>
      <c r="LAR235" s="25"/>
      <c r="LAS235" s="25"/>
      <c r="LAT235" s="25"/>
      <c r="LAU235" s="25"/>
      <c r="LAV235" s="25"/>
      <c r="LAW235" s="25"/>
      <c r="LAX235" s="25"/>
      <c r="LAY235" s="25"/>
      <c r="LAZ235" s="25"/>
      <c r="LBA235" s="25"/>
      <c r="LBB235" s="25"/>
      <c r="LBC235" s="25"/>
      <c r="LBD235" s="25"/>
      <c r="LBE235" s="25"/>
      <c r="LBF235" s="25"/>
      <c r="LBG235" s="25"/>
      <c r="LBH235" s="25"/>
      <c r="LBI235" s="25"/>
      <c r="LBJ235" s="25"/>
      <c r="LBK235" s="25"/>
      <c r="LBL235" s="25"/>
      <c r="LBM235" s="25"/>
      <c r="LBN235" s="25"/>
      <c r="LBO235" s="25"/>
      <c r="LBP235" s="25"/>
      <c r="LBQ235" s="25"/>
      <c r="LBR235" s="25"/>
      <c r="LBS235" s="25"/>
      <c r="LBT235" s="25"/>
      <c r="LBU235" s="25"/>
      <c r="LBV235" s="25"/>
      <c r="LBW235" s="25"/>
      <c r="LBX235" s="25"/>
      <c r="LBY235" s="25"/>
      <c r="LBZ235" s="25"/>
      <c r="LCA235" s="25"/>
      <c r="LCB235" s="25"/>
      <c r="LCC235" s="25"/>
      <c r="LCD235" s="25"/>
      <c r="LCE235" s="25"/>
      <c r="LCF235" s="25"/>
      <c r="LCG235" s="25"/>
      <c r="LCH235" s="25"/>
      <c r="LCI235" s="25"/>
      <c r="LCJ235" s="25"/>
      <c r="LCK235" s="25"/>
      <c r="LCL235" s="25"/>
      <c r="LCM235" s="25"/>
      <c r="LCN235" s="25"/>
      <c r="LCO235" s="25"/>
      <c r="LCP235" s="25"/>
      <c r="LCQ235" s="25"/>
      <c r="LCR235" s="25"/>
      <c r="LCS235" s="25"/>
      <c r="LCT235" s="25"/>
      <c r="LCU235" s="25"/>
      <c r="LCV235" s="25"/>
      <c r="LCW235" s="25"/>
      <c r="LCX235" s="25"/>
      <c r="LCY235" s="25"/>
      <c r="LCZ235" s="25"/>
      <c r="LDA235" s="25"/>
      <c r="LDB235" s="25"/>
      <c r="LDC235" s="25"/>
      <c r="LDD235" s="25"/>
      <c r="LDE235" s="25"/>
      <c r="LDF235" s="25"/>
      <c r="LDG235" s="25"/>
      <c r="LDH235" s="25"/>
      <c r="LDI235" s="25"/>
      <c r="LDJ235" s="25"/>
      <c r="LDK235" s="25"/>
      <c r="LDL235" s="25"/>
      <c r="LDM235" s="25"/>
      <c r="LDN235" s="25"/>
      <c r="LDO235" s="25"/>
      <c r="LDP235" s="25"/>
      <c r="LDQ235" s="25"/>
      <c r="LDR235" s="25"/>
      <c r="LDS235" s="25"/>
      <c r="LDT235" s="25"/>
      <c r="LDU235" s="25"/>
      <c r="LDV235" s="25"/>
      <c r="LDW235" s="25"/>
      <c r="LDX235" s="25"/>
      <c r="LDY235" s="25"/>
      <c r="LDZ235" s="25"/>
      <c r="LEA235" s="25"/>
      <c r="LEB235" s="25"/>
      <c r="LEC235" s="25"/>
      <c r="LED235" s="25"/>
      <c r="LEE235" s="25"/>
      <c r="LEF235" s="25"/>
      <c r="LEG235" s="25"/>
      <c r="LEH235" s="25"/>
      <c r="LEI235" s="25"/>
      <c r="LEJ235" s="25"/>
      <c r="LEK235" s="25"/>
      <c r="LEL235" s="25"/>
      <c r="LEM235" s="25"/>
      <c r="LEN235" s="25"/>
      <c r="LEO235" s="25"/>
      <c r="LEP235" s="25"/>
      <c r="LEQ235" s="25"/>
      <c r="LER235" s="25"/>
      <c r="LES235" s="25"/>
      <c r="LET235" s="25"/>
      <c r="LEU235" s="25"/>
      <c r="LEV235" s="25"/>
      <c r="LEW235" s="25"/>
      <c r="LEX235" s="25"/>
      <c r="LEY235" s="25"/>
      <c r="LEZ235" s="25"/>
      <c r="LFA235" s="25"/>
      <c r="LFB235" s="25"/>
      <c r="LFC235" s="25"/>
      <c r="LFD235" s="25"/>
      <c r="LFE235" s="25"/>
      <c r="LFF235" s="25"/>
      <c r="LFG235" s="25"/>
      <c r="LFH235" s="25"/>
      <c r="LFI235" s="25"/>
      <c r="LFJ235" s="25"/>
      <c r="LFK235" s="25"/>
      <c r="LFL235" s="25"/>
      <c r="LFM235" s="25"/>
      <c r="LFN235" s="25"/>
      <c r="LFO235" s="25"/>
      <c r="LFP235" s="25"/>
      <c r="LFQ235" s="25"/>
      <c r="LFR235" s="25"/>
      <c r="LFS235" s="25"/>
      <c r="LFT235" s="25"/>
      <c r="LFU235" s="25"/>
      <c r="LFV235" s="25"/>
      <c r="LFW235" s="25"/>
      <c r="LFX235" s="25"/>
      <c r="LFY235" s="25"/>
      <c r="LFZ235" s="25"/>
      <c r="LGA235" s="25"/>
      <c r="LGB235" s="25"/>
      <c r="LGC235" s="25"/>
      <c r="LGD235" s="25"/>
      <c r="LGE235" s="25"/>
      <c r="LGF235" s="25"/>
      <c r="LGG235" s="25"/>
      <c r="LGH235" s="25"/>
      <c r="LGI235" s="25"/>
      <c r="LGJ235" s="25"/>
      <c r="LGK235" s="25"/>
      <c r="LGL235" s="25"/>
      <c r="LGM235" s="25"/>
      <c r="LGN235" s="25"/>
      <c r="LGO235" s="25"/>
      <c r="LGP235" s="25"/>
      <c r="LGQ235" s="25"/>
      <c r="LGR235" s="25"/>
      <c r="LGS235" s="25"/>
      <c r="LGT235" s="25"/>
      <c r="LGU235" s="25"/>
      <c r="LGV235" s="25"/>
      <c r="LGW235" s="25"/>
      <c r="LGX235" s="25"/>
      <c r="LGY235" s="25"/>
      <c r="LGZ235" s="25"/>
      <c r="LHA235" s="25"/>
      <c r="LHB235" s="25"/>
      <c r="LHC235" s="25"/>
      <c r="LHD235" s="25"/>
      <c r="LHE235" s="25"/>
      <c r="LHF235" s="25"/>
      <c r="LHG235" s="25"/>
      <c r="LHH235" s="25"/>
      <c r="LHI235" s="25"/>
      <c r="LHJ235" s="25"/>
      <c r="LHK235" s="25"/>
      <c r="LHL235" s="25"/>
      <c r="LHM235" s="25"/>
      <c r="LHN235" s="25"/>
      <c r="LHO235" s="25"/>
      <c r="LHP235" s="25"/>
      <c r="LHQ235" s="25"/>
      <c r="LHR235" s="25"/>
      <c r="LHS235" s="25"/>
      <c r="LHT235" s="25"/>
      <c r="LHU235" s="25"/>
      <c r="LHV235" s="25"/>
      <c r="LHW235" s="25"/>
      <c r="LHX235" s="25"/>
      <c r="LHY235" s="25"/>
      <c r="LHZ235" s="25"/>
      <c r="LIA235" s="25"/>
      <c r="LIB235" s="25"/>
      <c r="LIC235" s="25"/>
      <c r="LID235" s="25"/>
      <c r="LIE235" s="25"/>
      <c r="LIF235" s="25"/>
      <c r="LIG235" s="25"/>
      <c r="LIH235" s="25"/>
      <c r="LII235" s="25"/>
      <c r="LIJ235" s="25"/>
      <c r="LIK235" s="25"/>
      <c r="LIL235" s="25"/>
      <c r="LIM235" s="25"/>
      <c r="LIN235" s="25"/>
      <c r="LIO235" s="25"/>
      <c r="LIP235" s="25"/>
      <c r="LIQ235" s="25"/>
      <c r="LIR235" s="25"/>
      <c r="LIS235" s="25"/>
      <c r="LIT235" s="25"/>
      <c r="LIU235" s="25"/>
      <c r="LIV235" s="25"/>
      <c r="LIW235" s="25"/>
      <c r="LIX235" s="25"/>
      <c r="LIY235" s="25"/>
      <c r="LIZ235" s="25"/>
      <c r="LJA235" s="25"/>
      <c r="LJB235" s="25"/>
      <c r="LJC235" s="25"/>
      <c r="LJD235" s="25"/>
      <c r="LJE235" s="25"/>
      <c r="LJF235" s="25"/>
      <c r="LJG235" s="25"/>
      <c r="LJH235" s="25"/>
      <c r="LJI235" s="25"/>
      <c r="LJJ235" s="25"/>
      <c r="LJK235" s="25"/>
      <c r="LJL235" s="25"/>
      <c r="LJM235" s="25"/>
      <c r="LJN235" s="25"/>
      <c r="LJO235" s="25"/>
      <c r="LJP235" s="25"/>
      <c r="LJQ235" s="25"/>
      <c r="LJR235" s="25"/>
      <c r="LJS235" s="25"/>
      <c r="LJT235" s="25"/>
      <c r="LJU235" s="25"/>
      <c r="LJV235" s="25"/>
      <c r="LJW235" s="25"/>
      <c r="LJX235" s="25"/>
      <c r="LJY235" s="25"/>
      <c r="LJZ235" s="25"/>
      <c r="LKA235" s="25"/>
      <c r="LKB235" s="25"/>
      <c r="LKC235" s="25"/>
      <c r="LKD235" s="25"/>
      <c r="LKE235" s="25"/>
      <c r="LKF235" s="25"/>
      <c r="LKG235" s="25"/>
      <c r="LKH235" s="25"/>
      <c r="LKI235" s="25"/>
      <c r="LKJ235" s="25"/>
      <c r="LKK235" s="25"/>
      <c r="LKL235" s="25"/>
      <c r="LKM235" s="25"/>
      <c r="LKN235" s="25"/>
      <c r="LKO235" s="25"/>
      <c r="LKP235" s="25"/>
      <c r="LKQ235" s="25"/>
      <c r="LKR235" s="25"/>
      <c r="LKS235" s="25"/>
      <c r="LKT235" s="25"/>
      <c r="LKU235" s="25"/>
      <c r="LKV235" s="25"/>
      <c r="LKW235" s="25"/>
      <c r="LKX235" s="25"/>
      <c r="LKY235" s="25"/>
      <c r="LKZ235" s="25"/>
      <c r="LLA235" s="25"/>
      <c r="LLB235" s="25"/>
      <c r="LLC235" s="25"/>
      <c r="LLD235" s="25"/>
      <c r="LLE235" s="25"/>
      <c r="LLF235" s="25"/>
      <c r="LLG235" s="25"/>
      <c r="LLH235" s="25"/>
      <c r="LLI235" s="25"/>
      <c r="LLJ235" s="25"/>
      <c r="LLK235" s="25"/>
      <c r="LLL235" s="25"/>
      <c r="LLM235" s="25"/>
      <c r="LLN235" s="25"/>
      <c r="LLO235" s="25"/>
      <c r="LLP235" s="25"/>
      <c r="LLQ235" s="25"/>
      <c r="LLR235" s="25"/>
      <c r="LLS235" s="25"/>
      <c r="LLT235" s="25"/>
      <c r="LLU235" s="25"/>
      <c r="LLV235" s="25"/>
      <c r="LLW235" s="25"/>
      <c r="LLX235" s="25"/>
      <c r="LLY235" s="25"/>
      <c r="LLZ235" s="25"/>
      <c r="LMA235" s="25"/>
      <c r="LMB235" s="25"/>
      <c r="LMC235" s="25"/>
      <c r="LMD235" s="25"/>
      <c r="LME235" s="25"/>
      <c r="LMF235" s="25"/>
      <c r="LMG235" s="25"/>
      <c r="LMH235" s="25"/>
      <c r="LMI235" s="25"/>
      <c r="LMJ235" s="25"/>
      <c r="LMK235" s="25"/>
      <c r="LML235" s="25"/>
      <c r="LMM235" s="25"/>
      <c r="LMN235" s="25"/>
      <c r="LMO235" s="25"/>
      <c r="LMP235" s="25"/>
      <c r="LMQ235" s="25"/>
      <c r="LMR235" s="25"/>
      <c r="LMS235" s="25"/>
      <c r="LMT235" s="25"/>
      <c r="LMU235" s="25"/>
      <c r="LMV235" s="25"/>
      <c r="LMW235" s="25"/>
      <c r="LMX235" s="25"/>
      <c r="LMY235" s="25"/>
      <c r="LMZ235" s="25"/>
      <c r="LNA235" s="25"/>
      <c r="LNB235" s="25"/>
      <c r="LNC235" s="25"/>
      <c r="LND235" s="25"/>
      <c r="LNE235" s="25"/>
      <c r="LNF235" s="25"/>
      <c r="LNG235" s="25"/>
      <c r="LNH235" s="25"/>
      <c r="LNI235" s="25"/>
      <c r="LNJ235" s="25"/>
      <c r="LNK235" s="25"/>
      <c r="LNL235" s="25"/>
      <c r="LNM235" s="25"/>
      <c r="LNN235" s="25"/>
      <c r="LNO235" s="25"/>
      <c r="LNP235" s="25"/>
      <c r="LNQ235" s="25"/>
      <c r="LNR235" s="25"/>
      <c r="LNS235" s="25"/>
      <c r="LNT235" s="25"/>
      <c r="LNU235" s="25"/>
      <c r="LNV235" s="25"/>
      <c r="LNW235" s="25"/>
      <c r="LNX235" s="25"/>
      <c r="LNY235" s="25"/>
      <c r="LNZ235" s="25"/>
      <c r="LOA235" s="25"/>
      <c r="LOB235" s="25"/>
      <c r="LOC235" s="25"/>
      <c r="LOD235" s="25"/>
      <c r="LOE235" s="25"/>
      <c r="LOF235" s="25"/>
      <c r="LOG235" s="25"/>
      <c r="LOH235" s="25"/>
      <c r="LOI235" s="25"/>
      <c r="LOJ235" s="25"/>
      <c r="LOK235" s="25"/>
      <c r="LOL235" s="25"/>
      <c r="LOM235" s="25"/>
      <c r="LON235" s="25"/>
      <c r="LOO235" s="25"/>
      <c r="LOP235" s="25"/>
      <c r="LOQ235" s="25"/>
      <c r="LOR235" s="25"/>
      <c r="LOS235" s="25"/>
      <c r="LOT235" s="25"/>
      <c r="LOU235" s="25"/>
      <c r="LOV235" s="25"/>
      <c r="LOW235" s="25"/>
      <c r="LOX235" s="25"/>
      <c r="LOY235" s="25"/>
      <c r="LOZ235" s="25"/>
      <c r="LPA235" s="25"/>
      <c r="LPB235" s="25"/>
      <c r="LPC235" s="25"/>
      <c r="LPD235" s="25"/>
      <c r="LPE235" s="25"/>
      <c r="LPF235" s="25"/>
      <c r="LPG235" s="25"/>
      <c r="LPH235" s="25"/>
      <c r="LPI235" s="25"/>
      <c r="LPJ235" s="25"/>
      <c r="LPK235" s="25"/>
      <c r="LPL235" s="25"/>
      <c r="LPM235" s="25"/>
      <c r="LPN235" s="25"/>
      <c r="LPO235" s="25"/>
      <c r="LPP235" s="25"/>
      <c r="LPQ235" s="25"/>
      <c r="LPR235" s="25"/>
      <c r="LPS235" s="25"/>
      <c r="LPT235" s="25"/>
      <c r="LPU235" s="25"/>
      <c r="LPV235" s="25"/>
      <c r="LPW235" s="25"/>
      <c r="LPX235" s="25"/>
      <c r="LPY235" s="25"/>
      <c r="LPZ235" s="25"/>
      <c r="LQA235" s="25"/>
      <c r="LQB235" s="25"/>
      <c r="LQC235" s="25"/>
      <c r="LQD235" s="25"/>
      <c r="LQE235" s="25"/>
      <c r="LQF235" s="25"/>
      <c r="LQG235" s="25"/>
      <c r="LQH235" s="25"/>
      <c r="LQI235" s="25"/>
      <c r="LQJ235" s="25"/>
      <c r="LQK235" s="25"/>
      <c r="LQL235" s="25"/>
      <c r="LQM235" s="25"/>
      <c r="LQN235" s="25"/>
      <c r="LQO235" s="25"/>
      <c r="LQP235" s="25"/>
      <c r="LQQ235" s="25"/>
      <c r="LQR235" s="25"/>
      <c r="LQS235" s="25"/>
      <c r="LQT235" s="25"/>
      <c r="LQU235" s="25"/>
      <c r="LQV235" s="25"/>
      <c r="LQW235" s="25"/>
      <c r="LQX235" s="25"/>
      <c r="LQY235" s="25"/>
      <c r="LQZ235" s="25"/>
      <c r="LRA235" s="25"/>
      <c r="LRB235" s="25"/>
      <c r="LRC235" s="25"/>
      <c r="LRD235" s="25"/>
      <c r="LRE235" s="25"/>
      <c r="LRF235" s="25"/>
      <c r="LRG235" s="25"/>
      <c r="LRH235" s="25"/>
      <c r="LRI235" s="25"/>
      <c r="LRJ235" s="25"/>
      <c r="LRK235" s="25"/>
      <c r="LRL235" s="25"/>
      <c r="LRM235" s="25"/>
      <c r="LRN235" s="25"/>
      <c r="LRO235" s="25"/>
      <c r="LRP235" s="25"/>
      <c r="LRQ235" s="25"/>
      <c r="LRR235" s="25"/>
      <c r="LRS235" s="25"/>
      <c r="LRT235" s="25"/>
      <c r="LRU235" s="25"/>
      <c r="LRV235" s="25"/>
      <c r="LRW235" s="25"/>
      <c r="LRX235" s="25"/>
      <c r="LRY235" s="25"/>
      <c r="LRZ235" s="25"/>
      <c r="LSA235" s="25"/>
      <c r="LSB235" s="25"/>
      <c r="LSC235" s="25"/>
      <c r="LSD235" s="25"/>
      <c r="LSE235" s="25"/>
      <c r="LSF235" s="25"/>
      <c r="LSG235" s="25"/>
      <c r="LSH235" s="25"/>
      <c r="LSI235" s="25"/>
      <c r="LSJ235" s="25"/>
      <c r="LSK235" s="25"/>
      <c r="LSL235" s="25"/>
      <c r="LSM235" s="25"/>
      <c r="LSN235" s="25"/>
      <c r="LSO235" s="25"/>
      <c r="LSP235" s="25"/>
      <c r="LSQ235" s="25"/>
      <c r="LSR235" s="25"/>
      <c r="LSS235" s="25"/>
      <c r="LST235" s="25"/>
      <c r="LSU235" s="25"/>
      <c r="LSV235" s="25"/>
      <c r="LSW235" s="25"/>
      <c r="LSX235" s="25"/>
      <c r="LSY235" s="25"/>
      <c r="LSZ235" s="25"/>
      <c r="LTA235" s="25"/>
      <c r="LTB235" s="25"/>
      <c r="LTC235" s="25"/>
      <c r="LTD235" s="25"/>
      <c r="LTE235" s="25"/>
      <c r="LTF235" s="25"/>
      <c r="LTG235" s="25"/>
      <c r="LTH235" s="25"/>
      <c r="LTI235" s="25"/>
      <c r="LTJ235" s="25"/>
      <c r="LTK235" s="25"/>
      <c r="LTL235" s="25"/>
      <c r="LTM235" s="25"/>
      <c r="LTN235" s="25"/>
      <c r="LTO235" s="25"/>
      <c r="LTP235" s="25"/>
      <c r="LTQ235" s="25"/>
      <c r="LTR235" s="25"/>
      <c r="LTS235" s="25"/>
      <c r="LTT235" s="25"/>
      <c r="LTU235" s="25"/>
      <c r="LTV235" s="25"/>
      <c r="LTW235" s="25"/>
      <c r="LTX235" s="25"/>
      <c r="LTY235" s="25"/>
      <c r="LTZ235" s="25"/>
      <c r="LUA235" s="25"/>
      <c r="LUB235" s="25"/>
      <c r="LUC235" s="25"/>
      <c r="LUD235" s="25"/>
      <c r="LUE235" s="25"/>
      <c r="LUF235" s="25"/>
      <c r="LUG235" s="25"/>
      <c r="LUH235" s="25"/>
      <c r="LUI235" s="25"/>
      <c r="LUJ235" s="25"/>
      <c r="LUK235" s="25"/>
      <c r="LUL235" s="25"/>
      <c r="LUM235" s="25"/>
      <c r="LUN235" s="25"/>
      <c r="LUO235" s="25"/>
      <c r="LUP235" s="25"/>
      <c r="LUQ235" s="25"/>
      <c r="LUR235" s="25"/>
      <c r="LUS235" s="25"/>
      <c r="LUT235" s="25"/>
      <c r="LUU235" s="25"/>
      <c r="LUV235" s="25"/>
      <c r="LUW235" s="25"/>
      <c r="LUX235" s="25"/>
      <c r="LUY235" s="25"/>
      <c r="LUZ235" s="25"/>
      <c r="LVA235" s="25"/>
      <c r="LVB235" s="25"/>
      <c r="LVC235" s="25"/>
      <c r="LVD235" s="25"/>
      <c r="LVE235" s="25"/>
      <c r="LVF235" s="25"/>
      <c r="LVG235" s="25"/>
      <c r="LVH235" s="25"/>
      <c r="LVI235" s="25"/>
      <c r="LVJ235" s="25"/>
      <c r="LVK235" s="25"/>
      <c r="LVL235" s="25"/>
      <c r="LVM235" s="25"/>
      <c r="LVN235" s="25"/>
      <c r="LVO235" s="25"/>
      <c r="LVP235" s="25"/>
      <c r="LVQ235" s="25"/>
      <c r="LVR235" s="25"/>
      <c r="LVS235" s="25"/>
      <c r="LVT235" s="25"/>
      <c r="LVU235" s="25"/>
      <c r="LVV235" s="25"/>
      <c r="LVW235" s="25"/>
      <c r="LVX235" s="25"/>
      <c r="LVY235" s="25"/>
      <c r="LVZ235" s="25"/>
      <c r="LWA235" s="25"/>
      <c r="LWB235" s="25"/>
      <c r="LWC235" s="25"/>
      <c r="LWD235" s="25"/>
      <c r="LWE235" s="25"/>
      <c r="LWF235" s="25"/>
      <c r="LWG235" s="25"/>
      <c r="LWH235" s="25"/>
      <c r="LWI235" s="25"/>
      <c r="LWJ235" s="25"/>
      <c r="LWK235" s="25"/>
      <c r="LWL235" s="25"/>
      <c r="LWM235" s="25"/>
      <c r="LWN235" s="25"/>
      <c r="LWO235" s="25"/>
      <c r="LWP235" s="25"/>
      <c r="LWQ235" s="25"/>
      <c r="LWR235" s="25"/>
      <c r="LWS235" s="25"/>
      <c r="LWT235" s="25"/>
      <c r="LWU235" s="25"/>
      <c r="LWV235" s="25"/>
      <c r="LWW235" s="25"/>
      <c r="LWX235" s="25"/>
      <c r="LWY235" s="25"/>
      <c r="LWZ235" s="25"/>
      <c r="LXA235" s="25"/>
      <c r="LXB235" s="25"/>
      <c r="LXC235" s="25"/>
      <c r="LXD235" s="25"/>
      <c r="LXE235" s="25"/>
      <c r="LXF235" s="25"/>
      <c r="LXG235" s="25"/>
      <c r="LXH235" s="25"/>
      <c r="LXI235" s="25"/>
      <c r="LXJ235" s="25"/>
      <c r="LXK235" s="25"/>
      <c r="LXL235" s="25"/>
      <c r="LXM235" s="25"/>
      <c r="LXN235" s="25"/>
      <c r="LXO235" s="25"/>
      <c r="LXP235" s="25"/>
      <c r="LXQ235" s="25"/>
      <c r="LXR235" s="25"/>
      <c r="LXS235" s="25"/>
      <c r="LXT235" s="25"/>
      <c r="LXU235" s="25"/>
      <c r="LXV235" s="25"/>
      <c r="LXW235" s="25"/>
      <c r="LXX235" s="25"/>
      <c r="LXY235" s="25"/>
      <c r="LXZ235" s="25"/>
      <c r="LYA235" s="25"/>
      <c r="LYB235" s="25"/>
      <c r="LYC235" s="25"/>
      <c r="LYD235" s="25"/>
      <c r="LYE235" s="25"/>
      <c r="LYF235" s="25"/>
      <c r="LYG235" s="25"/>
      <c r="LYH235" s="25"/>
      <c r="LYI235" s="25"/>
      <c r="LYJ235" s="25"/>
      <c r="LYK235" s="25"/>
      <c r="LYL235" s="25"/>
      <c r="LYM235" s="25"/>
      <c r="LYN235" s="25"/>
      <c r="LYO235" s="25"/>
      <c r="LYP235" s="25"/>
      <c r="LYQ235" s="25"/>
      <c r="LYR235" s="25"/>
      <c r="LYS235" s="25"/>
      <c r="LYT235" s="25"/>
      <c r="LYU235" s="25"/>
      <c r="LYV235" s="25"/>
      <c r="LYW235" s="25"/>
      <c r="LYX235" s="25"/>
      <c r="LYY235" s="25"/>
      <c r="LYZ235" s="25"/>
      <c r="LZA235" s="25"/>
      <c r="LZB235" s="25"/>
      <c r="LZC235" s="25"/>
      <c r="LZD235" s="25"/>
      <c r="LZE235" s="25"/>
      <c r="LZF235" s="25"/>
      <c r="LZG235" s="25"/>
      <c r="LZH235" s="25"/>
      <c r="LZI235" s="25"/>
      <c r="LZJ235" s="25"/>
      <c r="LZK235" s="25"/>
      <c r="LZL235" s="25"/>
      <c r="LZM235" s="25"/>
      <c r="LZN235" s="25"/>
      <c r="LZO235" s="25"/>
      <c r="LZP235" s="25"/>
      <c r="LZQ235" s="25"/>
      <c r="LZR235" s="25"/>
      <c r="LZS235" s="25"/>
      <c r="LZT235" s="25"/>
      <c r="LZU235" s="25"/>
      <c r="LZV235" s="25"/>
      <c r="LZW235" s="25"/>
      <c r="LZX235" s="25"/>
      <c r="LZY235" s="25"/>
      <c r="LZZ235" s="25"/>
      <c r="MAA235" s="25"/>
      <c r="MAB235" s="25"/>
      <c r="MAC235" s="25"/>
      <c r="MAD235" s="25"/>
      <c r="MAE235" s="25"/>
      <c r="MAF235" s="25"/>
      <c r="MAG235" s="25"/>
      <c r="MAH235" s="25"/>
      <c r="MAI235" s="25"/>
      <c r="MAJ235" s="25"/>
      <c r="MAK235" s="25"/>
      <c r="MAL235" s="25"/>
      <c r="MAM235" s="25"/>
      <c r="MAN235" s="25"/>
      <c r="MAO235" s="25"/>
      <c r="MAP235" s="25"/>
      <c r="MAQ235" s="25"/>
      <c r="MAR235" s="25"/>
      <c r="MAS235" s="25"/>
      <c r="MAT235" s="25"/>
      <c r="MAU235" s="25"/>
      <c r="MAV235" s="25"/>
      <c r="MAW235" s="25"/>
      <c r="MAX235" s="25"/>
      <c r="MAY235" s="25"/>
      <c r="MAZ235" s="25"/>
      <c r="MBA235" s="25"/>
      <c r="MBB235" s="25"/>
      <c r="MBC235" s="25"/>
      <c r="MBD235" s="25"/>
      <c r="MBE235" s="25"/>
      <c r="MBF235" s="25"/>
      <c r="MBG235" s="25"/>
      <c r="MBH235" s="25"/>
      <c r="MBI235" s="25"/>
      <c r="MBJ235" s="25"/>
      <c r="MBK235" s="25"/>
      <c r="MBL235" s="25"/>
      <c r="MBM235" s="25"/>
      <c r="MBN235" s="25"/>
      <c r="MBO235" s="25"/>
      <c r="MBP235" s="25"/>
      <c r="MBQ235" s="25"/>
      <c r="MBR235" s="25"/>
      <c r="MBS235" s="25"/>
      <c r="MBT235" s="25"/>
      <c r="MBU235" s="25"/>
      <c r="MBV235" s="25"/>
      <c r="MBW235" s="25"/>
      <c r="MBX235" s="25"/>
      <c r="MBY235" s="25"/>
      <c r="MBZ235" s="25"/>
      <c r="MCA235" s="25"/>
      <c r="MCB235" s="25"/>
      <c r="MCC235" s="25"/>
      <c r="MCD235" s="25"/>
      <c r="MCE235" s="25"/>
      <c r="MCF235" s="25"/>
      <c r="MCG235" s="25"/>
      <c r="MCH235" s="25"/>
      <c r="MCI235" s="25"/>
      <c r="MCJ235" s="25"/>
      <c r="MCK235" s="25"/>
      <c r="MCL235" s="25"/>
      <c r="MCM235" s="25"/>
      <c r="MCN235" s="25"/>
      <c r="MCO235" s="25"/>
      <c r="MCP235" s="25"/>
      <c r="MCQ235" s="25"/>
      <c r="MCR235" s="25"/>
      <c r="MCS235" s="25"/>
      <c r="MCT235" s="25"/>
      <c r="MCU235" s="25"/>
      <c r="MCV235" s="25"/>
      <c r="MCW235" s="25"/>
      <c r="MCX235" s="25"/>
      <c r="MCY235" s="25"/>
      <c r="MCZ235" s="25"/>
      <c r="MDA235" s="25"/>
      <c r="MDB235" s="25"/>
      <c r="MDC235" s="25"/>
      <c r="MDD235" s="25"/>
      <c r="MDE235" s="25"/>
      <c r="MDF235" s="25"/>
      <c r="MDG235" s="25"/>
      <c r="MDH235" s="25"/>
      <c r="MDI235" s="25"/>
      <c r="MDJ235" s="25"/>
      <c r="MDK235" s="25"/>
      <c r="MDL235" s="25"/>
      <c r="MDM235" s="25"/>
      <c r="MDN235" s="25"/>
      <c r="MDO235" s="25"/>
      <c r="MDP235" s="25"/>
      <c r="MDQ235" s="25"/>
      <c r="MDR235" s="25"/>
      <c r="MDS235" s="25"/>
      <c r="MDT235" s="25"/>
      <c r="MDU235" s="25"/>
      <c r="MDV235" s="25"/>
      <c r="MDW235" s="25"/>
      <c r="MDX235" s="25"/>
      <c r="MDY235" s="25"/>
      <c r="MDZ235" s="25"/>
      <c r="MEA235" s="25"/>
      <c r="MEB235" s="25"/>
      <c r="MEC235" s="25"/>
      <c r="MED235" s="25"/>
      <c r="MEE235" s="25"/>
      <c r="MEF235" s="25"/>
      <c r="MEG235" s="25"/>
      <c r="MEH235" s="25"/>
      <c r="MEI235" s="25"/>
      <c r="MEJ235" s="25"/>
      <c r="MEK235" s="25"/>
      <c r="MEL235" s="25"/>
      <c r="MEM235" s="25"/>
      <c r="MEN235" s="25"/>
      <c r="MEO235" s="25"/>
      <c r="MEP235" s="25"/>
      <c r="MEQ235" s="25"/>
      <c r="MER235" s="25"/>
      <c r="MES235" s="25"/>
      <c r="MET235" s="25"/>
      <c r="MEU235" s="25"/>
      <c r="MEV235" s="25"/>
      <c r="MEW235" s="25"/>
      <c r="MEX235" s="25"/>
      <c r="MEY235" s="25"/>
      <c r="MEZ235" s="25"/>
      <c r="MFA235" s="25"/>
      <c r="MFB235" s="25"/>
      <c r="MFC235" s="25"/>
      <c r="MFD235" s="25"/>
      <c r="MFE235" s="25"/>
      <c r="MFF235" s="25"/>
      <c r="MFG235" s="25"/>
      <c r="MFH235" s="25"/>
      <c r="MFI235" s="25"/>
      <c r="MFJ235" s="25"/>
      <c r="MFK235" s="25"/>
      <c r="MFL235" s="25"/>
      <c r="MFM235" s="25"/>
      <c r="MFN235" s="25"/>
      <c r="MFO235" s="25"/>
      <c r="MFP235" s="25"/>
      <c r="MFQ235" s="25"/>
      <c r="MFR235" s="25"/>
      <c r="MFS235" s="25"/>
      <c r="MFT235" s="25"/>
      <c r="MFU235" s="25"/>
      <c r="MFV235" s="25"/>
      <c r="MFW235" s="25"/>
      <c r="MFX235" s="25"/>
      <c r="MFY235" s="25"/>
      <c r="MFZ235" s="25"/>
      <c r="MGA235" s="25"/>
      <c r="MGB235" s="25"/>
      <c r="MGC235" s="25"/>
      <c r="MGD235" s="25"/>
      <c r="MGE235" s="25"/>
      <c r="MGF235" s="25"/>
      <c r="MGG235" s="25"/>
      <c r="MGH235" s="25"/>
      <c r="MGI235" s="25"/>
      <c r="MGJ235" s="25"/>
      <c r="MGK235" s="25"/>
      <c r="MGL235" s="25"/>
      <c r="MGM235" s="25"/>
      <c r="MGN235" s="25"/>
      <c r="MGO235" s="25"/>
      <c r="MGP235" s="25"/>
      <c r="MGQ235" s="25"/>
      <c r="MGR235" s="25"/>
      <c r="MGS235" s="25"/>
      <c r="MGT235" s="25"/>
      <c r="MGU235" s="25"/>
      <c r="MGV235" s="25"/>
      <c r="MGW235" s="25"/>
      <c r="MGX235" s="25"/>
      <c r="MGY235" s="25"/>
      <c r="MGZ235" s="25"/>
      <c r="MHA235" s="25"/>
      <c r="MHB235" s="25"/>
      <c r="MHC235" s="25"/>
      <c r="MHD235" s="25"/>
      <c r="MHE235" s="25"/>
      <c r="MHF235" s="25"/>
      <c r="MHG235" s="25"/>
      <c r="MHH235" s="25"/>
      <c r="MHI235" s="25"/>
      <c r="MHJ235" s="25"/>
      <c r="MHK235" s="25"/>
      <c r="MHL235" s="25"/>
      <c r="MHM235" s="25"/>
      <c r="MHN235" s="25"/>
      <c r="MHO235" s="25"/>
      <c r="MHP235" s="25"/>
      <c r="MHQ235" s="25"/>
      <c r="MHR235" s="25"/>
      <c r="MHS235" s="25"/>
      <c r="MHT235" s="25"/>
      <c r="MHU235" s="25"/>
      <c r="MHV235" s="25"/>
      <c r="MHW235" s="25"/>
      <c r="MHX235" s="25"/>
      <c r="MHY235" s="25"/>
      <c r="MHZ235" s="25"/>
      <c r="MIA235" s="25"/>
      <c r="MIB235" s="25"/>
      <c r="MIC235" s="25"/>
      <c r="MID235" s="25"/>
      <c r="MIE235" s="25"/>
      <c r="MIF235" s="25"/>
      <c r="MIG235" s="25"/>
      <c r="MIH235" s="25"/>
      <c r="MII235" s="25"/>
      <c r="MIJ235" s="25"/>
      <c r="MIK235" s="25"/>
      <c r="MIL235" s="25"/>
      <c r="MIM235" s="25"/>
      <c r="MIN235" s="25"/>
      <c r="MIO235" s="25"/>
      <c r="MIP235" s="25"/>
      <c r="MIQ235" s="25"/>
      <c r="MIR235" s="25"/>
      <c r="MIS235" s="25"/>
      <c r="MIT235" s="25"/>
      <c r="MIU235" s="25"/>
      <c r="MIV235" s="25"/>
      <c r="MIW235" s="25"/>
      <c r="MIX235" s="25"/>
      <c r="MIY235" s="25"/>
      <c r="MIZ235" s="25"/>
      <c r="MJA235" s="25"/>
      <c r="MJB235" s="25"/>
      <c r="MJC235" s="25"/>
      <c r="MJD235" s="25"/>
      <c r="MJE235" s="25"/>
      <c r="MJF235" s="25"/>
      <c r="MJG235" s="25"/>
      <c r="MJH235" s="25"/>
      <c r="MJI235" s="25"/>
      <c r="MJJ235" s="25"/>
      <c r="MJK235" s="25"/>
      <c r="MJL235" s="25"/>
      <c r="MJM235" s="25"/>
      <c r="MJN235" s="25"/>
      <c r="MJO235" s="25"/>
      <c r="MJP235" s="25"/>
      <c r="MJQ235" s="25"/>
      <c r="MJR235" s="25"/>
      <c r="MJS235" s="25"/>
      <c r="MJT235" s="25"/>
      <c r="MJU235" s="25"/>
      <c r="MJV235" s="25"/>
      <c r="MJW235" s="25"/>
      <c r="MJX235" s="25"/>
      <c r="MJY235" s="25"/>
      <c r="MJZ235" s="25"/>
      <c r="MKA235" s="25"/>
      <c r="MKB235" s="25"/>
      <c r="MKC235" s="25"/>
      <c r="MKD235" s="25"/>
      <c r="MKE235" s="25"/>
      <c r="MKF235" s="25"/>
      <c r="MKG235" s="25"/>
      <c r="MKH235" s="25"/>
      <c r="MKI235" s="25"/>
      <c r="MKJ235" s="25"/>
      <c r="MKK235" s="25"/>
      <c r="MKL235" s="25"/>
      <c r="MKM235" s="25"/>
      <c r="MKN235" s="25"/>
      <c r="MKO235" s="25"/>
      <c r="MKP235" s="25"/>
      <c r="MKQ235" s="25"/>
      <c r="MKR235" s="25"/>
      <c r="MKS235" s="25"/>
      <c r="MKT235" s="25"/>
      <c r="MKU235" s="25"/>
      <c r="MKV235" s="25"/>
      <c r="MKW235" s="25"/>
      <c r="MKX235" s="25"/>
      <c r="MKY235" s="25"/>
      <c r="MKZ235" s="25"/>
      <c r="MLA235" s="25"/>
      <c r="MLB235" s="25"/>
      <c r="MLC235" s="25"/>
      <c r="MLD235" s="25"/>
      <c r="MLE235" s="25"/>
      <c r="MLF235" s="25"/>
      <c r="MLG235" s="25"/>
      <c r="MLH235" s="25"/>
      <c r="MLI235" s="25"/>
      <c r="MLJ235" s="25"/>
      <c r="MLK235" s="25"/>
      <c r="MLL235" s="25"/>
      <c r="MLM235" s="25"/>
      <c r="MLN235" s="25"/>
      <c r="MLO235" s="25"/>
      <c r="MLP235" s="25"/>
      <c r="MLQ235" s="25"/>
      <c r="MLR235" s="25"/>
      <c r="MLS235" s="25"/>
      <c r="MLT235" s="25"/>
      <c r="MLU235" s="25"/>
      <c r="MLV235" s="25"/>
      <c r="MLW235" s="25"/>
      <c r="MLX235" s="25"/>
      <c r="MLY235" s="25"/>
      <c r="MLZ235" s="25"/>
      <c r="MMA235" s="25"/>
      <c r="MMB235" s="25"/>
      <c r="MMC235" s="25"/>
      <c r="MMD235" s="25"/>
      <c r="MME235" s="25"/>
      <c r="MMF235" s="25"/>
      <c r="MMG235" s="25"/>
      <c r="MMH235" s="25"/>
      <c r="MMI235" s="25"/>
      <c r="MMJ235" s="25"/>
      <c r="MMK235" s="25"/>
      <c r="MML235" s="25"/>
      <c r="MMM235" s="25"/>
      <c r="MMN235" s="25"/>
      <c r="MMO235" s="25"/>
      <c r="MMP235" s="25"/>
      <c r="MMQ235" s="25"/>
      <c r="MMR235" s="25"/>
      <c r="MMS235" s="25"/>
      <c r="MMT235" s="25"/>
      <c r="MMU235" s="25"/>
      <c r="MMV235" s="25"/>
      <c r="MMW235" s="25"/>
      <c r="MMX235" s="25"/>
      <c r="MMY235" s="25"/>
      <c r="MMZ235" s="25"/>
      <c r="MNA235" s="25"/>
      <c r="MNB235" s="25"/>
      <c r="MNC235" s="25"/>
      <c r="MND235" s="25"/>
      <c r="MNE235" s="25"/>
      <c r="MNF235" s="25"/>
      <c r="MNG235" s="25"/>
      <c r="MNH235" s="25"/>
      <c r="MNI235" s="25"/>
      <c r="MNJ235" s="25"/>
      <c r="MNK235" s="25"/>
      <c r="MNL235" s="25"/>
      <c r="MNM235" s="25"/>
      <c r="MNN235" s="25"/>
      <c r="MNO235" s="25"/>
      <c r="MNP235" s="25"/>
      <c r="MNQ235" s="25"/>
      <c r="MNR235" s="25"/>
      <c r="MNS235" s="25"/>
      <c r="MNT235" s="25"/>
      <c r="MNU235" s="25"/>
      <c r="MNV235" s="25"/>
      <c r="MNW235" s="25"/>
      <c r="MNX235" s="25"/>
      <c r="MNY235" s="25"/>
      <c r="MNZ235" s="25"/>
      <c r="MOA235" s="25"/>
      <c r="MOB235" s="25"/>
      <c r="MOC235" s="25"/>
      <c r="MOD235" s="25"/>
      <c r="MOE235" s="25"/>
      <c r="MOF235" s="25"/>
      <c r="MOG235" s="25"/>
      <c r="MOH235" s="25"/>
      <c r="MOI235" s="25"/>
      <c r="MOJ235" s="25"/>
      <c r="MOK235" s="25"/>
      <c r="MOL235" s="25"/>
      <c r="MOM235" s="25"/>
      <c r="MON235" s="25"/>
      <c r="MOO235" s="25"/>
      <c r="MOP235" s="25"/>
      <c r="MOQ235" s="25"/>
      <c r="MOR235" s="25"/>
      <c r="MOS235" s="25"/>
      <c r="MOT235" s="25"/>
      <c r="MOU235" s="25"/>
      <c r="MOV235" s="25"/>
      <c r="MOW235" s="25"/>
      <c r="MOX235" s="25"/>
      <c r="MOY235" s="25"/>
      <c r="MOZ235" s="25"/>
      <c r="MPA235" s="25"/>
      <c r="MPB235" s="25"/>
      <c r="MPC235" s="25"/>
      <c r="MPD235" s="25"/>
      <c r="MPE235" s="25"/>
      <c r="MPF235" s="25"/>
      <c r="MPG235" s="25"/>
      <c r="MPH235" s="25"/>
      <c r="MPI235" s="25"/>
      <c r="MPJ235" s="25"/>
      <c r="MPK235" s="25"/>
      <c r="MPL235" s="25"/>
      <c r="MPM235" s="25"/>
      <c r="MPN235" s="25"/>
      <c r="MPO235" s="25"/>
      <c r="MPP235" s="25"/>
      <c r="MPQ235" s="25"/>
      <c r="MPR235" s="25"/>
      <c r="MPS235" s="25"/>
      <c r="MPT235" s="25"/>
      <c r="MPU235" s="25"/>
      <c r="MPV235" s="25"/>
      <c r="MPW235" s="25"/>
      <c r="MPX235" s="25"/>
      <c r="MPY235" s="25"/>
      <c r="MPZ235" s="25"/>
      <c r="MQA235" s="25"/>
      <c r="MQB235" s="25"/>
      <c r="MQC235" s="25"/>
      <c r="MQD235" s="25"/>
      <c r="MQE235" s="25"/>
      <c r="MQF235" s="25"/>
      <c r="MQG235" s="25"/>
      <c r="MQH235" s="25"/>
      <c r="MQI235" s="25"/>
      <c r="MQJ235" s="25"/>
      <c r="MQK235" s="25"/>
      <c r="MQL235" s="25"/>
      <c r="MQM235" s="25"/>
      <c r="MQN235" s="25"/>
      <c r="MQO235" s="25"/>
      <c r="MQP235" s="25"/>
      <c r="MQQ235" s="25"/>
      <c r="MQR235" s="25"/>
      <c r="MQS235" s="25"/>
      <c r="MQT235" s="25"/>
      <c r="MQU235" s="25"/>
      <c r="MQV235" s="25"/>
      <c r="MQW235" s="25"/>
      <c r="MQX235" s="25"/>
      <c r="MQY235" s="25"/>
      <c r="MQZ235" s="25"/>
      <c r="MRA235" s="25"/>
      <c r="MRB235" s="25"/>
      <c r="MRC235" s="25"/>
      <c r="MRD235" s="25"/>
      <c r="MRE235" s="25"/>
      <c r="MRF235" s="25"/>
      <c r="MRG235" s="25"/>
      <c r="MRH235" s="25"/>
      <c r="MRI235" s="25"/>
      <c r="MRJ235" s="25"/>
      <c r="MRK235" s="25"/>
      <c r="MRL235" s="25"/>
      <c r="MRM235" s="25"/>
      <c r="MRN235" s="25"/>
      <c r="MRO235" s="25"/>
      <c r="MRP235" s="25"/>
      <c r="MRQ235" s="25"/>
      <c r="MRR235" s="25"/>
      <c r="MRS235" s="25"/>
      <c r="MRT235" s="25"/>
      <c r="MRU235" s="25"/>
      <c r="MRV235" s="25"/>
      <c r="MRW235" s="25"/>
      <c r="MRX235" s="25"/>
      <c r="MRY235" s="25"/>
      <c r="MRZ235" s="25"/>
      <c r="MSA235" s="25"/>
      <c r="MSB235" s="25"/>
      <c r="MSC235" s="25"/>
      <c r="MSD235" s="25"/>
      <c r="MSE235" s="25"/>
      <c r="MSF235" s="25"/>
      <c r="MSG235" s="25"/>
      <c r="MSH235" s="25"/>
      <c r="MSI235" s="25"/>
      <c r="MSJ235" s="25"/>
      <c r="MSK235" s="25"/>
      <c r="MSL235" s="25"/>
      <c r="MSM235" s="25"/>
      <c r="MSN235" s="25"/>
      <c r="MSO235" s="25"/>
      <c r="MSP235" s="25"/>
      <c r="MSQ235" s="25"/>
      <c r="MSR235" s="25"/>
      <c r="MSS235" s="25"/>
      <c r="MST235" s="25"/>
      <c r="MSU235" s="25"/>
      <c r="MSV235" s="25"/>
      <c r="MSW235" s="25"/>
      <c r="MSX235" s="25"/>
      <c r="MSY235" s="25"/>
      <c r="MSZ235" s="25"/>
      <c r="MTA235" s="25"/>
      <c r="MTB235" s="25"/>
      <c r="MTC235" s="25"/>
      <c r="MTD235" s="25"/>
      <c r="MTE235" s="25"/>
      <c r="MTF235" s="25"/>
      <c r="MTG235" s="25"/>
      <c r="MTH235" s="25"/>
      <c r="MTI235" s="25"/>
      <c r="MTJ235" s="25"/>
      <c r="MTK235" s="25"/>
      <c r="MTL235" s="25"/>
      <c r="MTM235" s="25"/>
      <c r="MTN235" s="25"/>
      <c r="MTO235" s="25"/>
      <c r="MTP235" s="25"/>
      <c r="MTQ235" s="25"/>
      <c r="MTR235" s="25"/>
      <c r="MTS235" s="25"/>
      <c r="MTT235" s="25"/>
      <c r="MTU235" s="25"/>
      <c r="MTV235" s="25"/>
      <c r="MTW235" s="25"/>
      <c r="MTX235" s="25"/>
      <c r="MTY235" s="25"/>
      <c r="MTZ235" s="25"/>
      <c r="MUA235" s="25"/>
      <c r="MUB235" s="25"/>
      <c r="MUC235" s="25"/>
      <c r="MUD235" s="25"/>
      <c r="MUE235" s="25"/>
      <c r="MUF235" s="25"/>
      <c r="MUG235" s="25"/>
      <c r="MUH235" s="25"/>
      <c r="MUI235" s="25"/>
      <c r="MUJ235" s="25"/>
      <c r="MUK235" s="25"/>
      <c r="MUL235" s="25"/>
      <c r="MUM235" s="25"/>
      <c r="MUN235" s="25"/>
      <c r="MUO235" s="25"/>
      <c r="MUP235" s="25"/>
      <c r="MUQ235" s="25"/>
      <c r="MUR235" s="25"/>
      <c r="MUS235" s="25"/>
      <c r="MUT235" s="25"/>
      <c r="MUU235" s="25"/>
      <c r="MUV235" s="25"/>
      <c r="MUW235" s="25"/>
      <c r="MUX235" s="25"/>
      <c r="MUY235" s="25"/>
      <c r="MUZ235" s="25"/>
      <c r="MVA235" s="25"/>
      <c r="MVB235" s="25"/>
      <c r="MVC235" s="25"/>
      <c r="MVD235" s="25"/>
      <c r="MVE235" s="25"/>
      <c r="MVF235" s="25"/>
      <c r="MVG235" s="25"/>
      <c r="MVH235" s="25"/>
      <c r="MVI235" s="25"/>
      <c r="MVJ235" s="25"/>
      <c r="MVK235" s="25"/>
      <c r="MVL235" s="25"/>
      <c r="MVM235" s="25"/>
      <c r="MVN235" s="25"/>
      <c r="MVO235" s="25"/>
      <c r="MVP235" s="25"/>
      <c r="MVQ235" s="25"/>
      <c r="MVR235" s="25"/>
      <c r="MVS235" s="25"/>
      <c r="MVT235" s="25"/>
      <c r="MVU235" s="25"/>
      <c r="MVV235" s="25"/>
      <c r="MVW235" s="25"/>
      <c r="MVX235" s="25"/>
      <c r="MVY235" s="25"/>
      <c r="MVZ235" s="25"/>
      <c r="MWA235" s="25"/>
      <c r="MWB235" s="25"/>
      <c r="MWC235" s="25"/>
      <c r="MWD235" s="25"/>
      <c r="MWE235" s="25"/>
      <c r="MWF235" s="25"/>
      <c r="MWG235" s="25"/>
      <c r="MWH235" s="25"/>
      <c r="MWI235" s="25"/>
      <c r="MWJ235" s="25"/>
      <c r="MWK235" s="25"/>
      <c r="MWL235" s="25"/>
      <c r="MWM235" s="25"/>
      <c r="MWN235" s="25"/>
      <c r="MWO235" s="25"/>
      <c r="MWP235" s="25"/>
      <c r="MWQ235" s="25"/>
      <c r="MWR235" s="25"/>
      <c r="MWS235" s="25"/>
      <c r="MWT235" s="25"/>
      <c r="MWU235" s="25"/>
      <c r="MWV235" s="25"/>
      <c r="MWW235" s="25"/>
      <c r="MWX235" s="25"/>
      <c r="MWY235" s="25"/>
      <c r="MWZ235" s="25"/>
      <c r="MXA235" s="25"/>
      <c r="MXB235" s="25"/>
      <c r="MXC235" s="25"/>
      <c r="MXD235" s="25"/>
      <c r="MXE235" s="25"/>
      <c r="MXF235" s="25"/>
      <c r="MXG235" s="25"/>
      <c r="MXH235" s="25"/>
      <c r="MXI235" s="25"/>
      <c r="MXJ235" s="25"/>
      <c r="MXK235" s="25"/>
      <c r="MXL235" s="25"/>
      <c r="MXM235" s="25"/>
      <c r="MXN235" s="25"/>
      <c r="MXO235" s="25"/>
      <c r="MXP235" s="25"/>
      <c r="MXQ235" s="25"/>
      <c r="MXR235" s="25"/>
      <c r="MXS235" s="25"/>
      <c r="MXT235" s="25"/>
      <c r="MXU235" s="25"/>
      <c r="MXV235" s="25"/>
      <c r="MXW235" s="25"/>
      <c r="MXX235" s="25"/>
      <c r="MXY235" s="25"/>
      <c r="MXZ235" s="25"/>
      <c r="MYA235" s="25"/>
      <c r="MYB235" s="25"/>
      <c r="MYC235" s="25"/>
      <c r="MYD235" s="25"/>
      <c r="MYE235" s="25"/>
      <c r="MYF235" s="25"/>
      <c r="MYG235" s="25"/>
      <c r="MYH235" s="25"/>
      <c r="MYI235" s="25"/>
      <c r="MYJ235" s="25"/>
      <c r="MYK235" s="25"/>
      <c r="MYL235" s="25"/>
      <c r="MYM235" s="25"/>
      <c r="MYN235" s="25"/>
      <c r="MYO235" s="25"/>
      <c r="MYP235" s="25"/>
      <c r="MYQ235" s="25"/>
      <c r="MYR235" s="25"/>
      <c r="MYS235" s="25"/>
      <c r="MYT235" s="25"/>
      <c r="MYU235" s="25"/>
      <c r="MYV235" s="25"/>
      <c r="MYW235" s="25"/>
      <c r="MYX235" s="25"/>
      <c r="MYY235" s="25"/>
      <c r="MYZ235" s="25"/>
      <c r="MZA235" s="25"/>
      <c r="MZB235" s="25"/>
      <c r="MZC235" s="25"/>
      <c r="MZD235" s="25"/>
      <c r="MZE235" s="25"/>
      <c r="MZF235" s="25"/>
      <c r="MZG235" s="25"/>
      <c r="MZH235" s="25"/>
      <c r="MZI235" s="25"/>
      <c r="MZJ235" s="25"/>
      <c r="MZK235" s="25"/>
      <c r="MZL235" s="25"/>
      <c r="MZM235" s="25"/>
      <c r="MZN235" s="25"/>
      <c r="MZO235" s="25"/>
      <c r="MZP235" s="25"/>
      <c r="MZQ235" s="25"/>
      <c r="MZR235" s="25"/>
      <c r="MZS235" s="25"/>
      <c r="MZT235" s="25"/>
      <c r="MZU235" s="25"/>
      <c r="MZV235" s="25"/>
      <c r="MZW235" s="25"/>
      <c r="MZX235" s="25"/>
      <c r="MZY235" s="25"/>
      <c r="MZZ235" s="25"/>
      <c r="NAA235" s="25"/>
      <c r="NAB235" s="25"/>
      <c r="NAC235" s="25"/>
      <c r="NAD235" s="25"/>
      <c r="NAE235" s="25"/>
      <c r="NAF235" s="25"/>
      <c r="NAG235" s="25"/>
      <c r="NAH235" s="25"/>
      <c r="NAI235" s="25"/>
      <c r="NAJ235" s="25"/>
      <c r="NAK235" s="25"/>
      <c r="NAL235" s="25"/>
      <c r="NAM235" s="25"/>
      <c r="NAN235" s="25"/>
      <c r="NAO235" s="25"/>
      <c r="NAP235" s="25"/>
      <c r="NAQ235" s="25"/>
      <c r="NAR235" s="25"/>
      <c r="NAS235" s="25"/>
      <c r="NAT235" s="25"/>
      <c r="NAU235" s="25"/>
      <c r="NAV235" s="25"/>
      <c r="NAW235" s="25"/>
      <c r="NAX235" s="25"/>
      <c r="NAY235" s="25"/>
      <c r="NAZ235" s="25"/>
      <c r="NBA235" s="25"/>
      <c r="NBB235" s="25"/>
      <c r="NBC235" s="25"/>
      <c r="NBD235" s="25"/>
      <c r="NBE235" s="25"/>
      <c r="NBF235" s="25"/>
      <c r="NBG235" s="25"/>
      <c r="NBH235" s="25"/>
      <c r="NBI235" s="25"/>
      <c r="NBJ235" s="25"/>
      <c r="NBK235" s="25"/>
      <c r="NBL235" s="25"/>
      <c r="NBM235" s="25"/>
      <c r="NBN235" s="25"/>
      <c r="NBO235" s="25"/>
      <c r="NBP235" s="25"/>
      <c r="NBQ235" s="25"/>
      <c r="NBR235" s="25"/>
      <c r="NBS235" s="25"/>
      <c r="NBT235" s="25"/>
      <c r="NBU235" s="25"/>
      <c r="NBV235" s="25"/>
      <c r="NBW235" s="25"/>
      <c r="NBX235" s="25"/>
      <c r="NBY235" s="25"/>
      <c r="NBZ235" s="25"/>
      <c r="NCA235" s="25"/>
      <c r="NCB235" s="25"/>
      <c r="NCC235" s="25"/>
      <c r="NCD235" s="25"/>
      <c r="NCE235" s="25"/>
      <c r="NCF235" s="25"/>
      <c r="NCG235" s="25"/>
      <c r="NCH235" s="25"/>
      <c r="NCI235" s="25"/>
      <c r="NCJ235" s="25"/>
      <c r="NCK235" s="25"/>
      <c r="NCL235" s="25"/>
      <c r="NCM235" s="25"/>
      <c r="NCN235" s="25"/>
      <c r="NCO235" s="25"/>
      <c r="NCP235" s="25"/>
      <c r="NCQ235" s="25"/>
      <c r="NCR235" s="25"/>
      <c r="NCS235" s="25"/>
      <c r="NCT235" s="25"/>
      <c r="NCU235" s="25"/>
      <c r="NCV235" s="25"/>
      <c r="NCW235" s="25"/>
      <c r="NCX235" s="25"/>
      <c r="NCY235" s="25"/>
      <c r="NCZ235" s="25"/>
      <c r="NDA235" s="25"/>
      <c r="NDB235" s="25"/>
      <c r="NDC235" s="25"/>
      <c r="NDD235" s="25"/>
      <c r="NDE235" s="25"/>
      <c r="NDF235" s="25"/>
      <c r="NDG235" s="25"/>
      <c r="NDH235" s="25"/>
      <c r="NDI235" s="25"/>
      <c r="NDJ235" s="25"/>
      <c r="NDK235" s="25"/>
      <c r="NDL235" s="25"/>
      <c r="NDM235" s="25"/>
      <c r="NDN235" s="25"/>
      <c r="NDO235" s="25"/>
      <c r="NDP235" s="25"/>
      <c r="NDQ235" s="25"/>
      <c r="NDR235" s="25"/>
      <c r="NDS235" s="25"/>
      <c r="NDT235" s="25"/>
      <c r="NDU235" s="25"/>
      <c r="NDV235" s="25"/>
      <c r="NDW235" s="25"/>
      <c r="NDX235" s="25"/>
      <c r="NDY235" s="25"/>
      <c r="NDZ235" s="25"/>
      <c r="NEA235" s="25"/>
      <c r="NEB235" s="25"/>
      <c r="NEC235" s="25"/>
      <c r="NED235" s="25"/>
      <c r="NEE235" s="25"/>
      <c r="NEF235" s="25"/>
      <c r="NEG235" s="25"/>
      <c r="NEH235" s="25"/>
      <c r="NEI235" s="25"/>
      <c r="NEJ235" s="25"/>
      <c r="NEK235" s="25"/>
      <c r="NEL235" s="25"/>
      <c r="NEM235" s="25"/>
      <c r="NEN235" s="25"/>
      <c r="NEO235" s="25"/>
      <c r="NEP235" s="25"/>
      <c r="NEQ235" s="25"/>
      <c r="NER235" s="25"/>
      <c r="NES235" s="25"/>
      <c r="NET235" s="25"/>
      <c r="NEU235" s="25"/>
      <c r="NEV235" s="25"/>
      <c r="NEW235" s="25"/>
      <c r="NEX235" s="25"/>
      <c r="NEY235" s="25"/>
      <c r="NEZ235" s="25"/>
      <c r="NFA235" s="25"/>
      <c r="NFB235" s="25"/>
      <c r="NFC235" s="25"/>
      <c r="NFD235" s="25"/>
      <c r="NFE235" s="25"/>
      <c r="NFF235" s="25"/>
      <c r="NFG235" s="25"/>
      <c r="NFH235" s="25"/>
      <c r="NFI235" s="25"/>
      <c r="NFJ235" s="25"/>
      <c r="NFK235" s="25"/>
      <c r="NFL235" s="25"/>
      <c r="NFM235" s="25"/>
      <c r="NFN235" s="25"/>
      <c r="NFO235" s="25"/>
      <c r="NFP235" s="25"/>
      <c r="NFQ235" s="25"/>
      <c r="NFR235" s="25"/>
      <c r="NFS235" s="25"/>
      <c r="NFT235" s="25"/>
      <c r="NFU235" s="25"/>
      <c r="NFV235" s="25"/>
      <c r="NFW235" s="25"/>
      <c r="NFX235" s="25"/>
      <c r="NFY235" s="25"/>
      <c r="NFZ235" s="25"/>
      <c r="NGA235" s="25"/>
      <c r="NGB235" s="25"/>
      <c r="NGC235" s="25"/>
      <c r="NGD235" s="25"/>
      <c r="NGE235" s="25"/>
      <c r="NGF235" s="25"/>
      <c r="NGG235" s="25"/>
      <c r="NGH235" s="25"/>
      <c r="NGI235" s="25"/>
      <c r="NGJ235" s="25"/>
      <c r="NGK235" s="25"/>
      <c r="NGL235" s="25"/>
      <c r="NGM235" s="25"/>
      <c r="NGN235" s="25"/>
      <c r="NGO235" s="25"/>
      <c r="NGP235" s="25"/>
      <c r="NGQ235" s="25"/>
      <c r="NGR235" s="25"/>
      <c r="NGS235" s="25"/>
      <c r="NGT235" s="25"/>
      <c r="NGU235" s="25"/>
      <c r="NGV235" s="25"/>
      <c r="NGW235" s="25"/>
      <c r="NGX235" s="25"/>
      <c r="NGY235" s="25"/>
      <c r="NGZ235" s="25"/>
      <c r="NHA235" s="25"/>
      <c r="NHB235" s="25"/>
      <c r="NHC235" s="25"/>
      <c r="NHD235" s="25"/>
      <c r="NHE235" s="25"/>
      <c r="NHF235" s="25"/>
      <c r="NHG235" s="25"/>
      <c r="NHH235" s="25"/>
      <c r="NHI235" s="25"/>
      <c r="NHJ235" s="25"/>
      <c r="NHK235" s="25"/>
      <c r="NHL235" s="25"/>
      <c r="NHM235" s="25"/>
      <c r="NHN235" s="25"/>
      <c r="NHO235" s="25"/>
      <c r="NHP235" s="25"/>
      <c r="NHQ235" s="25"/>
      <c r="NHR235" s="25"/>
      <c r="NHS235" s="25"/>
      <c r="NHT235" s="25"/>
      <c r="NHU235" s="25"/>
      <c r="NHV235" s="25"/>
      <c r="NHW235" s="25"/>
      <c r="NHX235" s="25"/>
      <c r="NHY235" s="25"/>
      <c r="NHZ235" s="25"/>
      <c r="NIA235" s="25"/>
      <c r="NIB235" s="25"/>
      <c r="NIC235" s="25"/>
      <c r="NID235" s="25"/>
      <c r="NIE235" s="25"/>
      <c r="NIF235" s="25"/>
      <c r="NIG235" s="25"/>
      <c r="NIH235" s="25"/>
      <c r="NII235" s="25"/>
      <c r="NIJ235" s="25"/>
      <c r="NIK235" s="25"/>
      <c r="NIL235" s="25"/>
      <c r="NIM235" s="25"/>
      <c r="NIN235" s="25"/>
      <c r="NIO235" s="25"/>
      <c r="NIP235" s="25"/>
      <c r="NIQ235" s="25"/>
      <c r="NIR235" s="25"/>
      <c r="NIS235" s="25"/>
      <c r="NIT235" s="25"/>
      <c r="NIU235" s="25"/>
      <c r="NIV235" s="25"/>
      <c r="NIW235" s="25"/>
      <c r="NIX235" s="25"/>
      <c r="NIY235" s="25"/>
      <c r="NIZ235" s="25"/>
      <c r="NJA235" s="25"/>
      <c r="NJB235" s="25"/>
      <c r="NJC235" s="25"/>
      <c r="NJD235" s="25"/>
      <c r="NJE235" s="25"/>
      <c r="NJF235" s="25"/>
      <c r="NJG235" s="25"/>
      <c r="NJH235" s="25"/>
      <c r="NJI235" s="25"/>
      <c r="NJJ235" s="25"/>
      <c r="NJK235" s="25"/>
      <c r="NJL235" s="25"/>
      <c r="NJM235" s="25"/>
      <c r="NJN235" s="25"/>
      <c r="NJO235" s="25"/>
      <c r="NJP235" s="25"/>
      <c r="NJQ235" s="25"/>
      <c r="NJR235" s="25"/>
      <c r="NJS235" s="25"/>
      <c r="NJT235" s="25"/>
      <c r="NJU235" s="25"/>
      <c r="NJV235" s="25"/>
      <c r="NJW235" s="25"/>
      <c r="NJX235" s="25"/>
      <c r="NJY235" s="25"/>
      <c r="NJZ235" s="25"/>
      <c r="NKA235" s="25"/>
      <c r="NKB235" s="25"/>
      <c r="NKC235" s="25"/>
      <c r="NKD235" s="25"/>
      <c r="NKE235" s="25"/>
      <c r="NKF235" s="25"/>
      <c r="NKG235" s="25"/>
      <c r="NKH235" s="25"/>
      <c r="NKI235" s="25"/>
      <c r="NKJ235" s="25"/>
      <c r="NKK235" s="25"/>
      <c r="NKL235" s="25"/>
      <c r="NKM235" s="25"/>
      <c r="NKN235" s="25"/>
      <c r="NKO235" s="25"/>
      <c r="NKP235" s="25"/>
      <c r="NKQ235" s="25"/>
      <c r="NKR235" s="25"/>
      <c r="NKS235" s="25"/>
      <c r="NKT235" s="25"/>
      <c r="NKU235" s="25"/>
      <c r="NKV235" s="25"/>
      <c r="NKW235" s="25"/>
      <c r="NKX235" s="25"/>
      <c r="NKY235" s="25"/>
      <c r="NKZ235" s="25"/>
      <c r="NLA235" s="25"/>
      <c r="NLB235" s="25"/>
      <c r="NLC235" s="25"/>
      <c r="NLD235" s="25"/>
      <c r="NLE235" s="25"/>
      <c r="NLF235" s="25"/>
      <c r="NLG235" s="25"/>
      <c r="NLH235" s="25"/>
      <c r="NLI235" s="25"/>
      <c r="NLJ235" s="25"/>
      <c r="NLK235" s="25"/>
      <c r="NLL235" s="25"/>
      <c r="NLM235" s="25"/>
      <c r="NLN235" s="25"/>
      <c r="NLO235" s="25"/>
      <c r="NLP235" s="25"/>
      <c r="NLQ235" s="25"/>
      <c r="NLR235" s="25"/>
      <c r="NLS235" s="25"/>
      <c r="NLT235" s="25"/>
      <c r="NLU235" s="25"/>
      <c r="NLV235" s="25"/>
      <c r="NLW235" s="25"/>
      <c r="NLX235" s="25"/>
      <c r="NLY235" s="25"/>
      <c r="NLZ235" s="25"/>
      <c r="NMA235" s="25"/>
      <c r="NMB235" s="25"/>
      <c r="NMC235" s="25"/>
      <c r="NMD235" s="25"/>
      <c r="NME235" s="25"/>
      <c r="NMF235" s="25"/>
      <c r="NMG235" s="25"/>
      <c r="NMH235" s="25"/>
      <c r="NMI235" s="25"/>
      <c r="NMJ235" s="25"/>
      <c r="NMK235" s="25"/>
      <c r="NML235" s="25"/>
      <c r="NMM235" s="25"/>
      <c r="NMN235" s="25"/>
      <c r="NMO235" s="25"/>
      <c r="NMP235" s="25"/>
      <c r="NMQ235" s="25"/>
      <c r="NMR235" s="25"/>
      <c r="NMS235" s="25"/>
      <c r="NMT235" s="25"/>
      <c r="NMU235" s="25"/>
      <c r="NMV235" s="25"/>
      <c r="NMW235" s="25"/>
      <c r="NMX235" s="25"/>
      <c r="NMY235" s="25"/>
      <c r="NMZ235" s="25"/>
      <c r="NNA235" s="25"/>
      <c r="NNB235" s="25"/>
      <c r="NNC235" s="25"/>
      <c r="NND235" s="25"/>
      <c r="NNE235" s="25"/>
      <c r="NNF235" s="25"/>
      <c r="NNG235" s="25"/>
      <c r="NNH235" s="25"/>
      <c r="NNI235" s="25"/>
      <c r="NNJ235" s="25"/>
      <c r="NNK235" s="25"/>
      <c r="NNL235" s="25"/>
      <c r="NNM235" s="25"/>
      <c r="NNN235" s="25"/>
      <c r="NNO235" s="25"/>
      <c r="NNP235" s="25"/>
      <c r="NNQ235" s="25"/>
      <c r="NNR235" s="25"/>
      <c r="NNS235" s="25"/>
      <c r="NNT235" s="25"/>
      <c r="NNU235" s="25"/>
      <c r="NNV235" s="25"/>
      <c r="NNW235" s="25"/>
      <c r="NNX235" s="25"/>
      <c r="NNY235" s="25"/>
      <c r="NNZ235" s="25"/>
      <c r="NOA235" s="25"/>
      <c r="NOB235" s="25"/>
      <c r="NOC235" s="25"/>
      <c r="NOD235" s="25"/>
      <c r="NOE235" s="25"/>
      <c r="NOF235" s="25"/>
      <c r="NOG235" s="25"/>
      <c r="NOH235" s="25"/>
      <c r="NOI235" s="25"/>
      <c r="NOJ235" s="25"/>
      <c r="NOK235" s="25"/>
      <c r="NOL235" s="25"/>
      <c r="NOM235" s="25"/>
      <c r="NON235" s="25"/>
      <c r="NOO235" s="25"/>
      <c r="NOP235" s="25"/>
      <c r="NOQ235" s="25"/>
      <c r="NOR235" s="25"/>
      <c r="NOS235" s="25"/>
      <c r="NOT235" s="25"/>
      <c r="NOU235" s="25"/>
      <c r="NOV235" s="25"/>
      <c r="NOW235" s="25"/>
      <c r="NOX235" s="25"/>
      <c r="NOY235" s="25"/>
      <c r="NOZ235" s="25"/>
      <c r="NPA235" s="25"/>
      <c r="NPB235" s="25"/>
      <c r="NPC235" s="25"/>
      <c r="NPD235" s="25"/>
      <c r="NPE235" s="25"/>
      <c r="NPF235" s="25"/>
      <c r="NPG235" s="25"/>
      <c r="NPH235" s="25"/>
      <c r="NPI235" s="25"/>
      <c r="NPJ235" s="25"/>
      <c r="NPK235" s="25"/>
      <c r="NPL235" s="25"/>
      <c r="NPM235" s="25"/>
      <c r="NPN235" s="25"/>
      <c r="NPO235" s="25"/>
      <c r="NPP235" s="25"/>
      <c r="NPQ235" s="25"/>
      <c r="NPR235" s="25"/>
      <c r="NPS235" s="25"/>
      <c r="NPT235" s="25"/>
      <c r="NPU235" s="25"/>
      <c r="NPV235" s="25"/>
      <c r="NPW235" s="25"/>
      <c r="NPX235" s="25"/>
      <c r="NPY235" s="25"/>
      <c r="NPZ235" s="25"/>
      <c r="NQA235" s="25"/>
      <c r="NQB235" s="25"/>
      <c r="NQC235" s="25"/>
      <c r="NQD235" s="25"/>
      <c r="NQE235" s="25"/>
      <c r="NQF235" s="25"/>
      <c r="NQG235" s="25"/>
      <c r="NQH235" s="25"/>
      <c r="NQI235" s="25"/>
      <c r="NQJ235" s="25"/>
      <c r="NQK235" s="25"/>
      <c r="NQL235" s="25"/>
      <c r="NQM235" s="25"/>
      <c r="NQN235" s="25"/>
      <c r="NQO235" s="25"/>
      <c r="NQP235" s="25"/>
      <c r="NQQ235" s="25"/>
      <c r="NQR235" s="25"/>
      <c r="NQS235" s="25"/>
      <c r="NQT235" s="25"/>
      <c r="NQU235" s="25"/>
      <c r="NQV235" s="25"/>
      <c r="NQW235" s="25"/>
      <c r="NQX235" s="25"/>
      <c r="NQY235" s="25"/>
      <c r="NQZ235" s="25"/>
      <c r="NRA235" s="25"/>
      <c r="NRB235" s="25"/>
      <c r="NRC235" s="25"/>
      <c r="NRD235" s="25"/>
      <c r="NRE235" s="25"/>
      <c r="NRF235" s="25"/>
      <c r="NRG235" s="25"/>
      <c r="NRH235" s="25"/>
      <c r="NRI235" s="25"/>
      <c r="NRJ235" s="25"/>
      <c r="NRK235" s="25"/>
      <c r="NRL235" s="25"/>
      <c r="NRM235" s="25"/>
      <c r="NRN235" s="25"/>
      <c r="NRO235" s="25"/>
      <c r="NRP235" s="25"/>
      <c r="NRQ235" s="25"/>
      <c r="NRR235" s="25"/>
      <c r="NRS235" s="25"/>
      <c r="NRT235" s="25"/>
      <c r="NRU235" s="25"/>
      <c r="NRV235" s="25"/>
      <c r="NRW235" s="25"/>
      <c r="NRX235" s="25"/>
      <c r="NRY235" s="25"/>
      <c r="NRZ235" s="25"/>
      <c r="NSA235" s="25"/>
      <c r="NSB235" s="25"/>
      <c r="NSC235" s="25"/>
      <c r="NSD235" s="25"/>
      <c r="NSE235" s="25"/>
      <c r="NSF235" s="25"/>
      <c r="NSG235" s="25"/>
      <c r="NSH235" s="25"/>
      <c r="NSI235" s="25"/>
      <c r="NSJ235" s="25"/>
      <c r="NSK235" s="25"/>
      <c r="NSL235" s="25"/>
      <c r="NSM235" s="25"/>
      <c r="NSN235" s="25"/>
      <c r="NSO235" s="25"/>
      <c r="NSP235" s="25"/>
      <c r="NSQ235" s="25"/>
      <c r="NSR235" s="25"/>
      <c r="NSS235" s="25"/>
      <c r="NST235" s="25"/>
      <c r="NSU235" s="25"/>
      <c r="NSV235" s="25"/>
      <c r="NSW235" s="25"/>
      <c r="NSX235" s="25"/>
      <c r="NSY235" s="25"/>
      <c r="NSZ235" s="25"/>
      <c r="NTA235" s="25"/>
      <c r="NTB235" s="25"/>
      <c r="NTC235" s="25"/>
      <c r="NTD235" s="25"/>
      <c r="NTE235" s="25"/>
      <c r="NTF235" s="25"/>
      <c r="NTG235" s="25"/>
      <c r="NTH235" s="25"/>
      <c r="NTI235" s="25"/>
      <c r="NTJ235" s="25"/>
      <c r="NTK235" s="25"/>
      <c r="NTL235" s="25"/>
      <c r="NTM235" s="25"/>
      <c r="NTN235" s="25"/>
      <c r="NTO235" s="25"/>
      <c r="NTP235" s="25"/>
      <c r="NTQ235" s="25"/>
      <c r="NTR235" s="25"/>
      <c r="NTS235" s="25"/>
      <c r="NTT235" s="25"/>
      <c r="NTU235" s="25"/>
      <c r="NTV235" s="25"/>
      <c r="NTW235" s="25"/>
      <c r="NTX235" s="25"/>
      <c r="NTY235" s="25"/>
      <c r="NTZ235" s="25"/>
      <c r="NUA235" s="25"/>
      <c r="NUB235" s="25"/>
      <c r="NUC235" s="25"/>
      <c r="NUD235" s="25"/>
      <c r="NUE235" s="25"/>
      <c r="NUF235" s="25"/>
      <c r="NUG235" s="25"/>
      <c r="NUH235" s="25"/>
      <c r="NUI235" s="25"/>
      <c r="NUJ235" s="25"/>
      <c r="NUK235" s="25"/>
      <c r="NUL235" s="25"/>
      <c r="NUM235" s="25"/>
      <c r="NUN235" s="25"/>
      <c r="NUO235" s="25"/>
      <c r="NUP235" s="25"/>
      <c r="NUQ235" s="25"/>
      <c r="NUR235" s="25"/>
      <c r="NUS235" s="25"/>
      <c r="NUT235" s="25"/>
      <c r="NUU235" s="25"/>
      <c r="NUV235" s="25"/>
      <c r="NUW235" s="25"/>
      <c r="NUX235" s="25"/>
      <c r="NUY235" s="25"/>
      <c r="NUZ235" s="25"/>
      <c r="NVA235" s="25"/>
      <c r="NVB235" s="25"/>
      <c r="NVC235" s="25"/>
      <c r="NVD235" s="25"/>
      <c r="NVE235" s="25"/>
      <c r="NVF235" s="25"/>
      <c r="NVG235" s="25"/>
      <c r="NVH235" s="25"/>
      <c r="NVI235" s="25"/>
      <c r="NVJ235" s="25"/>
      <c r="NVK235" s="25"/>
      <c r="NVL235" s="25"/>
      <c r="NVM235" s="25"/>
      <c r="NVN235" s="25"/>
      <c r="NVO235" s="25"/>
      <c r="NVP235" s="25"/>
      <c r="NVQ235" s="25"/>
      <c r="NVR235" s="25"/>
      <c r="NVS235" s="25"/>
      <c r="NVT235" s="25"/>
      <c r="NVU235" s="25"/>
      <c r="NVV235" s="25"/>
      <c r="NVW235" s="25"/>
      <c r="NVX235" s="25"/>
      <c r="NVY235" s="25"/>
      <c r="NVZ235" s="25"/>
      <c r="NWA235" s="25"/>
      <c r="NWB235" s="25"/>
      <c r="NWC235" s="25"/>
      <c r="NWD235" s="25"/>
      <c r="NWE235" s="25"/>
      <c r="NWF235" s="25"/>
      <c r="NWG235" s="25"/>
      <c r="NWH235" s="25"/>
      <c r="NWI235" s="25"/>
      <c r="NWJ235" s="25"/>
      <c r="NWK235" s="25"/>
      <c r="NWL235" s="25"/>
      <c r="NWM235" s="25"/>
      <c r="NWN235" s="25"/>
      <c r="NWO235" s="25"/>
      <c r="NWP235" s="25"/>
      <c r="NWQ235" s="25"/>
      <c r="NWR235" s="25"/>
      <c r="NWS235" s="25"/>
      <c r="NWT235" s="25"/>
      <c r="NWU235" s="25"/>
      <c r="NWV235" s="25"/>
      <c r="NWW235" s="25"/>
      <c r="NWX235" s="25"/>
      <c r="NWY235" s="25"/>
      <c r="NWZ235" s="25"/>
      <c r="NXA235" s="25"/>
      <c r="NXB235" s="25"/>
      <c r="NXC235" s="25"/>
      <c r="NXD235" s="25"/>
      <c r="NXE235" s="25"/>
      <c r="NXF235" s="25"/>
      <c r="NXG235" s="25"/>
      <c r="NXH235" s="25"/>
      <c r="NXI235" s="25"/>
      <c r="NXJ235" s="25"/>
      <c r="NXK235" s="25"/>
      <c r="NXL235" s="25"/>
      <c r="NXM235" s="25"/>
      <c r="NXN235" s="25"/>
      <c r="NXO235" s="25"/>
      <c r="NXP235" s="25"/>
      <c r="NXQ235" s="25"/>
      <c r="NXR235" s="25"/>
      <c r="NXS235" s="25"/>
      <c r="NXT235" s="25"/>
      <c r="NXU235" s="25"/>
      <c r="NXV235" s="25"/>
      <c r="NXW235" s="25"/>
      <c r="NXX235" s="25"/>
      <c r="NXY235" s="25"/>
      <c r="NXZ235" s="25"/>
      <c r="NYA235" s="25"/>
      <c r="NYB235" s="25"/>
      <c r="NYC235" s="25"/>
      <c r="NYD235" s="25"/>
      <c r="NYE235" s="25"/>
      <c r="NYF235" s="25"/>
      <c r="NYG235" s="25"/>
      <c r="NYH235" s="25"/>
      <c r="NYI235" s="25"/>
      <c r="NYJ235" s="25"/>
      <c r="NYK235" s="25"/>
      <c r="NYL235" s="25"/>
      <c r="NYM235" s="25"/>
      <c r="NYN235" s="25"/>
      <c r="NYO235" s="25"/>
      <c r="NYP235" s="25"/>
      <c r="NYQ235" s="25"/>
      <c r="NYR235" s="25"/>
      <c r="NYS235" s="25"/>
      <c r="NYT235" s="25"/>
      <c r="NYU235" s="25"/>
      <c r="NYV235" s="25"/>
      <c r="NYW235" s="25"/>
      <c r="NYX235" s="25"/>
      <c r="NYY235" s="25"/>
      <c r="NYZ235" s="25"/>
      <c r="NZA235" s="25"/>
      <c r="NZB235" s="25"/>
      <c r="NZC235" s="25"/>
      <c r="NZD235" s="25"/>
      <c r="NZE235" s="25"/>
      <c r="NZF235" s="25"/>
      <c r="NZG235" s="25"/>
      <c r="NZH235" s="25"/>
      <c r="NZI235" s="25"/>
      <c r="NZJ235" s="25"/>
      <c r="NZK235" s="25"/>
      <c r="NZL235" s="25"/>
      <c r="NZM235" s="25"/>
      <c r="NZN235" s="25"/>
      <c r="NZO235" s="25"/>
      <c r="NZP235" s="25"/>
      <c r="NZQ235" s="25"/>
      <c r="NZR235" s="25"/>
      <c r="NZS235" s="25"/>
      <c r="NZT235" s="25"/>
      <c r="NZU235" s="25"/>
      <c r="NZV235" s="25"/>
      <c r="NZW235" s="25"/>
      <c r="NZX235" s="25"/>
      <c r="NZY235" s="25"/>
      <c r="NZZ235" s="25"/>
      <c r="OAA235" s="25"/>
      <c r="OAB235" s="25"/>
      <c r="OAC235" s="25"/>
      <c r="OAD235" s="25"/>
      <c r="OAE235" s="25"/>
      <c r="OAF235" s="25"/>
      <c r="OAG235" s="25"/>
      <c r="OAH235" s="25"/>
      <c r="OAI235" s="25"/>
      <c r="OAJ235" s="25"/>
      <c r="OAK235" s="25"/>
      <c r="OAL235" s="25"/>
      <c r="OAM235" s="25"/>
      <c r="OAN235" s="25"/>
      <c r="OAO235" s="25"/>
      <c r="OAP235" s="25"/>
      <c r="OAQ235" s="25"/>
      <c r="OAR235" s="25"/>
      <c r="OAS235" s="25"/>
      <c r="OAT235" s="25"/>
      <c r="OAU235" s="25"/>
      <c r="OAV235" s="25"/>
      <c r="OAW235" s="25"/>
      <c r="OAX235" s="25"/>
      <c r="OAY235" s="25"/>
      <c r="OAZ235" s="25"/>
      <c r="OBA235" s="25"/>
      <c r="OBB235" s="25"/>
      <c r="OBC235" s="25"/>
      <c r="OBD235" s="25"/>
      <c r="OBE235" s="25"/>
      <c r="OBF235" s="25"/>
      <c r="OBG235" s="25"/>
      <c r="OBH235" s="25"/>
      <c r="OBI235" s="25"/>
      <c r="OBJ235" s="25"/>
      <c r="OBK235" s="25"/>
      <c r="OBL235" s="25"/>
      <c r="OBM235" s="25"/>
      <c r="OBN235" s="25"/>
      <c r="OBO235" s="25"/>
      <c r="OBP235" s="25"/>
      <c r="OBQ235" s="25"/>
      <c r="OBR235" s="25"/>
      <c r="OBS235" s="25"/>
      <c r="OBT235" s="25"/>
      <c r="OBU235" s="25"/>
      <c r="OBV235" s="25"/>
      <c r="OBW235" s="25"/>
      <c r="OBX235" s="25"/>
      <c r="OBY235" s="25"/>
      <c r="OBZ235" s="25"/>
      <c r="OCA235" s="25"/>
      <c r="OCB235" s="25"/>
      <c r="OCC235" s="25"/>
      <c r="OCD235" s="25"/>
      <c r="OCE235" s="25"/>
      <c r="OCF235" s="25"/>
      <c r="OCG235" s="25"/>
      <c r="OCH235" s="25"/>
      <c r="OCI235" s="25"/>
      <c r="OCJ235" s="25"/>
      <c r="OCK235" s="25"/>
      <c r="OCL235" s="25"/>
      <c r="OCM235" s="25"/>
      <c r="OCN235" s="25"/>
      <c r="OCO235" s="25"/>
      <c r="OCP235" s="25"/>
      <c r="OCQ235" s="25"/>
      <c r="OCR235" s="25"/>
      <c r="OCS235" s="25"/>
      <c r="OCT235" s="25"/>
      <c r="OCU235" s="25"/>
      <c r="OCV235" s="25"/>
      <c r="OCW235" s="25"/>
      <c r="OCX235" s="25"/>
      <c r="OCY235" s="25"/>
      <c r="OCZ235" s="25"/>
      <c r="ODA235" s="25"/>
      <c r="ODB235" s="25"/>
      <c r="ODC235" s="25"/>
      <c r="ODD235" s="25"/>
      <c r="ODE235" s="25"/>
      <c r="ODF235" s="25"/>
      <c r="ODG235" s="25"/>
      <c r="ODH235" s="25"/>
      <c r="ODI235" s="25"/>
      <c r="ODJ235" s="25"/>
      <c r="ODK235" s="25"/>
      <c r="ODL235" s="25"/>
      <c r="ODM235" s="25"/>
      <c r="ODN235" s="25"/>
      <c r="ODO235" s="25"/>
      <c r="ODP235" s="25"/>
      <c r="ODQ235" s="25"/>
      <c r="ODR235" s="25"/>
      <c r="ODS235" s="25"/>
      <c r="ODT235" s="25"/>
      <c r="ODU235" s="25"/>
      <c r="ODV235" s="25"/>
      <c r="ODW235" s="25"/>
      <c r="ODX235" s="25"/>
      <c r="ODY235" s="25"/>
      <c r="ODZ235" s="25"/>
      <c r="OEA235" s="25"/>
      <c r="OEB235" s="25"/>
      <c r="OEC235" s="25"/>
      <c r="OED235" s="25"/>
      <c r="OEE235" s="25"/>
      <c r="OEF235" s="25"/>
      <c r="OEG235" s="25"/>
      <c r="OEH235" s="25"/>
      <c r="OEI235" s="25"/>
      <c r="OEJ235" s="25"/>
      <c r="OEK235" s="25"/>
      <c r="OEL235" s="25"/>
      <c r="OEM235" s="25"/>
      <c r="OEN235" s="25"/>
      <c r="OEO235" s="25"/>
      <c r="OEP235" s="25"/>
      <c r="OEQ235" s="25"/>
      <c r="OER235" s="25"/>
      <c r="OES235" s="25"/>
      <c r="OET235" s="25"/>
      <c r="OEU235" s="25"/>
      <c r="OEV235" s="25"/>
      <c r="OEW235" s="25"/>
      <c r="OEX235" s="25"/>
      <c r="OEY235" s="25"/>
      <c r="OEZ235" s="25"/>
      <c r="OFA235" s="25"/>
      <c r="OFB235" s="25"/>
      <c r="OFC235" s="25"/>
      <c r="OFD235" s="25"/>
      <c r="OFE235" s="25"/>
      <c r="OFF235" s="25"/>
      <c r="OFG235" s="25"/>
      <c r="OFH235" s="25"/>
      <c r="OFI235" s="25"/>
      <c r="OFJ235" s="25"/>
      <c r="OFK235" s="25"/>
      <c r="OFL235" s="25"/>
      <c r="OFM235" s="25"/>
      <c r="OFN235" s="25"/>
      <c r="OFO235" s="25"/>
      <c r="OFP235" s="25"/>
      <c r="OFQ235" s="25"/>
      <c r="OFR235" s="25"/>
      <c r="OFS235" s="25"/>
      <c r="OFT235" s="25"/>
      <c r="OFU235" s="25"/>
      <c r="OFV235" s="25"/>
      <c r="OFW235" s="25"/>
      <c r="OFX235" s="25"/>
      <c r="OFY235" s="25"/>
      <c r="OFZ235" s="25"/>
      <c r="OGA235" s="25"/>
      <c r="OGB235" s="25"/>
      <c r="OGC235" s="25"/>
      <c r="OGD235" s="25"/>
      <c r="OGE235" s="25"/>
      <c r="OGF235" s="25"/>
      <c r="OGG235" s="25"/>
      <c r="OGH235" s="25"/>
      <c r="OGI235" s="25"/>
      <c r="OGJ235" s="25"/>
      <c r="OGK235" s="25"/>
      <c r="OGL235" s="25"/>
      <c r="OGM235" s="25"/>
      <c r="OGN235" s="25"/>
      <c r="OGO235" s="25"/>
      <c r="OGP235" s="25"/>
      <c r="OGQ235" s="25"/>
      <c r="OGR235" s="25"/>
      <c r="OGS235" s="25"/>
      <c r="OGT235" s="25"/>
      <c r="OGU235" s="25"/>
      <c r="OGV235" s="25"/>
      <c r="OGW235" s="25"/>
      <c r="OGX235" s="25"/>
      <c r="OGY235" s="25"/>
      <c r="OGZ235" s="25"/>
      <c r="OHA235" s="25"/>
      <c r="OHB235" s="25"/>
      <c r="OHC235" s="25"/>
      <c r="OHD235" s="25"/>
      <c r="OHE235" s="25"/>
      <c r="OHF235" s="25"/>
      <c r="OHG235" s="25"/>
      <c r="OHH235" s="25"/>
      <c r="OHI235" s="25"/>
      <c r="OHJ235" s="25"/>
      <c r="OHK235" s="25"/>
      <c r="OHL235" s="25"/>
      <c r="OHM235" s="25"/>
      <c r="OHN235" s="25"/>
      <c r="OHO235" s="25"/>
      <c r="OHP235" s="25"/>
      <c r="OHQ235" s="25"/>
      <c r="OHR235" s="25"/>
      <c r="OHS235" s="25"/>
      <c r="OHT235" s="25"/>
      <c r="OHU235" s="25"/>
      <c r="OHV235" s="25"/>
      <c r="OHW235" s="25"/>
      <c r="OHX235" s="25"/>
      <c r="OHY235" s="25"/>
      <c r="OHZ235" s="25"/>
      <c r="OIA235" s="25"/>
      <c r="OIB235" s="25"/>
      <c r="OIC235" s="25"/>
      <c r="OID235" s="25"/>
      <c r="OIE235" s="25"/>
      <c r="OIF235" s="25"/>
      <c r="OIG235" s="25"/>
      <c r="OIH235" s="25"/>
      <c r="OII235" s="25"/>
      <c r="OIJ235" s="25"/>
      <c r="OIK235" s="25"/>
      <c r="OIL235" s="25"/>
      <c r="OIM235" s="25"/>
      <c r="OIN235" s="25"/>
      <c r="OIO235" s="25"/>
      <c r="OIP235" s="25"/>
      <c r="OIQ235" s="25"/>
      <c r="OIR235" s="25"/>
      <c r="OIS235" s="25"/>
      <c r="OIT235" s="25"/>
      <c r="OIU235" s="25"/>
      <c r="OIV235" s="25"/>
      <c r="OIW235" s="25"/>
      <c r="OIX235" s="25"/>
      <c r="OIY235" s="25"/>
      <c r="OIZ235" s="25"/>
      <c r="OJA235" s="25"/>
      <c r="OJB235" s="25"/>
      <c r="OJC235" s="25"/>
      <c r="OJD235" s="25"/>
      <c r="OJE235" s="25"/>
      <c r="OJF235" s="25"/>
      <c r="OJG235" s="25"/>
      <c r="OJH235" s="25"/>
      <c r="OJI235" s="25"/>
      <c r="OJJ235" s="25"/>
      <c r="OJK235" s="25"/>
      <c r="OJL235" s="25"/>
      <c r="OJM235" s="25"/>
      <c r="OJN235" s="25"/>
      <c r="OJO235" s="25"/>
      <c r="OJP235" s="25"/>
      <c r="OJQ235" s="25"/>
      <c r="OJR235" s="25"/>
      <c r="OJS235" s="25"/>
      <c r="OJT235" s="25"/>
      <c r="OJU235" s="25"/>
      <c r="OJV235" s="25"/>
      <c r="OJW235" s="25"/>
      <c r="OJX235" s="25"/>
      <c r="OJY235" s="25"/>
      <c r="OJZ235" s="25"/>
      <c r="OKA235" s="25"/>
      <c r="OKB235" s="25"/>
      <c r="OKC235" s="25"/>
      <c r="OKD235" s="25"/>
      <c r="OKE235" s="25"/>
      <c r="OKF235" s="25"/>
      <c r="OKG235" s="25"/>
      <c r="OKH235" s="25"/>
      <c r="OKI235" s="25"/>
      <c r="OKJ235" s="25"/>
      <c r="OKK235" s="25"/>
      <c r="OKL235" s="25"/>
      <c r="OKM235" s="25"/>
      <c r="OKN235" s="25"/>
      <c r="OKO235" s="25"/>
      <c r="OKP235" s="25"/>
      <c r="OKQ235" s="25"/>
      <c r="OKR235" s="25"/>
      <c r="OKS235" s="25"/>
      <c r="OKT235" s="25"/>
      <c r="OKU235" s="25"/>
      <c r="OKV235" s="25"/>
      <c r="OKW235" s="25"/>
      <c r="OKX235" s="25"/>
      <c r="OKY235" s="25"/>
      <c r="OKZ235" s="25"/>
      <c r="OLA235" s="25"/>
      <c r="OLB235" s="25"/>
      <c r="OLC235" s="25"/>
      <c r="OLD235" s="25"/>
      <c r="OLE235" s="25"/>
      <c r="OLF235" s="25"/>
      <c r="OLG235" s="25"/>
      <c r="OLH235" s="25"/>
      <c r="OLI235" s="25"/>
      <c r="OLJ235" s="25"/>
      <c r="OLK235" s="25"/>
      <c r="OLL235" s="25"/>
      <c r="OLM235" s="25"/>
      <c r="OLN235" s="25"/>
      <c r="OLO235" s="25"/>
      <c r="OLP235" s="25"/>
      <c r="OLQ235" s="25"/>
      <c r="OLR235" s="25"/>
      <c r="OLS235" s="25"/>
      <c r="OLT235" s="25"/>
      <c r="OLU235" s="25"/>
      <c r="OLV235" s="25"/>
      <c r="OLW235" s="25"/>
      <c r="OLX235" s="25"/>
      <c r="OLY235" s="25"/>
      <c r="OLZ235" s="25"/>
      <c r="OMA235" s="25"/>
      <c r="OMB235" s="25"/>
      <c r="OMC235" s="25"/>
      <c r="OMD235" s="25"/>
      <c r="OME235" s="25"/>
      <c r="OMF235" s="25"/>
      <c r="OMG235" s="25"/>
      <c r="OMH235" s="25"/>
      <c r="OMI235" s="25"/>
      <c r="OMJ235" s="25"/>
      <c r="OMK235" s="25"/>
      <c r="OML235" s="25"/>
      <c r="OMM235" s="25"/>
      <c r="OMN235" s="25"/>
      <c r="OMO235" s="25"/>
      <c r="OMP235" s="25"/>
      <c r="OMQ235" s="25"/>
      <c r="OMR235" s="25"/>
      <c r="OMS235" s="25"/>
      <c r="OMT235" s="25"/>
      <c r="OMU235" s="25"/>
      <c r="OMV235" s="25"/>
      <c r="OMW235" s="25"/>
      <c r="OMX235" s="25"/>
      <c r="OMY235" s="25"/>
      <c r="OMZ235" s="25"/>
      <c r="ONA235" s="25"/>
      <c r="ONB235" s="25"/>
      <c r="ONC235" s="25"/>
      <c r="OND235" s="25"/>
      <c r="ONE235" s="25"/>
      <c r="ONF235" s="25"/>
      <c r="ONG235" s="25"/>
      <c r="ONH235" s="25"/>
      <c r="ONI235" s="25"/>
      <c r="ONJ235" s="25"/>
      <c r="ONK235" s="25"/>
      <c r="ONL235" s="25"/>
      <c r="ONM235" s="25"/>
      <c r="ONN235" s="25"/>
      <c r="ONO235" s="25"/>
      <c r="ONP235" s="25"/>
      <c r="ONQ235" s="25"/>
      <c r="ONR235" s="25"/>
      <c r="ONS235" s="25"/>
      <c r="ONT235" s="25"/>
      <c r="ONU235" s="25"/>
      <c r="ONV235" s="25"/>
      <c r="ONW235" s="25"/>
      <c r="ONX235" s="25"/>
      <c r="ONY235" s="25"/>
      <c r="ONZ235" s="25"/>
      <c r="OOA235" s="25"/>
      <c r="OOB235" s="25"/>
      <c r="OOC235" s="25"/>
      <c r="OOD235" s="25"/>
      <c r="OOE235" s="25"/>
      <c r="OOF235" s="25"/>
      <c r="OOG235" s="25"/>
      <c r="OOH235" s="25"/>
      <c r="OOI235" s="25"/>
      <c r="OOJ235" s="25"/>
      <c r="OOK235" s="25"/>
      <c r="OOL235" s="25"/>
      <c r="OOM235" s="25"/>
      <c r="OON235" s="25"/>
      <c r="OOO235" s="25"/>
      <c r="OOP235" s="25"/>
      <c r="OOQ235" s="25"/>
      <c r="OOR235" s="25"/>
      <c r="OOS235" s="25"/>
      <c r="OOT235" s="25"/>
      <c r="OOU235" s="25"/>
      <c r="OOV235" s="25"/>
      <c r="OOW235" s="25"/>
      <c r="OOX235" s="25"/>
      <c r="OOY235" s="25"/>
      <c r="OOZ235" s="25"/>
      <c r="OPA235" s="25"/>
      <c r="OPB235" s="25"/>
      <c r="OPC235" s="25"/>
      <c r="OPD235" s="25"/>
      <c r="OPE235" s="25"/>
      <c r="OPF235" s="25"/>
      <c r="OPG235" s="25"/>
      <c r="OPH235" s="25"/>
      <c r="OPI235" s="25"/>
      <c r="OPJ235" s="25"/>
      <c r="OPK235" s="25"/>
      <c r="OPL235" s="25"/>
      <c r="OPM235" s="25"/>
      <c r="OPN235" s="25"/>
      <c r="OPO235" s="25"/>
      <c r="OPP235" s="25"/>
      <c r="OPQ235" s="25"/>
      <c r="OPR235" s="25"/>
      <c r="OPS235" s="25"/>
      <c r="OPT235" s="25"/>
      <c r="OPU235" s="25"/>
      <c r="OPV235" s="25"/>
      <c r="OPW235" s="25"/>
      <c r="OPX235" s="25"/>
      <c r="OPY235" s="25"/>
      <c r="OPZ235" s="25"/>
      <c r="OQA235" s="25"/>
      <c r="OQB235" s="25"/>
      <c r="OQC235" s="25"/>
      <c r="OQD235" s="25"/>
      <c r="OQE235" s="25"/>
      <c r="OQF235" s="25"/>
      <c r="OQG235" s="25"/>
      <c r="OQH235" s="25"/>
      <c r="OQI235" s="25"/>
      <c r="OQJ235" s="25"/>
      <c r="OQK235" s="25"/>
      <c r="OQL235" s="25"/>
      <c r="OQM235" s="25"/>
      <c r="OQN235" s="25"/>
      <c r="OQO235" s="25"/>
      <c r="OQP235" s="25"/>
      <c r="OQQ235" s="25"/>
      <c r="OQR235" s="25"/>
      <c r="OQS235" s="25"/>
      <c r="OQT235" s="25"/>
      <c r="OQU235" s="25"/>
      <c r="OQV235" s="25"/>
      <c r="OQW235" s="25"/>
      <c r="OQX235" s="25"/>
      <c r="OQY235" s="25"/>
      <c r="OQZ235" s="25"/>
      <c r="ORA235" s="25"/>
      <c r="ORB235" s="25"/>
      <c r="ORC235" s="25"/>
      <c r="ORD235" s="25"/>
      <c r="ORE235" s="25"/>
      <c r="ORF235" s="25"/>
      <c r="ORG235" s="25"/>
      <c r="ORH235" s="25"/>
      <c r="ORI235" s="25"/>
      <c r="ORJ235" s="25"/>
      <c r="ORK235" s="25"/>
      <c r="ORL235" s="25"/>
      <c r="ORM235" s="25"/>
      <c r="ORN235" s="25"/>
      <c r="ORO235" s="25"/>
      <c r="ORP235" s="25"/>
      <c r="ORQ235" s="25"/>
      <c r="ORR235" s="25"/>
      <c r="ORS235" s="25"/>
      <c r="ORT235" s="25"/>
      <c r="ORU235" s="25"/>
      <c r="ORV235" s="25"/>
      <c r="ORW235" s="25"/>
      <c r="ORX235" s="25"/>
      <c r="ORY235" s="25"/>
      <c r="ORZ235" s="25"/>
      <c r="OSA235" s="25"/>
      <c r="OSB235" s="25"/>
      <c r="OSC235" s="25"/>
      <c r="OSD235" s="25"/>
      <c r="OSE235" s="25"/>
      <c r="OSF235" s="25"/>
      <c r="OSG235" s="25"/>
      <c r="OSH235" s="25"/>
      <c r="OSI235" s="25"/>
      <c r="OSJ235" s="25"/>
      <c r="OSK235" s="25"/>
      <c r="OSL235" s="25"/>
      <c r="OSM235" s="25"/>
      <c r="OSN235" s="25"/>
      <c r="OSO235" s="25"/>
      <c r="OSP235" s="25"/>
      <c r="OSQ235" s="25"/>
      <c r="OSR235" s="25"/>
      <c r="OSS235" s="25"/>
      <c r="OST235" s="25"/>
      <c r="OSU235" s="25"/>
      <c r="OSV235" s="25"/>
      <c r="OSW235" s="25"/>
      <c r="OSX235" s="25"/>
      <c r="OSY235" s="25"/>
      <c r="OSZ235" s="25"/>
      <c r="OTA235" s="25"/>
      <c r="OTB235" s="25"/>
      <c r="OTC235" s="25"/>
      <c r="OTD235" s="25"/>
      <c r="OTE235" s="25"/>
      <c r="OTF235" s="25"/>
      <c r="OTG235" s="25"/>
      <c r="OTH235" s="25"/>
      <c r="OTI235" s="25"/>
      <c r="OTJ235" s="25"/>
      <c r="OTK235" s="25"/>
      <c r="OTL235" s="25"/>
      <c r="OTM235" s="25"/>
      <c r="OTN235" s="25"/>
      <c r="OTO235" s="25"/>
      <c r="OTP235" s="25"/>
      <c r="OTQ235" s="25"/>
      <c r="OTR235" s="25"/>
      <c r="OTS235" s="25"/>
      <c r="OTT235" s="25"/>
      <c r="OTU235" s="25"/>
      <c r="OTV235" s="25"/>
      <c r="OTW235" s="25"/>
      <c r="OTX235" s="25"/>
      <c r="OTY235" s="25"/>
      <c r="OTZ235" s="25"/>
      <c r="OUA235" s="25"/>
      <c r="OUB235" s="25"/>
      <c r="OUC235" s="25"/>
      <c r="OUD235" s="25"/>
      <c r="OUE235" s="25"/>
      <c r="OUF235" s="25"/>
      <c r="OUG235" s="25"/>
      <c r="OUH235" s="25"/>
      <c r="OUI235" s="25"/>
      <c r="OUJ235" s="25"/>
      <c r="OUK235" s="25"/>
      <c r="OUL235" s="25"/>
      <c r="OUM235" s="25"/>
      <c r="OUN235" s="25"/>
      <c r="OUO235" s="25"/>
      <c r="OUP235" s="25"/>
      <c r="OUQ235" s="25"/>
      <c r="OUR235" s="25"/>
      <c r="OUS235" s="25"/>
      <c r="OUT235" s="25"/>
      <c r="OUU235" s="25"/>
      <c r="OUV235" s="25"/>
      <c r="OUW235" s="25"/>
      <c r="OUX235" s="25"/>
      <c r="OUY235" s="25"/>
      <c r="OUZ235" s="25"/>
      <c r="OVA235" s="25"/>
      <c r="OVB235" s="25"/>
      <c r="OVC235" s="25"/>
      <c r="OVD235" s="25"/>
      <c r="OVE235" s="25"/>
      <c r="OVF235" s="25"/>
      <c r="OVG235" s="25"/>
      <c r="OVH235" s="25"/>
      <c r="OVI235" s="25"/>
      <c r="OVJ235" s="25"/>
      <c r="OVK235" s="25"/>
      <c r="OVL235" s="25"/>
      <c r="OVM235" s="25"/>
      <c r="OVN235" s="25"/>
      <c r="OVO235" s="25"/>
      <c r="OVP235" s="25"/>
      <c r="OVQ235" s="25"/>
      <c r="OVR235" s="25"/>
      <c r="OVS235" s="25"/>
      <c r="OVT235" s="25"/>
      <c r="OVU235" s="25"/>
      <c r="OVV235" s="25"/>
      <c r="OVW235" s="25"/>
      <c r="OVX235" s="25"/>
      <c r="OVY235" s="25"/>
      <c r="OVZ235" s="25"/>
      <c r="OWA235" s="25"/>
      <c r="OWB235" s="25"/>
      <c r="OWC235" s="25"/>
      <c r="OWD235" s="25"/>
      <c r="OWE235" s="25"/>
      <c r="OWF235" s="25"/>
      <c r="OWG235" s="25"/>
      <c r="OWH235" s="25"/>
      <c r="OWI235" s="25"/>
      <c r="OWJ235" s="25"/>
      <c r="OWK235" s="25"/>
      <c r="OWL235" s="25"/>
      <c r="OWM235" s="25"/>
      <c r="OWN235" s="25"/>
      <c r="OWO235" s="25"/>
      <c r="OWP235" s="25"/>
      <c r="OWQ235" s="25"/>
      <c r="OWR235" s="25"/>
      <c r="OWS235" s="25"/>
      <c r="OWT235" s="25"/>
      <c r="OWU235" s="25"/>
      <c r="OWV235" s="25"/>
      <c r="OWW235" s="25"/>
      <c r="OWX235" s="25"/>
      <c r="OWY235" s="25"/>
      <c r="OWZ235" s="25"/>
      <c r="OXA235" s="25"/>
      <c r="OXB235" s="25"/>
      <c r="OXC235" s="25"/>
      <c r="OXD235" s="25"/>
      <c r="OXE235" s="25"/>
      <c r="OXF235" s="25"/>
      <c r="OXG235" s="25"/>
      <c r="OXH235" s="25"/>
      <c r="OXI235" s="25"/>
      <c r="OXJ235" s="25"/>
      <c r="OXK235" s="25"/>
      <c r="OXL235" s="25"/>
      <c r="OXM235" s="25"/>
      <c r="OXN235" s="25"/>
      <c r="OXO235" s="25"/>
      <c r="OXP235" s="25"/>
      <c r="OXQ235" s="25"/>
      <c r="OXR235" s="25"/>
      <c r="OXS235" s="25"/>
      <c r="OXT235" s="25"/>
      <c r="OXU235" s="25"/>
      <c r="OXV235" s="25"/>
      <c r="OXW235" s="25"/>
      <c r="OXX235" s="25"/>
      <c r="OXY235" s="25"/>
      <c r="OXZ235" s="25"/>
      <c r="OYA235" s="25"/>
      <c r="OYB235" s="25"/>
      <c r="OYC235" s="25"/>
      <c r="OYD235" s="25"/>
      <c r="OYE235" s="25"/>
      <c r="OYF235" s="25"/>
      <c r="OYG235" s="25"/>
      <c r="OYH235" s="25"/>
      <c r="OYI235" s="25"/>
      <c r="OYJ235" s="25"/>
      <c r="OYK235" s="25"/>
      <c r="OYL235" s="25"/>
      <c r="OYM235" s="25"/>
      <c r="OYN235" s="25"/>
      <c r="OYO235" s="25"/>
      <c r="OYP235" s="25"/>
      <c r="OYQ235" s="25"/>
      <c r="OYR235" s="25"/>
      <c r="OYS235" s="25"/>
      <c r="OYT235" s="25"/>
      <c r="OYU235" s="25"/>
      <c r="OYV235" s="25"/>
      <c r="OYW235" s="25"/>
      <c r="OYX235" s="25"/>
      <c r="OYY235" s="25"/>
      <c r="OYZ235" s="25"/>
      <c r="OZA235" s="25"/>
      <c r="OZB235" s="25"/>
      <c r="OZC235" s="25"/>
      <c r="OZD235" s="25"/>
      <c r="OZE235" s="25"/>
      <c r="OZF235" s="25"/>
      <c r="OZG235" s="25"/>
      <c r="OZH235" s="25"/>
      <c r="OZI235" s="25"/>
      <c r="OZJ235" s="25"/>
      <c r="OZK235" s="25"/>
      <c r="OZL235" s="25"/>
      <c r="OZM235" s="25"/>
      <c r="OZN235" s="25"/>
      <c r="OZO235" s="25"/>
      <c r="OZP235" s="25"/>
      <c r="OZQ235" s="25"/>
      <c r="OZR235" s="25"/>
      <c r="OZS235" s="25"/>
      <c r="OZT235" s="25"/>
      <c r="OZU235" s="25"/>
      <c r="OZV235" s="25"/>
      <c r="OZW235" s="25"/>
      <c r="OZX235" s="25"/>
      <c r="OZY235" s="25"/>
      <c r="OZZ235" s="25"/>
      <c r="PAA235" s="25"/>
      <c r="PAB235" s="25"/>
      <c r="PAC235" s="25"/>
      <c r="PAD235" s="25"/>
      <c r="PAE235" s="25"/>
      <c r="PAF235" s="25"/>
      <c r="PAG235" s="25"/>
      <c r="PAH235" s="25"/>
      <c r="PAI235" s="25"/>
      <c r="PAJ235" s="25"/>
      <c r="PAK235" s="25"/>
      <c r="PAL235" s="25"/>
      <c r="PAM235" s="25"/>
      <c r="PAN235" s="25"/>
      <c r="PAO235" s="25"/>
      <c r="PAP235" s="25"/>
      <c r="PAQ235" s="25"/>
      <c r="PAR235" s="25"/>
      <c r="PAS235" s="25"/>
      <c r="PAT235" s="25"/>
      <c r="PAU235" s="25"/>
      <c r="PAV235" s="25"/>
      <c r="PAW235" s="25"/>
      <c r="PAX235" s="25"/>
      <c r="PAY235" s="25"/>
      <c r="PAZ235" s="25"/>
      <c r="PBA235" s="25"/>
      <c r="PBB235" s="25"/>
      <c r="PBC235" s="25"/>
      <c r="PBD235" s="25"/>
      <c r="PBE235" s="25"/>
      <c r="PBF235" s="25"/>
      <c r="PBG235" s="25"/>
      <c r="PBH235" s="25"/>
      <c r="PBI235" s="25"/>
      <c r="PBJ235" s="25"/>
      <c r="PBK235" s="25"/>
      <c r="PBL235" s="25"/>
      <c r="PBM235" s="25"/>
      <c r="PBN235" s="25"/>
      <c r="PBO235" s="25"/>
      <c r="PBP235" s="25"/>
      <c r="PBQ235" s="25"/>
      <c r="PBR235" s="25"/>
      <c r="PBS235" s="25"/>
      <c r="PBT235" s="25"/>
      <c r="PBU235" s="25"/>
      <c r="PBV235" s="25"/>
      <c r="PBW235" s="25"/>
      <c r="PBX235" s="25"/>
      <c r="PBY235" s="25"/>
      <c r="PBZ235" s="25"/>
      <c r="PCA235" s="25"/>
      <c r="PCB235" s="25"/>
      <c r="PCC235" s="25"/>
      <c r="PCD235" s="25"/>
      <c r="PCE235" s="25"/>
      <c r="PCF235" s="25"/>
      <c r="PCG235" s="25"/>
      <c r="PCH235" s="25"/>
      <c r="PCI235" s="25"/>
      <c r="PCJ235" s="25"/>
      <c r="PCK235" s="25"/>
      <c r="PCL235" s="25"/>
      <c r="PCM235" s="25"/>
      <c r="PCN235" s="25"/>
      <c r="PCO235" s="25"/>
      <c r="PCP235" s="25"/>
      <c r="PCQ235" s="25"/>
      <c r="PCR235" s="25"/>
      <c r="PCS235" s="25"/>
      <c r="PCT235" s="25"/>
      <c r="PCU235" s="25"/>
      <c r="PCV235" s="25"/>
      <c r="PCW235" s="25"/>
      <c r="PCX235" s="25"/>
      <c r="PCY235" s="25"/>
      <c r="PCZ235" s="25"/>
      <c r="PDA235" s="25"/>
      <c r="PDB235" s="25"/>
      <c r="PDC235" s="25"/>
      <c r="PDD235" s="25"/>
      <c r="PDE235" s="25"/>
      <c r="PDF235" s="25"/>
      <c r="PDG235" s="25"/>
      <c r="PDH235" s="25"/>
      <c r="PDI235" s="25"/>
      <c r="PDJ235" s="25"/>
      <c r="PDK235" s="25"/>
      <c r="PDL235" s="25"/>
      <c r="PDM235" s="25"/>
      <c r="PDN235" s="25"/>
      <c r="PDO235" s="25"/>
      <c r="PDP235" s="25"/>
      <c r="PDQ235" s="25"/>
      <c r="PDR235" s="25"/>
      <c r="PDS235" s="25"/>
      <c r="PDT235" s="25"/>
      <c r="PDU235" s="25"/>
      <c r="PDV235" s="25"/>
      <c r="PDW235" s="25"/>
      <c r="PDX235" s="25"/>
      <c r="PDY235" s="25"/>
      <c r="PDZ235" s="25"/>
      <c r="PEA235" s="25"/>
      <c r="PEB235" s="25"/>
      <c r="PEC235" s="25"/>
      <c r="PED235" s="25"/>
      <c r="PEE235" s="25"/>
      <c r="PEF235" s="25"/>
      <c r="PEG235" s="25"/>
      <c r="PEH235" s="25"/>
      <c r="PEI235" s="25"/>
      <c r="PEJ235" s="25"/>
      <c r="PEK235" s="25"/>
      <c r="PEL235" s="25"/>
      <c r="PEM235" s="25"/>
      <c r="PEN235" s="25"/>
      <c r="PEO235" s="25"/>
      <c r="PEP235" s="25"/>
      <c r="PEQ235" s="25"/>
      <c r="PER235" s="25"/>
      <c r="PES235" s="25"/>
      <c r="PET235" s="25"/>
      <c r="PEU235" s="25"/>
      <c r="PEV235" s="25"/>
      <c r="PEW235" s="25"/>
      <c r="PEX235" s="25"/>
      <c r="PEY235" s="25"/>
      <c r="PEZ235" s="25"/>
      <c r="PFA235" s="25"/>
      <c r="PFB235" s="25"/>
      <c r="PFC235" s="25"/>
      <c r="PFD235" s="25"/>
      <c r="PFE235" s="25"/>
      <c r="PFF235" s="25"/>
      <c r="PFG235" s="25"/>
      <c r="PFH235" s="25"/>
      <c r="PFI235" s="25"/>
      <c r="PFJ235" s="25"/>
      <c r="PFK235" s="25"/>
      <c r="PFL235" s="25"/>
      <c r="PFM235" s="25"/>
      <c r="PFN235" s="25"/>
      <c r="PFO235" s="25"/>
      <c r="PFP235" s="25"/>
      <c r="PFQ235" s="25"/>
      <c r="PFR235" s="25"/>
      <c r="PFS235" s="25"/>
      <c r="PFT235" s="25"/>
      <c r="PFU235" s="25"/>
      <c r="PFV235" s="25"/>
      <c r="PFW235" s="25"/>
      <c r="PFX235" s="25"/>
      <c r="PFY235" s="25"/>
      <c r="PFZ235" s="25"/>
      <c r="PGA235" s="25"/>
      <c r="PGB235" s="25"/>
      <c r="PGC235" s="25"/>
      <c r="PGD235" s="25"/>
      <c r="PGE235" s="25"/>
      <c r="PGF235" s="25"/>
      <c r="PGG235" s="25"/>
      <c r="PGH235" s="25"/>
      <c r="PGI235" s="25"/>
      <c r="PGJ235" s="25"/>
      <c r="PGK235" s="25"/>
      <c r="PGL235" s="25"/>
      <c r="PGM235" s="25"/>
      <c r="PGN235" s="25"/>
      <c r="PGO235" s="25"/>
      <c r="PGP235" s="25"/>
      <c r="PGQ235" s="25"/>
      <c r="PGR235" s="25"/>
      <c r="PGS235" s="25"/>
      <c r="PGT235" s="25"/>
      <c r="PGU235" s="25"/>
      <c r="PGV235" s="25"/>
      <c r="PGW235" s="25"/>
      <c r="PGX235" s="25"/>
      <c r="PGY235" s="25"/>
      <c r="PGZ235" s="25"/>
      <c r="PHA235" s="25"/>
      <c r="PHB235" s="25"/>
      <c r="PHC235" s="25"/>
      <c r="PHD235" s="25"/>
      <c r="PHE235" s="25"/>
      <c r="PHF235" s="25"/>
      <c r="PHG235" s="25"/>
      <c r="PHH235" s="25"/>
      <c r="PHI235" s="25"/>
      <c r="PHJ235" s="25"/>
      <c r="PHK235" s="25"/>
      <c r="PHL235" s="25"/>
      <c r="PHM235" s="25"/>
      <c r="PHN235" s="25"/>
      <c r="PHO235" s="25"/>
      <c r="PHP235" s="25"/>
      <c r="PHQ235" s="25"/>
      <c r="PHR235" s="25"/>
      <c r="PHS235" s="25"/>
      <c r="PHT235" s="25"/>
      <c r="PHU235" s="25"/>
      <c r="PHV235" s="25"/>
      <c r="PHW235" s="25"/>
      <c r="PHX235" s="25"/>
      <c r="PHY235" s="25"/>
      <c r="PHZ235" s="25"/>
      <c r="PIA235" s="25"/>
      <c r="PIB235" s="25"/>
      <c r="PIC235" s="25"/>
      <c r="PID235" s="25"/>
      <c r="PIE235" s="25"/>
      <c r="PIF235" s="25"/>
      <c r="PIG235" s="25"/>
      <c r="PIH235" s="25"/>
      <c r="PII235" s="25"/>
      <c r="PIJ235" s="25"/>
      <c r="PIK235" s="25"/>
      <c r="PIL235" s="25"/>
      <c r="PIM235" s="25"/>
      <c r="PIN235" s="25"/>
      <c r="PIO235" s="25"/>
      <c r="PIP235" s="25"/>
      <c r="PIQ235" s="25"/>
      <c r="PIR235" s="25"/>
      <c r="PIS235" s="25"/>
      <c r="PIT235" s="25"/>
      <c r="PIU235" s="25"/>
      <c r="PIV235" s="25"/>
      <c r="PIW235" s="25"/>
      <c r="PIX235" s="25"/>
      <c r="PIY235" s="25"/>
      <c r="PIZ235" s="25"/>
      <c r="PJA235" s="25"/>
      <c r="PJB235" s="25"/>
      <c r="PJC235" s="25"/>
      <c r="PJD235" s="25"/>
      <c r="PJE235" s="25"/>
      <c r="PJF235" s="25"/>
      <c r="PJG235" s="25"/>
      <c r="PJH235" s="25"/>
      <c r="PJI235" s="25"/>
      <c r="PJJ235" s="25"/>
      <c r="PJK235" s="25"/>
      <c r="PJL235" s="25"/>
      <c r="PJM235" s="25"/>
      <c r="PJN235" s="25"/>
      <c r="PJO235" s="25"/>
      <c r="PJP235" s="25"/>
      <c r="PJQ235" s="25"/>
      <c r="PJR235" s="25"/>
      <c r="PJS235" s="25"/>
      <c r="PJT235" s="25"/>
      <c r="PJU235" s="25"/>
      <c r="PJV235" s="25"/>
      <c r="PJW235" s="25"/>
      <c r="PJX235" s="25"/>
      <c r="PJY235" s="25"/>
      <c r="PJZ235" s="25"/>
      <c r="PKA235" s="25"/>
      <c r="PKB235" s="25"/>
      <c r="PKC235" s="25"/>
      <c r="PKD235" s="25"/>
      <c r="PKE235" s="25"/>
      <c r="PKF235" s="25"/>
      <c r="PKG235" s="25"/>
      <c r="PKH235" s="25"/>
      <c r="PKI235" s="25"/>
      <c r="PKJ235" s="25"/>
      <c r="PKK235" s="25"/>
      <c r="PKL235" s="25"/>
      <c r="PKM235" s="25"/>
      <c r="PKN235" s="25"/>
      <c r="PKO235" s="25"/>
      <c r="PKP235" s="25"/>
      <c r="PKQ235" s="25"/>
      <c r="PKR235" s="25"/>
      <c r="PKS235" s="25"/>
      <c r="PKT235" s="25"/>
      <c r="PKU235" s="25"/>
      <c r="PKV235" s="25"/>
      <c r="PKW235" s="25"/>
      <c r="PKX235" s="25"/>
      <c r="PKY235" s="25"/>
      <c r="PKZ235" s="25"/>
      <c r="PLA235" s="25"/>
      <c r="PLB235" s="25"/>
      <c r="PLC235" s="25"/>
      <c r="PLD235" s="25"/>
      <c r="PLE235" s="25"/>
      <c r="PLF235" s="25"/>
      <c r="PLG235" s="25"/>
      <c r="PLH235" s="25"/>
      <c r="PLI235" s="25"/>
      <c r="PLJ235" s="25"/>
      <c r="PLK235" s="25"/>
      <c r="PLL235" s="25"/>
      <c r="PLM235" s="25"/>
      <c r="PLN235" s="25"/>
      <c r="PLO235" s="25"/>
      <c r="PLP235" s="25"/>
      <c r="PLQ235" s="25"/>
      <c r="PLR235" s="25"/>
      <c r="PLS235" s="25"/>
      <c r="PLT235" s="25"/>
      <c r="PLU235" s="25"/>
      <c r="PLV235" s="25"/>
      <c r="PLW235" s="25"/>
      <c r="PLX235" s="25"/>
      <c r="PLY235" s="25"/>
      <c r="PLZ235" s="25"/>
      <c r="PMA235" s="25"/>
      <c r="PMB235" s="25"/>
      <c r="PMC235" s="25"/>
      <c r="PMD235" s="25"/>
      <c r="PME235" s="25"/>
      <c r="PMF235" s="25"/>
      <c r="PMG235" s="25"/>
      <c r="PMH235" s="25"/>
      <c r="PMI235" s="25"/>
      <c r="PMJ235" s="25"/>
      <c r="PMK235" s="25"/>
      <c r="PML235" s="25"/>
      <c r="PMM235" s="25"/>
      <c r="PMN235" s="25"/>
      <c r="PMO235" s="25"/>
      <c r="PMP235" s="25"/>
      <c r="PMQ235" s="25"/>
      <c r="PMR235" s="25"/>
      <c r="PMS235" s="25"/>
      <c r="PMT235" s="25"/>
      <c r="PMU235" s="25"/>
      <c r="PMV235" s="25"/>
      <c r="PMW235" s="25"/>
      <c r="PMX235" s="25"/>
      <c r="PMY235" s="25"/>
      <c r="PMZ235" s="25"/>
      <c r="PNA235" s="25"/>
      <c r="PNB235" s="25"/>
      <c r="PNC235" s="25"/>
      <c r="PND235" s="25"/>
      <c r="PNE235" s="25"/>
      <c r="PNF235" s="25"/>
      <c r="PNG235" s="25"/>
      <c r="PNH235" s="25"/>
      <c r="PNI235" s="25"/>
      <c r="PNJ235" s="25"/>
      <c r="PNK235" s="25"/>
      <c r="PNL235" s="25"/>
      <c r="PNM235" s="25"/>
      <c r="PNN235" s="25"/>
      <c r="PNO235" s="25"/>
      <c r="PNP235" s="25"/>
      <c r="PNQ235" s="25"/>
      <c r="PNR235" s="25"/>
      <c r="PNS235" s="25"/>
      <c r="PNT235" s="25"/>
      <c r="PNU235" s="25"/>
      <c r="PNV235" s="25"/>
      <c r="PNW235" s="25"/>
      <c r="PNX235" s="25"/>
      <c r="PNY235" s="25"/>
      <c r="PNZ235" s="25"/>
      <c r="POA235" s="25"/>
      <c r="POB235" s="25"/>
      <c r="POC235" s="25"/>
      <c r="POD235" s="25"/>
      <c r="POE235" s="25"/>
      <c r="POF235" s="25"/>
      <c r="POG235" s="25"/>
      <c r="POH235" s="25"/>
      <c r="POI235" s="25"/>
      <c r="POJ235" s="25"/>
      <c r="POK235" s="25"/>
      <c r="POL235" s="25"/>
      <c r="POM235" s="25"/>
      <c r="PON235" s="25"/>
      <c r="POO235" s="25"/>
      <c r="POP235" s="25"/>
      <c r="POQ235" s="25"/>
      <c r="POR235" s="25"/>
      <c r="POS235" s="25"/>
      <c r="POT235" s="25"/>
      <c r="POU235" s="25"/>
      <c r="POV235" s="25"/>
      <c r="POW235" s="25"/>
      <c r="POX235" s="25"/>
      <c r="POY235" s="25"/>
      <c r="POZ235" s="25"/>
      <c r="PPA235" s="25"/>
      <c r="PPB235" s="25"/>
      <c r="PPC235" s="25"/>
      <c r="PPD235" s="25"/>
      <c r="PPE235" s="25"/>
      <c r="PPF235" s="25"/>
      <c r="PPG235" s="25"/>
      <c r="PPH235" s="25"/>
      <c r="PPI235" s="25"/>
      <c r="PPJ235" s="25"/>
      <c r="PPK235" s="25"/>
      <c r="PPL235" s="25"/>
      <c r="PPM235" s="25"/>
      <c r="PPN235" s="25"/>
      <c r="PPO235" s="25"/>
      <c r="PPP235" s="25"/>
      <c r="PPQ235" s="25"/>
      <c r="PPR235" s="25"/>
      <c r="PPS235" s="25"/>
      <c r="PPT235" s="25"/>
      <c r="PPU235" s="25"/>
      <c r="PPV235" s="25"/>
      <c r="PPW235" s="25"/>
      <c r="PPX235" s="25"/>
      <c r="PPY235" s="25"/>
      <c r="PPZ235" s="25"/>
      <c r="PQA235" s="25"/>
      <c r="PQB235" s="25"/>
      <c r="PQC235" s="25"/>
      <c r="PQD235" s="25"/>
      <c r="PQE235" s="25"/>
      <c r="PQF235" s="25"/>
      <c r="PQG235" s="25"/>
      <c r="PQH235" s="25"/>
      <c r="PQI235" s="25"/>
      <c r="PQJ235" s="25"/>
      <c r="PQK235" s="25"/>
      <c r="PQL235" s="25"/>
      <c r="PQM235" s="25"/>
      <c r="PQN235" s="25"/>
      <c r="PQO235" s="25"/>
      <c r="PQP235" s="25"/>
      <c r="PQQ235" s="25"/>
      <c r="PQR235" s="25"/>
      <c r="PQS235" s="25"/>
      <c r="PQT235" s="25"/>
      <c r="PQU235" s="25"/>
      <c r="PQV235" s="25"/>
      <c r="PQW235" s="25"/>
      <c r="PQX235" s="25"/>
      <c r="PQY235" s="25"/>
      <c r="PQZ235" s="25"/>
      <c r="PRA235" s="25"/>
      <c r="PRB235" s="25"/>
      <c r="PRC235" s="25"/>
      <c r="PRD235" s="25"/>
      <c r="PRE235" s="25"/>
      <c r="PRF235" s="25"/>
      <c r="PRG235" s="25"/>
      <c r="PRH235" s="25"/>
      <c r="PRI235" s="25"/>
      <c r="PRJ235" s="25"/>
      <c r="PRK235" s="25"/>
      <c r="PRL235" s="25"/>
      <c r="PRM235" s="25"/>
      <c r="PRN235" s="25"/>
      <c r="PRO235" s="25"/>
      <c r="PRP235" s="25"/>
      <c r="PRQ235" s="25"/>
      <c r="PRR235" s="25"/>
      <c r="PRS235" s="25"/>
      <c r="PRT235" s="25"/>
      <c r="PRU235" s="25"/>
      <c r="PRV235" s="25"/>
      <c r="PRW235" s="25"/>
      <c r="PRX235" s="25"/>
      <c r="PRY235" s="25"/>
      <c r="PRZ235" s="25"/>
      <c r="PSA235" s="25"/>
      <c r="PSB235" s="25"/>
      <c r="PSC235" s="25"/>
      <c r="PSD235" s="25"/>
      <c r="PSE235" s="25"/>
      <c r="PSF235" s="25"/>
      <c r="PSG235" s="25"/>
      <c r="PSH235" s="25"/>
      <c r="PSI235" s="25"/>
      <c r="PSJ235" s="25"/>
      <c r="PSK235" s="25"/>
      <c r="PSL235" s="25"/>
      <c r="PSM235" s="25"/>
      <c r="PSN235" s="25"/>
      <c r="PSO235" s="25"/>
      <c r="PSP235" s="25"/>
      <c r="PSQ235" s="25"/>
      <c r="PSR235" s="25"/>
      <c r="PSS235" s="25"/>
      <c r="PST235" s="25"/>
      <c r="PSU235" s="25"/>
      <c r="PSV235" s="25"/>
      <c r="PSW235" s="25"/>
      <c r="PSX235" s="25"/>
      <c r="PSY235" s="25"/>
      <c r="PSZ235" s="25"/>
      <c r="PTA235" s="25"/>
      <c r="PTB235" s="25"/>
      <c r="PTC235" s="25"/>
      <c r="PTD235" s="25"/>
      <c r="PTE235" s="25"/>
      <c r="PTF235" s="25"/>
      <c r="PTG235" s="25"/>
      <c r="PTH235" s="25"/>
      <c r="PTI235" s="25"/>
      <c r="PTJ235" s="25"/>
      <c r="PTK235" s="25"/>
      <c r="PTL235" s="25"/>
      <c r="PTM235" s="25"/>
      <c r="PTN235" s="25"/>
      <c r="PTO235" s="25"/>
      <c r="PTP235" s="25"/>
      <c r="PTQ235" s="25"/>
      <c r="PTR235" s="25"/>
      <c r="PTS235" s="25"/>
      <c r="PTT235" s="25"/>
      <c r="PTU235" s="25"/>
      <c r="PTV235" s="25"/>
      <c r="PTW235" s="25"/>
      <c r="PTX235" s="25"/>
      <c r="PTY235" s="25"/>
      <c r="PTZ235" s="25"/>
      <c r="PUA235" s="25"/>
      <c r="PUB235" s="25"/>
      <c r="PUC235" s="25"/>
      <c r="PUD235" s="25"/>
      <c r="PUE235" s="25"/>
      <c r="PUF235" s="25"/>
      <c r="PUG235" s="25"/>
      <c r="PUH235" s="25"/>
      <c r="PUI235" s="25"/>
      <c r="PUJ235" s="25"/>
      <c r="PUK235" s="25"/>
      <c r="PUL235" s="25"/>
      <c r="PUM235" s="25"/>
      <c r="PUN235" s="25"/>
      <c r="PUO235" s="25"/>
      <c r="PUP235" s="25"/>
      <c r="PUQ235" s="25"/>
      <c r="PUR235" s="25"/>
      <c r="PUS235" s="25"/>
      <c r="PUT235" s="25"/>
      <c r="PUU235" s="25"/>
      <c r="PUV235" s="25"/>
      <c r="PUW235" s="25"/>
      <c r="PUX235" s="25"/>
      <c r="PUY235" s="25"/>
      <c r="PUZ235" s="25"/>
      <c r="PVA235" s="25"/>
      <c r="PVB235" s="25"/>
      <c r="PVC235" s="25"/>
      <c r="PVD235" s="25"/>
      <c r="PVE235" s="25"/>
      <c r="PVF235" s="25"/>
      <c r="PVG235" s="25"/>
      <c r="PVH235" s="25"/>
      <c r="PVI235" s="25"/>
      <c r="PVJ235" s="25"/>
      <c r="PVK235" s="25"/>
      <c r="PVL235" s="25"/>
      <c r="PVM235" s="25"/>
      <c r="PVN235" s="25"/>
      <c r="PVO235" s="25"/>
      <c r="PVP235" s="25"/>
      <c r="PVQ235" s="25"/>
      <c r="PVR235" s="25"/>
      <c r="PVS235" s="25"/>
      <c r="PVT235" s="25"/>
      <c r="PVU235" s="25"/>
      <c r="PVV235" s="25"/>
      <c r="PVW235" s="25"/>
      <c r="PVX235" s="25"/>
      <c r="PVY235" s="25"/>
      <c r="PVZ235" s="25"/>
      <c r="PWA235" s="25"/>
      <c r="PWB235" s="25"/>
      <c r="PWC235" s="25"/>
      <c r="PWD235" s="25"/>
      <c r="PWE235" s="25"/>
      <c r="PWF235" s="25"/>
      <c r="PWG235" s="25"/>
      <c r="PWH235" s="25"/>
      <c r="PWI235" s="25"/>
      <c r="PWJ235" s="25"/>
      <c r="PWK235" s="25"/>
      <c r="PWL235" s="25"/>
      <c r="PWM235" s="25"/>
      <c r="PWN235" s="25"/>
      <c r="PWO235" s="25"/>
      <c r="PWP235" s="25"/>
      <c r="PWQ235" s="25"/>
      <c r="PWR235" s="25"/>
      <c r="PWS235" s="25"/>
      <c r="PWT235" s="25"/>
      <c r="PWU235" s="25"/>
      <c r="PWV235" s="25"/>
      <c r="PWW235" s="25"/>
      <c r="PWX235" s="25"/>
      <c r="PWY235" s="25"/>
      <c r="PWZ235" s="25"/>
      <c r="PXA235" s="25"/>
      <c r="PXB235" s="25"/>
      <c r="PXC235" s="25"/>
      <c r="PXD235" s="25"/>
      <c r="PXE235" s="25"/>
      <c r="PXF235" s="25"/>
      <c r="PXG235" s="25"/>
      <c r="PXH235" s="25"/>
      <c r="PXI235" s="25"/>
      <c r="PXJ235" s="25"/>
      <c r="PXK235" s="25"/>
      <c r="PXL235" s="25"/>
      <c r="PXM235" s="25"/>
      <c r="PXN235" s="25"/>
      <c r="PXO235" s="25"/>
      <c r="PXP235" s="25"/>
      <c r="PXQ235" s="25"/>
      <c r="PXR235" s="25"/>
      <c r="PXS235" s="25"/>
      <c r="PXT235" s="25"/>
      <c r="PXU235" s="25"/>
      <c r="PXV235" s="25"/>
      <c r="PXW235" s="25"/>
      <c r="PXX235" s="25"/>
      <c r="PXY235" s="25"/>
      <c r="PXZ235" s="25"/>
      <c r="PYA235" s="25"/>
      <c r="PYB235" s="25"/>
      <c r="PYC235" s="25"/>
      <c r="PYD235" s="25"/>
      <c r="PYE235" s="25"/>
      <c r="PYF235" s="25"/>
      <c r="PYG235" s="25"/>
      <c r="PYH235" s="25"/>
      <c r="PYI235" s="25"/>
      <c r="PYJ235" s="25"/>
      <c r="PYK235" s="25"/>
      <c r="PYL235" s="25"/>
      <c r="PYM235" s="25"/>
      <c r="PYN235" s="25"/>
      <c r="PYO235" s="25"/>
      <c r="PYP235" s="25"/>
      <c r="PYQ235" s="25"/>
      <c r="PYR235" s="25"/>
      <c r="PYS235" s="25"/>
      <c r="PYT235" s="25"/>
      <c r="PYU235" s="25"/>
      <c r="PYV235" s="25"/>
      <c r="PYW235" s="25"/>
      <c r="PYX235" s="25"/>
      <c r="PYY235" s="25"/>
      <c r="PYZ235" s="25"/>
      <c r="PZA235" s="25"/>
      <c r="PZB235" s="25"/>
      <c r="PZC235" s="25"/>
      <c r="PZD235" s="25"/>
      <c r="PZE235" s="25"/>
      <c r="PZF235" s="25"/>
      <c r="PZG235" s="25"/>
      <c r="PZH235" s="25"/>
      <c r="PZI235" s="25"/>
      <c r="PZJ235" s="25"/>
      <c r="PZK235" s="25"/>
      <c r="PZL235" s="25"/>
      <c r="PZM235" s="25"/>
      <c r="PZN235" s="25"/>
      <c r="PZO235" s="25"/>
      <c r="PZP235" s="25"/>
      <c r="PZQ235" s="25"/>
      <c r="PZR235" s="25"/>
      <c r="PZS235" s="25"/>
      <c r="PZT235" s="25"/>
      <c r="PZU235" s="25"/>
      <c r="PZV235" s="25"/>
      <c r="PZW235" s="25"/>
      <c r="PZX235" s="25"/>
      <c r="PZY235" s="25"/>
      <c r="PZZ235" s="25"/>
      <c r="QAA235" s="25"/>
      <c r="QAB235" s="25"/>
      <c r="QAC235" s="25"/>
      <c r="QAD235" s="25"/>
      <c r="QAE235" s="25"/>
      <c r="QAF235" s="25"/>
      <c r="QAG235" s="25"/>
      <c r="QAH235" s="25"/>
      <c r="QAI235" s="25"/>
      <c r="QAJ235" s="25"/>
      <c r="QAK235" s="25"/>
      <c r="QAL235" s="25"/>
      <c r="QAM235" s="25"/>
      <c r="QAN235" s="25"/>
      <c r="QAO235" s="25"/>
      <c r="QAP235" s="25"/>
      <c r="QAQ235" s="25"/>
      <c r="QAR235" s="25"/>
      <c r="QAS235" s="25"/>
      <c r="QAT235" s="25"/>
      <c r="QAU235" s="25"/>
      <c r="QAV235" s="25"/>
      <c r="QAW235" s="25"/>
      <c r="QAX235" s="25"/>
      <c r="QAY235" s="25"/>
      <c r="QAZ235" s="25"/>
      <c r="QBA235" s="25"/>
      <c r="QBB235" s="25"/>
      <c r="QBC235" s="25"/>
      <c r="QBD235" s="25"/>
      <c r="QBE235" s="25"/>
      <c r="QBF235" s="25"/>
      <c r="QBG235" s="25"/>
      <c r="QBH235" s="25"/>
      <c r="QBI235" s="25"/>
      <c r="QBJ235" s="25"/>
      <c r="QBK235" s="25"/>
      <c r="QBL235" s="25"/>
      <c r="QBM235" s="25"/>
      <c r="QBN235" s="25"/>
      <c r="QBO235" s="25"/>
      <c r="QBP235" s="25"/>
      <c r="QBQ235" s="25"/>
      <c r="QBR235" s="25"/>
      <c r="QBS235" s="25"/>
      <c r="QBT235" s="25"/>
      <c r="QBU235" s="25"/>
      <c r="QBV235" s="25"/>
      <c r="QBW235" s="25"/>
      <c r="QBX235" s="25"/>
      <c r="QBY235" s="25"/>
      <c r="QBZ235" s="25"/>
      <c r="QCA235" s="25"/>
      <c r="QCB235" s="25"/>
      <c r="QCC235" s="25"/>
      <c r="QCD235" s="25"/>
      <c r="QCE235" s="25"/>
      <c r="QCF235" s="25"/>
      <c r="QCG235" s="25"/>
      <c r="QCH235" s="25"/>
      <c r="QCI235" s="25"/>
      <c r="QCJ235" s="25"/>
      <c r="QCK235" s="25"/>
      <c r="QCL235" s="25"/>
      <c r="QCM235" s="25"/>
      <c r="QCN235" s="25"/>
      <c r="QCO235" s="25"/>
      <c r="QCP235" s="25"/>
      <c r="QCQ235" s="25"/>
      <c r="QCR235" s="25"/>
      <c r="QCS235" s="25"/>
      <c r="QCT235" s="25"/>
      <c r="QCU235" s="25"/>
      <c r="QCV235" s="25"/>
      <c r="QCW235" s="25"/>
      <c r="QCX235" s="25"/>
      <c r="QCY235" s="25"/>
      <c r="QCZ235" s="25"/>
      <c r="QDA235" s="25"/>
      <c r="QDB235" s="25"/>
      <c r="QDC235" s="25"/>
      <c r="QDD235" s="25"/>
      <c r="QDE235" s="25"/>
      <c r="QDF235" s="25"/>
      <c r="QDG235" s="25"/>
      <c r="QDH235" s="25"/>
      <c r="QDI235" s="25"/>
      <c r="QDJ235" s="25"/>
      <c r="QDK235" s="25"/>
      <c r="QDL235" s="25"/>
      <c r="QDM235" s="25"/>
      <c r="QDN235" s="25"/>
      <c r="QDO235" s="25"/>
      <c r="QDP235" s="25"/>
      <c r="QDQ235" s="25"/>
      <c r="QDR235" s="25"/>
      <c r="QDS235" s="25"/>
      <c r="QDT235" s="25"/>
      <c r="QDU235" s="25"/>
      <c r="QDV235" s="25"/>
      <c r="QDW235" s="25"/>
      <c r="QDX235" s="25"/>
      <c r="QDY235" s="25"/>
      <c r="QDZ235" s="25"/>
      <c r="QEA235" s="25"/>
      <c r="QEB235" s="25"/>
      <c r="QEC235" s="25"/>
      <c r="QED235" s="25"/>
      <c r="QEE235" s="25"/>
      <c r="QEF235" s="25"/>
      <c r="QEG235" s="25"/>
      <c r="QEH235" s="25"/>
      <c r="QEI235" s="25"/>
      <c r="QEJ235" s="25"/>
      <c r="QEK235" s="25"/>
      <c r="QEL235" s="25"/>
      <c r="QEM235" s="25"/>
      <c r="QEN235" s="25"/>
      <c r="QEO235" s="25"/>
      <c r="QEP235" s="25"/>
      <c r="QEQ235" s="25"/>
      <c r="QER235" s="25"/>
      <c r="QES235" s="25"/>
      <c r="QET235" s="25"/>
      <c r="QEU235" s="25"/>
      <c r="QEV235" s="25"/>
      <c r="QEW235" s="25"/>
      <c r="QEX235" s="25"/>
      <c r="QEY235" s="25"/>
      <c r="QEZ235" s="25"/>
      <c r="QFA235" s="25"/>
      <c r="QFB235" s="25"/>
      <c r="QFC235" s="25"/>
      <c r="QFD235" s="25"/>
      <c r="QFE235" s="25"/>
      <c r="QFF235" s="25"/>
      <c r="QFG235" s="25"/>
      <c r="QFH235" s="25"/>
      <c r="QFI235" s="25"/>
      <c r="QFJ235" s="25"/>
      <c r="QFK235" s="25"/>
      <c r="QFL235" s="25"/>
      <c r="QFM235" s="25"/>
      <c r="QFN235" s="25"/>
      <c r="QFO235" s="25"/>
      <c r="QFP235" s="25"/>
      <c r="QFQ235" s="25"/>
      <c r="QFR235" s="25"/>
      <c r="QFS235" s="25"/>
      <c r="QFT235" s="25"/>
      <c r="QFU235" s="25"/>
      <c r="QFV235" s="25"/>
      <c r="QFW235" s="25"/>
      <c r="QFX235" s="25"/>
      <c r="QFY235" s="25"/>
      <c r="QFZ235" s="25"/>
      <c r="QGA235" s="25"/>
      <c r="QGB235" s="25"/>
      <c r="QGC235" s="25"/>
      <c r="QGD235" s="25"/>
      <c r="QGE235" s="25"/>
      <c r="QGF235" s="25"/>
      <c r="QGG235" s="25"/>
      <c r="QGH235" s="25"/>
      <c r="QGI235" s="25"/>
      <c r="QGJ235" s="25"/>
      <c r="QGK235" s="25"/>
      <c r="QGL235" s="25"/>
      <c r="QGM235" s="25"/>
      <c r="QGN235" s="25"/>
      <c r="QGO235" s="25"/>
      <c r="QGP235" s="25"/>
      <c r="QGQ235" s="25"/>
      <c r="QGR235" s="25"/>
      <c r="QGS235" s="25"/>
      <c r="QGT235" s="25"/>
      <c r="QGU235" s="25"/>
      <c r="QGV235" s="25"/>
      <c r="QGW235" s="25"/>
      <c r="QGX235" s="25"/>
      <c r="QGY235" s="25"/>
      <c r="QGZ235" s="25"/>
      <c r="QHA235" s="25"/>
      <c r="QHB235" s="25"/>
      <c r="QHC235" s="25"/>
      <c r="QHD235" s="25"/>
      <c r="QHE235" s="25"/>
      <c r="QHF235" s="25"/>
      <c r="QHG235" s="25"/>
      <c r="QHH235" s="25"/>
      <c r="QHI235" s="25"/>
      <c r="QHJ235" s="25"/>
      <c r="QHK235" s="25"/>
      <c r="QHL235" s="25"/>
      <c r="QHM235" s="25"/>
      <c r="QHN235" s="25"/>
      <c r="QHO235" s="25"/>
      <c r="QHP235" s="25"/>
      <c r="QHQ235" s="25"/>
      <c r="QHR235" s="25"/>
      <c r="QHS235" s="25"/>
      <c r="QHT235" s="25"/>
      <c r="QHU235" s="25"/>
      <c r="QHV235" s="25"/>
      <c r="QHW235" s="25"/>
      <c r="QHX235" s="25"/>
      <c r="QHY235" s="25"/>
      <c r="QHZ235" s="25"/>
      <c r="QIA235" s="25"/>
      <c r="QIB235" s="25"/>
      <c r="QIC235" s="25"/>
      <c r="QID235" s="25"/>
      <c r="QIE235" s="25"/>
      <c r="QIF235" s="25"/>
      <c r="QIG235" s="25"/>
      <c r="QIH235" s="25"/>
      <c r="QII235" s="25"/>
      <c r="QIJ235" s="25"/>
      <c r="QIK235" s="25"/>
      <c r="QIL235" s="25"/>
      <c r="QIM235" s="25"/>
      <c r="QIN235" s="25"/>
      <c r="QIO235" s="25"/>
      <c r="QIP235" s="25"/>
      <c r="QIQ235" s="25"/>
      <c r="QIR235" s="25"/>
      <c r="QIS235" s="25"/>
      <c r="QIT235" s="25"/>
      <c r="QIU235" s="25"/>
      <c r="QIV235" s="25"/>
      <c r="QIW235" s="25"/>
      <c r="QIX235" s="25"/>
      <c r="QIY235" s="25"/>
      <c r="QIZ235" s="25"/>
      <c r="QJA235" s="25"/>
      <c r="QJB235" s="25"/>
      <c r="QJC235" s="25"/>
      <c r="QJD235" s="25"/>
      <c r="QJE235" s="25"/>
      <c r="QJF235" s="25"/>
      <c r="QJG235" s="25"/>
      <c r="QJH235" s="25"/>
      <c r="QJI235" s="25"/>
      <c r="QJJ235" s="25"/>
      <c r="QJK235" s="25"/>
      <c r="QJL235" s="25"/>
      <c r="QJM235" s="25"/>
      <c r="QJN235" s="25"/>
      <c r="QJO235" s="25"/>
      <c r="QJP235" s="25"/>
      <c r="QJQ235" s="25"/>
      <c r="QJR235" s="25"/>
      <c r="QJS235" s="25"/>
      <c r="QJT235" s="25"/>
      <c r="QJU235" s="25"/>
      <c r="QJV235" s="25"/>
      <c r="QJW235" s="25"/>
      <c r="QJX235" s="25"/>
      <c r="QJY235" s="25"/>
      <c r="QJZ235" s="25"/>
      <c r="QKA235" s="25"/>
      <c r="QKB235" s="25"/>
      <c r="QKC235" s="25"/>
      <c r="QKD235" s="25"/>
      <c r="QKE235" s="25"/>
      <c r="QKF235" s="25"/>
      <c r="QKG235" s="25"/>
      <c r="QKH235" s="25"/>
      <c r="QKI235" s="25"/>
      <c r="QKJ235" s="25"/>
      <c r="QKK235" s="25"/>
      <c r="QKL235" s="25"/>
      <c r="QKM235" s="25"/>
      <c r="QKN235" s="25"/>
      <c r="QKO235" s="25"/>
      <c r="QKP235" s="25"/>
      <c r="QKQ235" s="25"/>
      <c r="QKR235" s="25"/>
      <c r="QKS235" s="25"/>
      <c r="QKT235" s="25"/>
      <c r="QKU235" s="25"/>
      <c r="QKV235" s="25"/>
      <c r="QKW235" s="25"/>
      <c r="QKX235" s="25"/>
      <c r="QKY235" s="25"/>
      <c r="QKZ235" s="25"/>
      <c r="QLA235" s="25"/>
      <c r="QLB235" s="25"/>
      <c r="QLC235" s="25"/>
      <c r="QLD235" s="25"/>
      <c r="QLE235" s="25"/>
      <c r="QLF235" s="25"/>
      <c r="QLG235" s="25"/>
      <c r="QLH235" s="25"/>
      <c r="QLI235" s="25"/>
      <c r="QLJ235" s="25"/>
      <c r="QLK235" s="25"/>
      <c r="QLL235" s="25"/>
      <c r="QLM235" s="25"/>
      <c r="QLN235" s="25"/>
      <c r="QLO235" s="25"/>
      <c r="QLP235" s="25"/>
      <c r="QLQ235" s="25"/>
      <c r="QLR235" s="25"/>
      <c r="QLS235" s="25"/>
      <c r="QLT235" s="25"/>
      <c r="QLU235" s="25"/>
      <c r="QLV235" s="25"/>
      <c r="QLW235" s="25"/>
      <c r="QLX235" s="25"/>
      <c r="QLY235" s="25"/>
      <c r="QLZ235" s="25"/>
      <c r="QMA235" s="25"/>
      <c r="QMB235" s="25"/>
      <c r="QMC235" s="25"/>
      <c r="QMD235" s="25"/>
      <c r="QME235" s="25"/>
      <c r="QMF235" s="25"/>
      <c r="QMG235" s="25"/>
      <c r="QMH235" s="25"/>
      <c r="QMI235" s="25"/>
      <c r="QMJ235" s="25"/>
      <c r="QMK235" s="25"/>
      <c r="QML235" s="25"/>
      <c r="QMM235" s="25"/>
      <c r="QMN235" s="25"/>
      <c r="QMO235" s="25"/>
      <c r="QMP235" s="25"/>
      <c r="QMQ235" s="25"/>
      <c r="QMR235" s="25"/>
      <c r="QMS235" s="25"/>
      <c r="QMT235" s="25"/>
      <c r="QMU235" s="25"/>
      <c r="QMV235" s="25"/>
      <c r="QMW235" s="25"/>
      <c r="QMX235" s="25"/>
      <c r="QMY235" s="25"/>
      <c r="QMZ235" s="25"/>
      <c r="QNA235" s="25"/>
      <c r="QNB235" s="25"/>
      <c r="QNC235" s="25"/>
      <c r="QND235" s="25"/>
      <c r="QNE235" s="25"/>
      <c r="QNF235" s="25"/>
      <c r="QNG235" s="25"/>
      <c r="QNH235" s="25"/>
      <c r="QNI235" s="25"/>
      <c r="QNJ235" s="25"/>
      <c r="QNK235" s="25"/>
      <c r="QNL235" s="25"/>
      <c r="QNM235" s="25"/>
      <c r="QNN235" s="25"/>
      <c r="QNO235" s="25"/>
      <c r="QNP235" s="25"/>
      <c r="QNQ235" s="25"/>
      <c r="QNR235" s="25"/>
      <c r="QNS235" s="25"/>
      <c r="QNT235" s="25"/>
      <c r="QNU235" s="25"/>
      <c r="QNV235" s="25"/>
      <c r="QNW235" s="25"/>
      <c r="QNX235" s="25"/>
      <c r="QNY235" s="25"/>
      <c r="QNZ235" s="25"/>
      <c r="QOA235" s="25"/>
      <c r="QOB235" s="25"/>
      <c r="QOC235" s="25"/>
      <c r="QOD235" s="25"/>
      <c r="QOE235" s="25"/>
      <c r="QOF235" s="25"/>
      <c r="QOG235" s="25"/>
      <c r="QOH235" s="25"/>
      <c r="QOI235" s="25"/>
      <c r="QOJ235" s="25"/>
      <c r="QOK235" s="25"/>
      <c r="QOL235" s="25"/>
      <c r="QOM235" s="25"/>
      <c r="QON235" s="25"/>
      <c r="QOO235" s="25"/>
      <c r="QOP235" s="25"/>
      <c r="QOQ235" s="25"/>
      <c r="QOR235" s="25"/>
      <c r="QOS235" s="25"/>
      <c r="QOT235" s="25"/>
      <c r="QOU235" s="25"/>
      <c r="QOV235" s="25"/>
      <c r="QOW235" s="25"/>
      <c r="QOX235" s="25"/>
      <c r="QOY235" s="25"/>
      <c r="QOZ235" s="25"/>
      <c r="QPA235" s="25"/>
      <c r="QPB235" s="25"/>
      <c r="QPC235" s="25"/>
      <c r="QPD235" s="25"/>
      <c r="QPE235" s="25"/>
      <c r="QPF235" s="25"/>
      <c r="QPG235" s="25"/>
      <c r="QPH235" s="25"/>
      <c r="QPI235" s="25"/>
      <c r="QPJ235" s="25"/>
      <c r="QPK235" s="25"/>
      <c r="QPL235" s="25"/>
      <c r="QPM235" s="25"/>
      <c r="QPN235" s="25"/>
      <c r="QPO235" s="25"/>
      <c r="QPP235" s="25"/>
      <c r="QPQ235" s="25"/>
      <c r="QPR235" s="25"/>
      <c r="QPS235" s="25"/>
      <c r="QPT235" s="25"/>
      <c r="QPU235" s="25"/>
      <c r="QPV235" s="25"/>
      <c r="QPW235" s="25"/>
      <c r="QPX235" s="25"/>
      <c r="QPY235" s="25"/>
      <c r="QPZ235" s="25"/>
      <c r="QQA235" s="25"/>
      <c r="QQB235" s="25"/>
      <c r="QQC235" s="25"/>
      <c r="QQD235" s="25"/>
      <c r="QQE235" s="25"/>
      <c r="QQF235" s="25"/>
      <c r="QQG235" s="25"/>
      <c r="QQH235" s="25"/>
      <c r="QQI235" s="25"/>
      <c r="QQJ235" s="25"/>
      <c r="QQK235" s="25"/>
      <c r="QQL235" s="25"/>
      <c r="QQM235" s="25"/>
      <c r="QQN235" s="25"/>
      <c r="QQO235" s="25"/>
      <c r="QQP235" s="25"/>
      <c r="QQQ235" s="25"/>
      <c r="QQR235" s="25"/>
      <c r="QQS235" s="25"/>
      <c r="QQT235" s="25"/>
      <c r="QQU235" s="25"/>
      <c r="QQV235" s="25"/>
      <c r="QQW235" s="25"/>
      <c r="QQX235" s="25"/>
      <c r="QQY235" s="25"/>
      <c r="QQZ235" s="25"/>
      <c r="QRA235" s="25"/>
      <c r="QRB235" s="25"/>
      <c r="QRC235" s="25"/>
      <c r="QRD235" s="25"/>
      <c r="QRE235" s="25"/>
      <c r="QRF235" s="25"/>
      <c r="QRG235" s="25"/>
      <c r="QRH235" s="25"/>
      <c r="QRI235" s="25"/>
      <c r="QRJ235" s="25"/>
      <c r="QRK235" s="25"/>
      <c r="QRL235" s="25"/>
      <c r="QRM235" s="25"/>
      <c r="QRN235" s="25"/>
      <c r="QRO235" s="25"/>
      <c r="QRP235" s="25"/>
      <c r="QRQ235" s="25"/>
      <c r="QRR235" s="25"/>
      <c r="QRS235" s="25"/>
      <c r="QRT235" s="25"/>
      <c r="QRU235" s="25"/>
      <c r="QRV235" s="25"/>
      <c r="QRW235" s="25"/>
      <c r="QRX235" s="25"/>
      <c r="QRY235" s="25"/>
      <c r="QRZ235" s="25"/>
      <c r="QSA235" s="25"/>
      <c r="QSB235" s="25"/>
      <c r="QSC235" s="25"/>
      <c r="QSD235" s="25"/>
      <c r="QSE235" s="25"/>
      <c r="QSF235" s="25"/>
      <c r="QSG235" s="25"/>
      <c r="QSH235" s="25"/>
      <c r="QSI235" s="25"/>
      <c r="QSJ235" s="25"/>
      <c r="QSK235" s="25"/>
      <c r="QSL235" s="25"/>
      <c r="QSM235" s="25"/>
      <c r="QSN235" s="25"/>
      <c r="QSO235" s="25"/>
      <c r="QSP235" s="25"/>
      <c r="QSQ235" s="25"/>
      <c r="QSR235" s="25"/>
      <c r="QSS235" s="25"/>
      <c r="QST235" s="25"/>
      <c r="QSU235" s="25"/>
      <c r="QSV235" s="25"/>
      <c r="QSW235" s="25"/>
      <c r="QSX235" s="25"/>
      <c r="QSY235" s="25"/>
      <c r="QSZ235" s="25"/>
      <c r="QTA235" s="25"/>
      <c r="QTB235" s="25"/>
      <c r="QTC235" s="25"/>
      <c r="QTD235" s="25"/>
      <c r="QTE235" s="25"/>
      <c r="QTF235" s="25"/>
      <c r="QTG235" s="25"/>
      <c r="QTH235" s="25"/>
      <c r="QTI235" s="25"/>
      <c r="QTJ235" s="25"/>
      <c r="QTK235" s="25"/>
      <c r="QTL235" s="25"/>
      <c r="QTM235" s="25"/>
      <c r="QTN235" s="25"/>
      <c r="QTO235" s="25"/>
      <c r="QTP235" s="25"/>
      <c r="QTQ235" s="25"/>
      <c r="QTR235" s="25"/>
      <c r="QTS235" s="25"/>
      <c r="QTT235" s="25"/>
      <c r="QTU235" s="25"/>
      <c r="QTV235" s="25"/>
      <c r="QTW235" s="25"/>
      <c r="QTX235" s="25"/>
      <c r="QTY235" s="25"/>
      <c r="QTZ235" s="25"/>
      <c r="QUA235" s="25"/>
      <c r="QUB235" s="25"/>
      <c r="QUC235" s="25"/>
      <c r="QUD235" s="25"/>
      <c r="QUE235" s="25"/>
      <c r="QUF235" s="25"/>
      <c r="QUG235" s="25"/>
      <c r="QUH235" s="25"/>
      <c r="QUI235" s="25"/>
      <c r="QUJ235" s="25"/>
      <c r="QUK235" s="25"/>
      <c r="QUL235" s="25"/>
      <c r="QUM235" s="25"/>
      <c r="QUN235" s="25"/>
      <c r="QUO235" s="25"/>
      <c r="QUP235" s="25"/>
      <c r="QUQ235" s="25"/>
      <c r="QUR235" s="25"/>
      <c r="QUS235" s="25"/>
      <c r="QUT235" s="25"/>
      <c r="QUU235" s="25"/>
      <c r="QUV235" s="25"/>
      <c r="QUW235" s="25"/>
      <c r="QUX235" s="25"/>
      <c r="QUY235" s="25"/>
      <c r="QUZ235" s="25"/>
      <c r="QVA235" s="25"/>
      <c r="QVB235" s="25"/>
      <c r="QVC235" s="25"/>
      <c r="QVD235" s="25"/>
      <c r="QVE235" s="25"/>
      <c r="QVF235" s="25"/>
      <c r="QVG235" s="25"/>
      <c r="QVH235" s="25"/>
      <c r="QVI235" s="25"/>
      <c r="QVJ235" s="25"/>
      <c r="QVK235" s="25"/>
      <c r="QVL235" s="25"/>
      <c r="QVM235" s="25"/>
      <c r="QVN235" s="25"/>
      <c r="QVO235" s="25"/>
      <c r="QVP235" s="25"/>
      <c r="QVQ235" s="25"/>
      <c r="QVR235" s="25"/>
      <c r="QVS235" s="25"/>
      <c r="QVT235" s="25"/>
      <c r="QVU235" s="25"/>
      <c r="QVV235" s="25"/>
      <c r="QVW235" s="25"/>
      <c r="QVX235" s="25"/>
      <c r="QVY235" s="25"/>
      <c r="QVZ235" s="25"/>
      <c r="QWA235" s="25"/>
      <c r="QWB235" s="25"/>
      <c r="QWC235" s="25"/>
      <c r="QWD235" s="25"/>
      <c r="QWE235" s="25"/>
      <c r="QWF235" s="25"/>
      <c r="QWG235" s="25"/>
      <c r="QWH235" s="25"/>
      <c r="QWI235" s="25"/>
      <c r="QWJ235" s="25"/>
      <c r="QWK235" s="25"/>
      <c r="QWL235" s="25"/>
      <c r="QWM235" s="25"/>
      <c r="QWN235" s="25"/>
      <c r="QWO235" s="25"/>
      <c r="QWP235" s="25"/>
      <c r="QWQ235" s="25"/>
      <c r="QWR235" s="25"/>
      <c r="QWS235" s="25"/>
      <c r="QWT235" s="25"/>
      <c r="QWU235" s="25"/>
      <c r="QWV235" s="25"/>
      <c r="QWW235" s="25"/>
      <c r="QWX235" s="25"/>
      <c r="QWY235" s="25"/>
      <c r="QWZ235" s="25"/>
      <c r="QXA235" s="25"/>
      <c r="QXB235" s="25"/>
      <c r="QXC235" s="25"/>
      <c r="QXD235" s="25"/>
      <c r="QXE235" s="25"/>
      <c r="QXF235" s="25"/>
      <c r="QXG235" s="25"/>
      <c r="QXH235" s="25"/>
      <c r="QXI235" s="25"/>
      <c r="QXJ235" s="25"/>
      <c r="QXK235" s="25"/>
      <c r="QXL235" s="25"/>
      <c r="QXM235" s="25"/>
      <c r="QXN235" s="25"/>
      <c r="QXO235" s="25"/>
      <c r="QXP235" s="25"/>
      <c r="QXQ235" s="25"/>
      <c r="QXR235" s="25"/>
      <c r="QXS235" s="25"/>
      <c r="QXT235" s="25"/>
      <c r="QXU235" s="25"/>
      <c r="QXV235" s="25"/>
      <c r="QXW235" s="25"/>
      <c r="QXX235" s="25"/>
      <c r="QXY235" s="25"/>
      <c r="QXZ235" s="25"/>
      <c r="QYA235" s="25"/>
      <c r="QYB235" s="25"/>
      <c r="QYC235" s="25"/>
      <c r="QYD235" s="25"/>
      <c r="QYE235" s="25"/>
      <c r="QYF235" s="25"/>
      <c r="QYG235" s="25"/>
      <c r="QYH235" s="25"/>
      <c r="QYI235" s="25"/>
      <c r="QYJ235" s="25"/>
      <c r="QYK235" s="25"/>
      <c r="QYL235" s="25"/>
      <c r="QYM235" s="25"/>
      <c r="QYN235" s="25"/>
      <c r="QYO235" s="25"/>
      <c r="QYP235" s="25"/>
      <c r="QYQ235" s="25"/>
      <c r="QYR235" s="25"/>
      <c r="QYS235" s="25"/>
      <c r="QYT235" s="25"/>
      <c r="QYU235" s="25"/>
      <c r="QYV235" s="25"/>
      <c r="QYW235" s="25"/>
      <c r="QYX235" s="25"/>
      <c r="QYY235" s="25"/>
      <c r="QYZ235" s="25"/>
      <c r="QZA235" s="25"/>
      <c r="QZB235" s="25"/>
      <c r="QZC235" s="25"/>
      <c r="QZD235" s="25"/>
      <c r="QZE235" s="25"/>
      <c r="QZF235" s="25"/>
      <c r="QZG235" s="25"/>
      <c r="QZH235" s="25"/>
      <c r="QZI235" s="25"/>
      <c r="QZJ235" s="25"/>
      <c r="QZK235" s="25"/>
      <c r="QZL235" s="25"/>
      <c r="QZM235" s="25"/>
      <c r="QZN235" s="25"/>
      <c r="QZO235" s="25"/>
      <c r="QZP235" s="25"/>
      <c r="QZQ235" s="25"/>
      <c r="QZR235" s="25"/>
      <c r="QZS235" s="25"/>
      <c r="QZT235" s="25"/>
      <c r="QZU235" s="25"/>
      <c r="QZV235" s="25"/>
      <c r="QZW235" s="25"/>
      <c r="QZX235" s="25"/>
      <c r="QZY235" s="25"/>
      <c r="QZZ235" s="25"/>
      <c r="RAA235" s="25"/>
      <c r="RAB235" s="25"/>
      <c r="RAC235" s="25"/>
      <c r="RAD235" s="25"/>
      <c r="RAE235" s="25"/>
      <c r="RAF235" s="25"/>
      <c r="RAG235" s="25"/>
      <c r="RAH235" s="25"/>
      <c r="RAI235" s="25"/>
      <c r="RAJ235" s="25"/>
      <c r="RAK235" s="25"/>
      <c r="RAL235" s="25"/>
      <c r="RAM235" s="25"/>
      <c r="RAN235" s="25"/>
      <c r="RAO235" s="25"/>
      <c r="RAP235" s="25"/>
      <c r="RAQ235" s="25"/>
      <c r="RAR235" s="25"/>
      <c r="RAS235" s="25"/>
      <c r="RAT235" s="25"/>
      <c r="RAU235" s="25"/>
      <c r="RAV235" s="25"/>
      <c r="RAW235" s="25"/>
      <c r="RAX235" s="25"/>
      <c r="RAY235" s="25"/>
      <c r="RAZ235" s="25"/>
      <c r="RBA235" s="25"/>
      <c r="RBB235" s="25"/>
      <c r="RBC235" s="25"/>
      <c r="RBD235" s="25"/>
      <c r="RBE235" s="25"/>
      <c r="RBF235" s="25"/>
      <c r="RBG235" s="25"/>
      <c r="RBH235" s="25"/>
      <c r="RBI235" s="25"/>
      <c r="RBJ235" s="25"/>
      <c r="RBK235" s="25"/>
      <c r="RBL235" s="25"/>
      <c r="RBM235" s="25"/>
      <c r="RBN235" s="25"/>
      <c r="RBO235" s="25"/>
      <c r="RBP235" s="25"/>
      <c r="RBQ235" s="25"/>
      <c r="RBR235" s="25"/>
      <c r="RBS235" s="25"/>
      <c r="RBT235" s="25"/>
      <c r="RBU235" s="25"/>
      <c r="RBV235" s="25"/>
      <c r="RBW235" s="25"/>
      <c r="RBX235" s="25"/>
      <c r="RBY235" s="25"/>
      <c r="RBZ235" s="25"/>
      <c r="RCA235" s="25"/>
      <c r="RCB235" s="25"/>
      <c r="RCC235" s="25"/>
      <c r="RCD235" s="25"/>
      <c r="RCE235" s="25"/>
      <c r="RCF235" s="25"/>
      <c r="RCG235" s="25"/>
      <c r="RCH235" s="25"/>
      <c r="RCI235" s="25"/>
      <c r="RCJ235" s="25"/>
      <c r="RCK235" s="25"/>
      <c r="RCL235" s="25"/>
      <c r="RCM235" s="25"/>
      <c r="RCN235" s="25"/>
      <c r="RCO235" s="25"/>
      <c r="RCP235" s="25"/>
      <c r="RCQ235" s="25"/>
      <c r="RCR235" s="25"/>
      <c r="RCS235" s="25"/>
      <c r="RCT235" s="25"/>
      <c r="RCU235" s="25"/>
      <c r="RCV235" s="25"/>
      <c r="RCW235" s="25"/>
      <c r="RCX235" s="25"/>
      <c r="RCY235" s="25"/>
      <c r="RCZ235" s="25"/>
      <c r="RDA235" s="25"/>
      <c r="RDB235" s="25"/>
      <c r="RDC235" s="25"/>
      <c r="RDD235" s="25"/>
      <c r="RDE235" s="25"/>
      <c r="RDF235" s="25"/>
      <c r="RDG235" s="25"/>
      <c r="RDH235" s="25"/>
      <c r="RDI235" s="25"/>
      <c r="RDJ235" s="25"/>
      <c r="RDK235" s="25"/>
      <c r="RDL235" s="25"/>
      <c r="RDM235" s="25"/>
      <c r="RDN235" s="25"/>
      <c r="RDO235" s="25"/>
      <c r="RDP235" s="25"/>
      <c r="RDQ235" s="25"/>
      <c r="RDR235" s="25"/>
      <c r="RDS235" s="25"/>
      <c r="RDT235" s="25"/>
      <c r="RDU235" s="25"/>
      <c r="RDV235" s="25"/>
      <c r="RDW235" s="25"/>
      <c r="RDX235" s="25"/>
      <c r="RDY235" s="25"/>
      <c r="RDZ235" s="25"/>
      <c r="REA235" s="25"/>
      <c r="REB235" s="25"/>
      <c r="REC235" s="25"/>
      <c r="RED235" s="25"/>
      <c r="REE235" s="25"/>
      <c r="REF235" s="25"/>
      <c r="REG235" s="25"/>
      <c r="REH235" s="25"/>
      <c r="REI235" s="25"/>
      <c r="REJ235" s="25"/>
      <c r="REK235" s="25"/>
      <c r="REL235" s="25"/>
      <c r="REM235" s="25"/>
      <c r="REN235" s="25"/>
      <c r="REO235" s="25"/>
      <c r="REP235" s="25"/>
      <c r="REQ235" s="25"/>
      <c r="RER235" s="25"/>
      <c r="RES235" s="25"/>
      <c r="RET235" s="25"/>
      <c r="REU235" s="25"/>
      <c r="REV235" s="25"/>
      <c r="REW235" s="25"/>
      <c r="REX235" s="25"/>
      <c r="REY235" s="25"/>
      <c r="REZ235" s="25"/>
      <c r="RFA235" s="25"/>
      <c r="RFB235" s="25"/>
      <c r="RFC235" s="25"/>
      <c r="RFD235" s="25"/>
      <c r="RFE235" s="25"/>
      <c r="RFF235" s="25"/>
      <c r="RFG235" s="25"/>
      <c r="RFH235" s="25"/>
      <c r="RFI235" s="25"/>
      <c r="RFJ235" s="25"/>
      <c r="RFK235" s="25"/>
      <c r="RFL235" s="25"/>
      <c r="RFM235" s="25"/>
      <c r="RFN235" s="25"/>
      <c r="RFO235" s="25"/>
      <c r="RFP235" s="25"/>
      <c r="RFQ235" s="25"/>
      <c r="RFR235" s="25"/>
      <c r="RFS235" s="25"/>
      <c r="RFT235" s="25"/>
      <c r="RFU235" s="25"/>
      <c r="RFV235" s="25"/>
      <c r="RFW235" s="25"/>
      <c r="RFX235" s="25"/>
      <c r="RFY235" s="25"/>
      <c r="RFZ235" s="25"/>
      <c r="RGA235" s="25"/>
      <c r="RGB235" s="25"/>
      <c r="RGC235" s="25"/>
      <c r="RGD235" s="25"/>
      <c r="RGE235" s="25"/>
      <c r="RGF235" s="25"/>
      <c r="RGG235" s="25"/>
      <c r="RGH235" s="25"/>
      <c r="RGI235" s="25"/>
      <c r="RGJ235" s="25"/>
      <c r="RGK235" s="25"/>
      <c r="RGL235" s="25"/>
      <c r="RGM235" s="25"/>
      <c r="RGN235" s="25"/>
      <c r="RGO235" s="25"/>
      <c r="RGP235" s="25"/>
      <c r="RGQ235" s="25"/>
      <c r="RGR235" s="25"/>
      <c r="RGS235" s="25"/>
      <c r="RGT235" s="25"/>
      <c r="RGU235" s="25"/>
      <c r="RGV235" s="25"/>
      <c r="RGW235" s="25"/>
      <c r="RGX235" s="25"/>
      <c r="RGY235" s="25"/>
      <c r="RGZ235" s="25"/>
      <c r="RHA235" s="25"/>
      <c r="RHB235" s="25"/>
      <c r="RHC235" s="25"/>
      <c r="RHD235" s="25"/>
      <c r="RHE235" s="25"/>
      <c r="RHF235" s="25"/>
      <c r="RHG235" s="25"/>
      <c r="RHH235" s="25"/>
      <c r="RHI235" s="25"/>
      <c r="RHJ235" s="25"/>
      <c r="RHK235" s="25"/>
      <c r="RHL235" s="25"/>
      <c r="RHM235" s="25"/>
      <c r="RHN235" s="25"/>
      <c r="RHO235" s="25"/>
      <c r="RHP235" s="25"/>
      <c r="RHQ235" s="25"/>
      <c r="RHR235" s="25"/>
      <c r="RHS235" s="25"/>
      <c r="RHT235" s="25"/>
      <c r="RHU235" s="25"/>
      <c r="RHV235" s="25"/>
      <c r="RHW235" s="25"/>
      <c r="RHX235" s="25"/>
      <c r="RHY235" s="25"/>
      <c r="RHZ235" s="25"/>
      <c r="RIA235" s="25"/>
      <c r="RIB235" s="25"/>
      <c r="RIC235" s="25"/>
      <c r="RID235" s="25"/>
      <c r="RIE235" s="25"/>
      <c r="RIF235" s="25"/>
      <c r="RIG235" s="25"/>
      <c r="RIH235" s="25"/>
      <c r="RII235" s="25"/>
      <c r="RIJ235" s="25"/>
      <c r="RIK235" s="25"/>
      <c r="RIL235" s="25"/>
      <c r="RIM235" s="25"/>
      <c r="RIN235" s="25"/>
      <c r="RIO235" s="25"/>
      <c r="RIP235" s="25"/>
      <c r="RIQ235" s="25"/>
      <c r="RIR235" s="25"/>
      <c r="RIS235" s="25"/>
      <c r="RIT235" s="25"/>
      <c r="RIU235" s="25"/>
      <c r="RIV235" s="25"/>
      <c r="RIW235" s="25"/>
      <c r="RIX235" s="25"/>
      <c r="RIY235" s="25"/>
      <c r="RIZ235" s="25"/>
      <c r="RJA235" s="25"/>
      <c r="RJB235" s="25"/>
      <c r="RJC235" s="25"/>
      <c r="RJD235" s="25"/>
      <c r="RJE235" s="25"/>
      <c r="RJF235" s="25"/>
      <c r="RJG235" s="25"/>
      <c r="RJH235" s="25"/>
      <c r="RJI235" s="25"/>
      <c r="RJJ235" s="25"/>
      <c r="RJK235" s="25"/>
      <c r="RJL235" s="25"/>
      <c r="RJM235" s="25"/>
      <c r="RJN235" s="25"/>
      <c r="RJO235" s="25"/>
      <c r="RJP235" s="25"/>
      <c r="RJQ235" s="25"/>
      <c r="RJR235" s="25"/>
      <c r="RJS235" s="25"/>
      <c r="RJT235" s="25"/>
      <c r="RJU235" s="25"/>
      <c r="RJV235" s="25"/>
      <c r="RJW235" s="25"/>
      <c r="RJX235" s="25"/>
      <c r="RJY235" s="25"/>
      <c r="RJZ235" s="25"/>
      <c r="RKA235" s="25"/>
      <c r="RKB235" s="25"/>
      <c r="RKC235" s="25"/>
      <c r="RKD235" s="25"/>
      <c r="RKE235" s="25"/>
      <c r="RKF235" s="25"/>
      <c r="RKG235" s="25"/>
      <c r="RKH235" s="25"/>
      <c r="RKI235" s="25"/>
      <c r="RKJ235" s="25"/>
      <c r="RKK235" s="25"/>
      <c r="RKL235" s="25"/>
      <c r="RKM235" s="25"/>
      <c r="RKN235" s="25"/>
      <c r="RKO235" s="25"/>
      <c r="RKP235" s="25"/>
      <c r="RKQ235" s="25"/>
      <c r="RKR235" s="25"/>
      <c r="RKS235" s="25"/>
      <c r="RKT235" s="25"/>
      <c r="RKU235" s="25"/>
      <c r="RKV235" s="25"/>
      <c r="RKW235" s="25"/>
      <c r="RKX235" s="25"/>
      <c r="RKY235" s="25"/>
      <c r="RKZ235" s="25"/>
      <c r="RLA235" s="25"/>
      <c r="RLB235" s="25"/>
      <c r="RLC235" s="25"/>
      <c r="RLD235" s="25"/>
      <c r="RLE235" s="25"/>
      <c r="RLF235" s="25"/>
      <c r="RLG235" s="25"/>
      <c r="RLH235" s="25"/>
      <c r="RLI235" s="25"/>
      <c r="RLJ235" s="25"/>
      <c r="RLK235" s="25"/>
      <c r="RLL235" s="25"/>
      <c r="RLM235" s="25"/>
      <c r="RLN235" s="25"/>
      <c r="RLO235" s="25"/>
      <c r="RLP235" s="25"/>
      <c r="RLQ235" s="25"/>
      <c r="RLR235" s="25"/>
      <c r="RLS235" s="25"/>
      <c r="RLT235" s="25"/>
      <c r="RLU235" s="25"/>
      <c r="RLV235" s="25"/>
      <c r="RLW235" s="25"/>
      <c r="RLX235" s="25"/>
      <c r="RLY235" s="25"/>
      <c r="RLZ235" s="25"/>
      <c r="RMA235" s="25"/>
      <c r="RMB235" s="25"/>
      <c r="RMC235" s="25"/>
      <c r="RMD235" s="25"/>
      <c r="RME235" s="25"/>
      <c r="RMF235" s="25"/>
      <c r="RMG235" s="25"/>
      <c r="RMH235" s="25"/>
      <c r="RMI235" s="25"/>
      <c r="RMJ235" s="25"/>
      <c r="RMK235" s="25"/>
      <c r="RML235" s="25"/>
      <c r="RMM235" s="25"/>
      <c r="RMN235" s="25"/>
      <c r="RMO235" s="25"/>
      <c r="RMP235" s="25"/>
      <c r="RMQ235" s="25"/>
      <c r="RMR235" s="25"/>
      <c r="RMS235" s="25"/>
      <c r="RMT235" s="25"/>
      <c r="RMU235" s="25"/>
      <c r="RMV235" s="25"/>
      <c r="RMW235" s="25"/>
      <c r="RMX235" s="25"/>
      <c r="RMY235" s="25"/>
      <c r="RMZ235" s="25"/>
      <c r="RNA235" s="25"/>
      <c r="RNB235" s="25"/>
      <c r="RNC235" s="25"/>
      <c r="RND235" s="25"/>
      <c r="RNE235" s="25"/>
      <c r="RNF235" s="25"/>
      <c r="RNG235" s="25"/>
      <c r="RNH235" s="25"/>
      <c r="RNI235" s="25"/>
      <c r="RNJ235" s="25"/>
      <c r="RNK235" s="25"/>
      <c r="RNL235" s="25"/>
      <c r="RNM235" s="25"/>
      <c r="RNN235" s="25"/>
      <c r="RNO235" s="25"/>
      <c r="RNP235" s="25"/>
      <c r="RNQ235" s="25"/>
      <c r="RNR235" s="25"/>
      <c r="RNS235" s="25"/>
      <c r="RNT235" s="25"/>
      <c r="RNU235" s="25"/>
      <c r="RNV235" s="25"/>
      <c r="RNW235" s="25"/>
      <c r="RNX235" s="25"/>
      <c r="RNY235" s="25"/>
      <c r="RNZ235" s="25"/>
      <c r="ROA235" s="25"/>
      <c r="ROB235" s="25"/>
      <c r="ROC235" s="25"/>
      <c r="ROD235" s="25"/>
      <c r="ROE235" s="25"/>
      <c r="ROF235" s="25"/>
      <c r="ROG235" s="25"/>
      <c r="ROH235" s="25"/>
      <c r="ROI235" s="25"/>
      <c r="ROJ235" s="25"/>
      <c r="ROK235" s="25"/>
      <c r="ROL235" s="25"/>
      <c r="ROM235" s="25"/>
      <c r="RON235" s="25"/>
      <c r="ROO235" s="25"/>
      <c r="ROP235" s="25"/>
      <c r="ROQ235" s="25"/>
      <c r="ROR235" s="25"/>
      <c r="ROS235" s="25"/>
      <c r="ROT235" s="25"/>
      <c r="ROU235" s="25"/>
      <c r="ROV235" s="25"/>
      <c r="ROW235" s="25"/>
      <c r="ROX235" s="25"/>
      <c r="ROY235" s="25"/>
      <c r="ROZ235" s="25"/>
      <c r="RPA235" s="25"/>
      <c r="RPB235" s="25"/>
      <c r="RPC235" s="25"/>
      <c r="RPD235" s="25"/>
      <c r="RPE235" s="25"/>
      <c r="RPF235" s="25"/>
      <c r="RPG235" s="25"/>
      <c r="RPH235" s="25"/>
      <c r="RPI235" s="25"/>
      <c r="RPJ235" s="25"/>
      <c r="RPK235" s="25"/>
      <c r="RPL235" s="25"/>
      <c r="RPM235" s="25"/>
      <c r="RPN235" s="25"/>
      <c r="RPO235" s="25"/>
      <c r="RPP235" s="25"/>
      <c r="RPQ235" s="25"/>
      <c r="RPR235" s="25"/>
      <c r="RPS235" s="25"/>
      <c r="RPT235" s="25"/>
      <c r="RPU235" s="25"/>
      <c r="RPV235" s="25"/>
      <c r="RPW235" s="25"/>
      <c r="RPX235" s="25"/>
      <c r="RPY235" s="25"/>
      <c r="RPZ235" s="25"/>
      <c r="RQA235" s="25"/>
      <c r="RQB235" s="25"/>
      <c r="RQC235" s="25"/>
      <c r="RQD235" s="25"/>
      <c r="RQE235" s="25"/>
      <c r="RQF235" s="25"/>
      <c r="RQG235" s="25"/>
      <c r="RQH235" s="25"/>
      <c r="RQI235" s="25"/>
      <c r="RQJ235" s="25"/>
      <c r="RQK235" s="25"/>
      <c r="RQL235" s="25"/>
      <c r="RQM235" s="25"/>
      <c r="RQN235" s="25"/>
      <c r="RQO235" s="25"/>
      <c r="RQP235" s="25"/>
      <c r="RQQ235" s="25"/>
      <c r="RQR235" s="25"/>
      <c r="RQS235" s="25"/>
      <c r="RQT235" s="25"/>
      <c r="RQU235" s="25"/>
      <c r="RQV235" s="25"/>
      <c r="RQW235" s="25"/>
      <c r="RQX235" s="25"/>
      <c r="RQY235" s="25"/>
      <c r="RQZ235" s="25"/>
      <c r="RRA235" s="25"/>
      <c r="RRB235" s="25"/>
      <c r="RRC235" s="25"/>
      <c r="RRD235" s="25"/>
      <c r="RRE235" s="25"/>
      <c r="RRF235" s="25"/>
      <c r="RRG235" s="25"/>
      <c r="RRH235" s="25"/>
      <c r="RRI235" s="25"/>
      <c r="RRJ235" s="25"/>
      <c r="RRK235" s="25"/>
      <c r="RRL235" s="25"/>
      <c r="RRM235" s="25"/>
      <c r="RRN235" s="25"/>
      <c r="RRO235" s="25"/>
      <c r="RRP235" s="25"/>
      <c r="RRQ235" s="25"/>
      <c r="RRR235" s="25"/>
      <c r="RRS235" s="25"/>
      <c r="RRT235" s="25"/>
      <c r="RRU235" s="25"/>
      <c r="RRV235" s="25"/>
      <c r="RRW235" s="25"/>
      <c r="RRX235" s="25"/>
      <c r="RRY235" s="25"/>
      <c r="RRZ235" s="25"/>
      <c r="RSA235" s="25"/>
      <c r="RSB235" s="25"/>
      <c r="RSC235" s="25"/>
      <c r="RSD235" s="25"/>
      <c r="RSE235" s="25"/>
      <c r="RSF235" s="25"/>
      <c r="RSG235" s="25"/>
      <c r="RSH235" s="25"/>
      <c r="RSI235" s="25"/>
      <c r="RSJ235" s="25"/>
      <c r="RSK235" s="25"/>
      <c r="RSL235" s="25"/>
      <c r="RSM235" s="25"/>
      <c r="RSN235" s="25"/>
      <c r="RSO235" s="25"/>
      <c r="RSP235" s="25"/>
      <c r="RSQ235" s="25"/>
      <c r="RSR235" s="25"/>
      <c r="RSS235" s="25"/>
      <c r="RST235" s="25"/>
      <c r="RSU235" s="25"/>
      <c r="RSV235" s="25"/>
      <c r="RSW235" s="25"/>
      <c r="RSX235" s="25"/>
      <c r="RSY235" s="25"/>
      <c r="RSZ235" s="25"/>
      <c r="RTA235" s="25"/>
      <c r="RTB235" s="25"/>
      <c r="RTC235" s="25"/>
      <c r="RTD235" s="25"/>
      <c r="RTE235" s="25"/>
      <c r="RTF235" s="25"/>
      <c r="RTG235" s="25"/>
      <c r="RTH235" s="25"/>
      <c r="RTI235" s="25"/>
      <c r="RTJ235" s="25"/>
      <c r="RTK235" s="25"/>
      <c r="RTL235" s="25"/>
      <c r="RTM235" s="25"/>
      <c r="RTN235" s="25"/>
      <c r="RTO235" s="25"/>
      <c r="RTP235" s="25"/>
      <c r="RTQ235" s="25"/>
      <c r="RTR235" s="25"/>
      <c r="RTS235" s="25"/>
      <c r="RTT235" s="25"/>
      <c r="RTU235" s="25"/>
      <c r="RTV235" s="25"/>
      <c r="RTW235" s="25"/>
      <c r="RTX235" s="25"/>
      <c r="RTY235" s="25"/>
      <c r="RTZ235" s="25"/>
      <c r="RUA235" s="25"/>
      <c r="RUB235" s="25"/>
      <c r="RUC235" s="25"/>
      <c r="RUD235" s="25"/>
      <c r="RUE235" s="25"/>
      <c r="RUF235" s="25"/>
      <c r="RUG235" s="25"/>
      <c r="RUH235" s="25"/>
      <c r="RUI235" s="25"/>
      <c r="RUJ235" s="25"/>
      <c r="RUK235" s="25"/>
      <c r="RUL235" s="25"/>
      <c r="RUM235" s="25"/>
      <c r="RUN235" s="25"/>
      <c r="RUO235" s="25"/>
      <c r="RUP235" s="25"/>
      <c r="RUQ235" s="25"/>
      <c r="RUR235" s="25"/>
      <c r="RUS235" s="25"/>
      <c r="RUT235" s="25"/>
      <c r="RUU235" s="25"/>
      <c r="RUV235" s="25"/>
      <c r="RUW235" s="25"/>
      <c r="RUX235" s="25"/>
      <c r="RUY235" s="25"/>
      <c r="RUZ235" s="25"/>
      <c r="RVA235" s="25"/>
      <c r="RVB235" s="25"/>
      <c r="RVC235" s="25"/>
      <c r="RVD235" s="25"/>
      <c r="RVE235" s="25"/>
      <c r="RVF235" s="25"/>
      <c r="RVG235" s="25"/>
      <c r="RVH235" s="25"/>
      <c r="RVI235" s="25"/>
      <c r="RVJ235" s="25"/>
      <c r="RVK235" s="25"/>
      <c r="RVL235" s="25"/>
      <c r="RVM235" s="25"/>
      <c r="RVN235" s="25"/>
      <c r="RVO235" s="25"/>
      <c r="RVP235" s="25"/>
      <c r="RVQ235" s="25"/>
      <c r="RVR235" s="25"/>
      <c r="RVS235" s="25"/>
      <c r="RVT235" s="25"/>
      <c r="RVU235" s="25"/>
      <c r="RVV235" s="25"/>
      <c r="RVW235" s="25"/>
      <c r="RVX235" s="25"/>
      <c r="RVY235" s="25"/>
      <c r="RVZ235" s="25"/>
      <c r="RWA235" s="25"/>
      <c r="RWB235" s="25"/>
      <c r="RWC235" s="25"/>
      <c r="RWD235" s="25"/>
      <c r="RWE235" s="25"/>
      <c r="RWF235" s="25"/>
      <c r="RWG235" s="25"/>
      <c r="RWH235" s="25"/>
      <c r="RWI235" s="25"/>
      <c r="RWJ235" s="25"/>
      <c r="RWK235" s="25"/>
      <c r="RWL235" s="25"/>
      <c r="RWM235" s="25"/>
      <c r="RWN235" s="25"/>
      <c r="RWO235" s="25"/>
      <c r="RWP235" s="25"/>
      <c r="RWQ235" s="25"/>
      <c r="RWR235" s="25"/>
      <c r="RWS235" s="25"/>
      <c r="RWT235" s="25"/>
      <c r="RWU235" s="25"/>
      <c r="RWV235" s="25"/>
      <c r="RWW235" s="25"/>
      <c r="RWX235" s="25"/>
      <c r="RWY235" s="25"/>
      <c r="RWZ235" s="25"/>
      <c r="RXA235" s="25"/>
      <c r="RXB235" s="25"/>
      <c r="RXC235" s="25"/>
      <c r="RXD235" s="25"/>
      <c r="RXE235" s="25"/>
      <c r="RXF235" s="25"/>
      <c r="RXG235" s="25"/>
      <c r="RXH235" s="25"/>
      <c r="RXI235" s="25"/>
      <c r="RXJ235" s="25"/>
      <c r="RXK235" s="25"/>
      <c r="RXL235" s="25"/>
      <c r="RXM235" s="25"/>
      <c r="RXN235" s="25"/>
      <c r="RXO235" s="25"/>
      <c r="RXP235" s="25"/>
      <c r="RXQ235" s="25"/>
      <c r="RXR235" s="25"/>
      <c r="RXS235" s="25"/>
      <c r="RXT235" s="25"/>
      <c r="RXU235" s="25"/>
      <c r="RXV235" s="25"/>
      <c r="RXW235" s="25"/>
      <c r="RXX235" s="25"/>
      <c r="RXY235" s="25"/>
      <c r="RXZ235" s="25"/>
      <c r="RYA235" s="25"/>
      <c r="RYB235" s="25"/>
      <c r="RYC235" s="25"/>
      <c r="RYD235" s="25"/>
      <c r="RYE235" s="25"/>
      <c r="RYF235" s="25"/>
      <c r="RYG235" s="25"/>
      <c r="RYH235" s="25"/>
      <c r="RYI235" s="25"/>
      <c r="RYJ235" s="25"/>
      <c r="RYK235" s="25"/>
      <c r="RYL235" s="25"/>
      <c r="RYM235" s="25"/>
      <c r="RYN235" s="25"/>
      <c r="RYO235" s="25"/>
      <c r="RYP235" s="25"/>
      <c r="RYQ235" s="25"/>
      <c r="RYR235" s="25"/>
      <c r="RYS235" s="25"/>
      <c r="RYT235" s="25"/>
      <c r="RYU235" s="25"/>
      <c r="RYV235" s="25"/>
      <c r="RYW235" s="25"/>
      <c r="RYX235" s="25"/>
      <c r="RYY235" s="25"/>
      <c r="RYZ235" s="25"/>
      <c r="RZA235" s="25"/>
      <c r="RZB235" s="25"/>
      <c r="RZC235" s="25"/>
      <c r="RZD235" s="25"/>
      <c r="RZE235" s="25"/>
      <c r="RZF235" s="25"/>
      <c r="RZG235" s="25"/>
      <c r="RZH235" s="25"/>
      <c r="RZI235" s="25"/>
      <c r="RZJ235" s="25"/>
      <c r="RZK235" s="25"/>
      <c r="RZL235" s="25"/>
      <c r="RZM235" s="25"/>
      <c r="RZN235" s="25"/>
      <c r="RZO235" s="25"/>
      <c r="RZP235" s="25"/>
      <c r="RZQ235" s="25"/>
      <c r="RZR235" s="25"/>
      <c r="RZS235" s="25"/>
      <c r="RZT235" s="25"/>
      <c r="RZU235" s="25"/>
      <c r="RZV235" s="25"/>
      <c r="RZW235" s="25"/>
      <c r="RZX235" s="25"/>
      <c r="RZY235" s="25"/>
      <c r="RZZ235" s="25"/>
      <c r="SAA235" s="25"/>
      <c r="SAB235" s="25"/>
      <c r="SAC235" s="25"/>
      <c r="SAD235" s="25"/>
      <c r="SAE235" s="25"/>
      <c r="SAF235" s="25"/>
      <c r="SAG235" s="25"/>
      <c r="SAH235" s="25"/>
      <c r="SAI235" s="25"/>
      <c r="SAJ235" s="25"/>
      <c r="SAK235" s="25"/>
      <c r="SAL235" s="25"/>
      <c r="SAM235" s="25"/>
      <c r="SAN235" s="25"/>
      <c r="SAO235" s="25"/>
      <c r="SAP235" s="25"/>
      <c r="SAQ235" s="25"/>
      <c r="SAR235" s="25"/>
      <c r="SAS235" s="25"/>
      <c r="SAT235" s="25"/>
      <c r="SAU235" s="25"/>
      <c r="SAV235" s="25"/>
      <c r="SAW235" s="25"/>
      <c r="SAX235" s="25"/>
      <c r="SAY235" s="25"/>
      <c r="SAZ235" s="25"/>
      <c r="SBA235" s="25"/>
      <c r="SBB235" s="25"/>
      <c r="SBC235" s="25"/>
      <c r="SBD235" s="25"/>
      <c r="SBE235" s="25"/>
      <c r="SBF235" s="25"/>
      <c r="SBG235" s="25"/>
      <c r="SBH235" s="25"/>
      <c r="SBI235" s="25"/>
      <c r="SBJ235" s="25"/>
      <c r="SBK235" s="25"/>
      <c r="SBL235" s="25"/>
      <c r="SBM235" s="25"/>
      <c r="SBN235" s="25"/>
      <c r="SBO235" s="25"/>
      <c r="SBP235" s="25"/>
      <c r="SBQ235" s="25"/>
      <c r="SBR235" s="25"/>
      <c r="SBS235" s="25"/>
      <c r="SBT235" s="25"/>
      <c r="SBU235" s="25"/>
      <c r="SBV235" s="25"/>
      <c r="SBW235" s="25"/>
      <c r="SBX235" s="25"/>
      <c r="SBY235" s="25"/>
      <c r="SBZ235" s="25"/>
      <c r="SCA235" s="25"/>
      <c r="SCB235" s="25"/>
      <c r="SCC235" s="25"/>
      <c r="SCD235" s="25"/>
      <c r="SCE235" s="25"/>
      <c r="SCF235" s="25"/>
      <c r="SCG235" s="25"/>
      <c r="SCH235" s="25"/>
      <c r="SCI235" s="25"/>
      <c r="SCJ235" s="25"/>
      <c r="SCK235" s="25"/>
      <c r="SCL235" s="25"/>
      <c r="SCM235" s="25"/>
      <c r="SCN235" s="25"/>
      <c r="SCO235" s="25"/>
      <c r="SCP235" s="25"/>
      <c r="SCQ235" s="25"/>
      <c r="SCR235" s="25"/>
      <c r="SCS235" s="25"/>
      <c r="SCT235" s="25"/>
      <c r="SCU235" s="25"/>
      <c r="SCV235" s="25"/>
      <c r="SCW235" s="25"/>
      <c r="SCX235" s="25"/>
      <c r="SCY235" s="25"/>
      <c r="SCZ235" s="25"/>
      <c r="SDA235" s="25"/>
      <c r="SDB235" s="25"/>
      <c r="SDC235" s="25"/>
      <c r="SDD235" s="25"/>
      <c r="SDE235" s="25"/>
      <c r="SDF235" s="25"/>
      <c r="SDG235" s="25"/>
      <c r="SDH235" s="25"/>
      <c r="SDI235" s="25"/>
      <c r="SDJ235" s="25"/>
      <c r="SDK235" s="25"/>
      <c r="SDL235" s="25"/>
      <c r="SDM235" s="25"/>
      <c r="SDN235" s="25"/>
      <c r="SDO235" s="25"/>
      <c r="SDP235" s="25"/>
      <c r="SDQ235" s="25"/>
      <c r="SDR235" s="25"/>
      <c r="SDS235" s="25"/>
      <c r="SDT235" s="25"/>
      <c r="SDU235" s="25"/>
      <c r="SDV235" s="25"/>
      <c r="SDW235" s="25"/>
      <c r="SDX235" s="25"/>
      <c r="SDY235" s="25"/>
      <c r="SDZ235" s="25"/>
      <c r="SEA235" s="25"/>
      <c r="SEB235" s="25"/>
      <c r="SEC235" s="25"/>
      <c r="SED235" s="25"/>
      <c r="SEE235" s="25"/>
      <c r="SEF235" s="25"/>
      <c r="SEG235" s="25"/>
      <c r="SEH235" s="25"/>
      <c r="SEI235" s="25"/>
      <c r="SEJ235" s="25"/>
      <c r="SEK235" s="25"/>
      <c r="SEL235" s="25"/>
      <c r="SEM235" s="25"/>
      <c r="SEN235" s="25"/>
      <c r="SEO235" s="25"/>
      <c r="SEP235" s="25"/>
      <c r="SEQ235" s="25"/>
      <c r="SER235" s="25"/>
      <c r="SES235" s="25"/>
      <c r="SET235" s="25"/>
      <c r="SEU235" s="25"/>
      <c r="SEV235" s="25"/>
      <c r="SEW235" s="25"/>
      <c r="SEX235" s="25"/>
      <c r="SEY235" s="25"/>
      <c r="SEZ235" s="25"/>
      <c r="SFA235" s="25"/>
      <c r="SFB235" s="25"/>
      <c r="SFC235" s="25"/>
      <c r="SFD235" s="25"/>
      <c r="SFE235" s="25"/>
      <c r="SFF235" s="25"/>
      <c r="SFG235" s="25"/>
      <c r="SFH235" s="25"/>
      <c r="SFI235" s="25"/>
      <c r="SFJ235" s="25"/>
      <c r="SFK235" s="25"/>
      <c r="SFL235" s="25"/>
      <c r="SFM235" s="25"/>
      <c r="SFN235" s="25"/>
      <c r="SFO235" s="25"/>
      <c r="SFP235" s="25"/>
      <c r="SFQ235" s="25"/>
      <c r="SFR235" s="25"/>
      <c r="SFS235" s="25"/>
      <c r="SFT235" s="25"/>
      <c r="SFU235" s="25"/>
      <c r="SFV235" s="25"/>
      <c r="SFW235" s="25"/>
      <c r="SFX235" s="25"/>
      <c r="SFY235" s="25"/>
      <c r="SFZ235" s="25"/>
      <c r="SGA235" s="25"/>
      <c r="SGB235" s="25"/>
      <c r="SGC235" s="25"/>
      <c r="SGD235" s="25"/>
      <c r="SGE235" s="25"/>
      <c r="SGF235" s="25"/>
      <c r="SGG235" s="25"/>
      <c r="SGH235" s="25"/>
      <c r="SGI235" s="25"/>
      <c r="SGJ235" s="25"/>
      <c r="SGK235" s="25"/>
      <c r="SGL235" s="25"/>
      <c r="SGM235" s="25"/>
      <c r="SGN235" s="25"/>
      <c r="SGO235" s="25"/>
      <c r="SGP235" s="25"/>
      <c r="SGQ235" s="25"/>
      <c r="SGR235" s="25"/>
      <c r="SGS235" s="25"/>
      <c r="SGT235" s="25"/>
      <c r="SGU235" s="25"/>
      <c r="SGV235" s="25"/>
      <c r="SGW235" s="25"/>
      <c r="SGX235" s="25"/>
      <c r="SGY235" s="25"/>
      <c r="SGZ235" s="25"/>
      <c r="SHA235" s="25"/>
      <c r="SHB235" s="25"/>
      <c r="SHC235" s="25"/>
      <c r="SHD235" s="25"/>
      <c r="SHE235" s="25"/>
      <c r="SHF235" s="25"/>
      <c r="SHG235" s="25"/>
      <c r="SHH235" s="25"/>
      <c r="SHI235" s="25"/>
      <c r="SHJ235" s="25"/>
      <c r="SHK235" s="25"/>
      <c r="SHL235" s="25"/>
      <c r="SHM235" s="25"/>
      <c r="SHN235" s="25"/>
      <c r="SHO235" s="25"/>
      <c r="SHP235" s="25"/>
      <c r="SHQ235" s="25"/>
      <c r="SHR235" s="25"/>
      <c r="SHS235" s="25"/>
      <c r="SHT235" s="25"/>
      <c r="SHU235" s="25"/>
      <c r="SHV235" s="25"/>
      <c r="SHW235" s="25"/>
      <c r="SHX235" s="25"/>
      <c r="SHY235" s="25"/>
      <c r="SHZ235" s="25"/>
      <c r="SIA235" s="25"/>
      <c r="SIB235" s="25"/>
      <c r="SIC235" s="25"/>
      <c r="SID235" s="25"/>
      <c r="SIE235" s="25"/>
      <c r="SIF235" s="25"/>
      <c r="SIG235" s="25"/>
      <c r="SIH235" s="25"/>
      <c r="SII235" s="25"/>
      <c r="SIJ235" s="25"/>
      <c r="SIK235" s="25"/>
      <c r="SIL235" s="25"/>
      <c r="SIM235" s="25"/>
      <c r="SIN235" s="25"/>
      <c r="SIO235" s="25"/>
      <c r="SIP235" s="25"/>
      <c r="SIQ235" s="25"/>
      <c r="SIR235" s="25"/>
      <c r="SIS235" s="25"/>
      <c r="SIT235" s="25"/>
      <c r="SIU235" s="25"/>
      <c r="SIV235" s="25"/>
      <c r="SIW235" s="25"/>
      <c r="SIX235" s="25"/>
      <c r="SIY235" s="25"/>
      <c r="SIZ235" s="25"/>
      <c r="SJA235" s="25"/>
      <c r="SJB235" s="25"/>
      <c r="SJC235" s="25"/>
      <c r="SJD235" s="25"/>
      <c r="SJE235" s="25"/>
      <c r="SJF235" s="25"/>
      <c r="SJG235" s="25"/>
      <c r="SJH235" s="25"/>
      <c r="SJI235" s="25"/>
      <c r="SJJ235" s="25"/>
      <c r="SJK235" s="25"/>
      <c r="SJL235" s="25"/>
      <c r="SJM235" s="25"/>
      <c r="SJN235" s="25"/>
      <c r="SJO235" s="25"/>
      <c r="SJP235" s="25"/>
      <c r="SJQ235" s="25"/>
      <c r="SJR235" s="25"/>
      <c r="SJS235" s="25"/>
      <c r="SJT235" s="25"/>
      <c r="SJU235" s="25"/>
      <c r="SJV235" s="25"/>
      <c r="SJW235" s="25"/>
      <c r="SJX235" s="25"/>
      <c r="SJY235" s="25"/>
      <c r="SJZ235" s="25"/>
      <c r="SKA235" s="25"/>
      <c r="SKB235" s="25"/>
      <c r="SKC235" s="25"/>
      <c r="SKD235" s="25"/>
      <c r="SKE235" s="25"/>
      <c r="SKF235" s="25"/>
      <c r="SKG235" s="25"/>
      <c r="SKH235" s="25"/>
      <c r="SKI235" s="25"/>
      <c r="SKJ235" s="25"/>
      <c r="SKK235" s="25"/>
      <c r="SKL235" s="25"/>
      <c r="SKM235" s="25"/>
      <c r="SKN235" s="25"/>
      <c r="SKO235" s="25"/>
      <c r="SKP235" s="25"/>
      <c r="SKQ235" s="25"/>
      <c r="SKR235" s="25"/>
      <c r="SKS235" s="25"/>
      <c r="SKT235" s="25"/>
      <c r="SKU235" s="25"/>
      <c r="SKV235" s="25"/>
      <c r="SKW235" s="25"/>
      <c r="SKX235" s="25"/>
      <c r="SKY235" s="25"/>
      <c r="SKZ235" s="25"/>
      <c r="SLA235" s="25"/>
      <c r="SLB235" s="25"/>
      <c r="SLC235" s="25"/>
      <c r="SLD235" s="25"/>
      <c r="SLE235" s="25"/>
      <c r="SLF235" s="25"/>
      <c r="SLG235" s="25"/>
      <c r="SLH235" s="25"/>
      <c r="SLI235" s="25"/>
      <c r="SLJ235" s="25"/>
      <c r="SLK235" s="25"/>
      <c r="SLL235" s="25"/>
      <c r="SLM235" s="25"/>
      <c r="SLN235" s="25"/>
      <c r="SLO235" s="25"/>
      <c r="SLP235" s="25"/>
      <c r="SLQ235" s="25"/>
      <c r="SLR235" s="25"/>
      <c r="SLS235" s="25"/>
      <c r="SLT235" s="25"/>
      <c r="SLU235" s="25"/>
      <c r="SLV235" s="25"/>
      <c r="SLW235" s="25"/>
      <c r="SLX235" s="25"/>
      <c r="SLY235" s="25"/>
      <c r="SLZ235" s="25"/>
      <c r="SMA235" s="25"/>
      <c r="SMB235" s="25"/>
      <c r="SMC235" s="25"/>
      <c r="SMD235" s="25"/>
      <c r="SME235" s="25"/>
      <c r="SMF235" s="25"/>
      <c r="SMG235" s="25"/>
      <c r="SMH235" s="25"/>
      <c r="SMI235" s="25"/>
      <c r="SMJ235" s="25"/>
      <c r="SMK235" s="25"/>
      <c r="SML235" s="25"/>
      <c r="SMM235" s="25"/>
      <c r="SMN235" s="25"/>
      <c r="SMO235" s="25"/>
      <c r="SMP235" s="25"/>
      <c r="SMQ235" s="25"/>
      <c r="SMR235" s="25"/>
      <c r="SMS235" s="25"/>
      <c r="SMT235" s="25"/>
      <c r="SMU235" s="25"/>
      <c r="SMV235" s="25"/>
      <c r="SMW235" s="25"/>
      <c r="SMX235" s="25"/>
      <c r="SMY235" s="25"/>
      <c r="SMZ235" s="25"/>
      <c r="SNA235" s="25"/>
      <c r="SNB235" s="25"/>
      <c r="SNC235" s="25"/>
      <c r="SND235" s="25"/>
      <c r="SNE235" s="25"/>
      <c r="SNF235" s="25"/>
      <c r="SNG235" s="25"/>
      <c r="SNH235" s="25"/>
      <c r="SNI235" s="25"/>
      <c r="SNJ235" s="25"/>
      <c r="SNK235" s="25"/>
      <c r="SNL235" s="25"/>
      <c r="SNM235" s="25"/>
      <c r="SNN235" s="25"/>
      <c r="SNO235" s="25"/>
      <c r="SNP235" s="25"/>
      <c r="SNQ235" s="25"/>
      <c r="SNR235" s="25"/>
      <c r="SNS235" s="25"/>
      <c r="SNT235" s="25"/>
      <c r="SNU235" s="25"/>
      <c r="SNV235" s="25"/>
      <c r="SNW235" s="25"/>
      <c r="SNX235" s="25"/>
      <c r="SNY235" s="25"/>
      <c r="SNZ235" s="25"/>
      <c r="SOA235" s="25"/>
      <c r="SOB235" s="25"/>
      <c r="SOC235" s="25"/>
      <c r="SOD235" s="25"/>
      <c r="SOE235" s="25"/>
      <c r="SOF235" s="25"/>
      <c r="SOG235" s="25"/>
      <c r="SOH235" s="25"/>
      <c r="SOI235" s="25"/>
      <c r="SOJ235" s="25"/>
      <c r="SOK235" s="25"/>
      <c r="SOL235" s="25"/>
      <c r="SOM235" s="25"/>
      <c r="SON235" s="25"/>
      <c r="SOO235" s="25"/>
      <c r="SOP235" s="25"/>
      <c r="SOQ235" s="25"/>
      <c r="SOR235" s="25"/>
      <c r="SOS235" s="25"/>
      <c r="SOT235" s="25"/>
      <c r="SOU235" s="25"/>
      <c r="SOV235" s="25"/>
      <c r="SOW235" s="25"/>
      <c r="SOX235" s="25"/>
      <c r="SOY235" s="25"/>
      <c r="SOZ235" s="25"/>
      <c r="SPA235" s="25"/>
      <c r="SPB235" s="25"/>
      <c r="SPC235" s="25"/>
      <c r="SPD235" s="25"/>
      <c r="SPE235" s="25"/>
      <c r="SPF235" s="25"/>
      <c r="SPG235" s="25"/>
      <c r="SPH235" s="25"/>
      <c r="SPI235" s="25"/>
      <c r="SPJ235" s="25"/>
      <c r="SPK235" s="25"/>
      <c r="SPL235" s="25"/>
      <c r="SPM235" s="25"/>
      <c r="SPN235" s="25"/>
      <c r="SPO235" s="25"/>
      <c r="SPP235" s="25"/>
      <c r="SPQ235" s="25"/>
      <c r="SPR235" s="25"/>
      <c r="SPS235" s="25"/>
      <c r="SPT235" s="25"/>
      <c r="SPU235" s="25"/>
      <c r="SPV235" s="25"/>
      <c r="SPW235" s="25"/>
      <c r="SPX235" s="25"/>
      <c r="SPY235" s="25"/>
      <c r="SPZ235" s="25"/>
      <c r="SQA235" s="25"/>
      <c r="SQB235" s="25"/>
      <c r="SQC235" s="25"/>
      <c r="SQD235" s="25"/>
      <c r="SQE235" s="25"/>
      <c r="SQF235" s="25"/>
      <c r="SQG235" s="25"/>
      <c r="SQH235" s="25"/>
      <c r="SQI235" s="25"/>
      <c r="SQJ235" s="25"/>
      <c r="SQK235" s="25"/>
      <c r="SQL235" s="25"/>
      <c r="SQM235" s="25"/>
      <c r="SQN235" s="25"/>
      <c r="SQO235" s="25"/>
      <c r="SQP235" s="25"/>
      <c r="SQQ235" s="25"/>
      <c r="SQR235" s="25"/>
      <c r="SQS235" s="25"/>
      <c r="SQT235" s="25"/>
      <c r="SQU235" s="25"/>
      <c r="SQV235" s="25"/>
      <c r="SQW235" s="25"/>
      <c r="SQX235" s="25"/>
      <c r="SQY235" s="25"/>
      <c r="SQZ235" s="25"/>
      <c r="SRA235" s="25"/>
      <c r="SRB235" s="25"/>
      <c r="SRC235" s="25"/>
      <c r="SRD235" s="25"/>
      <c r="SRE235" s="25"/>
      <c r="SRF235" s="25"/>
      <c r="SRG235" s="25"/>
      <c r="SRH235" s="25"/>
      <c r="SRI235" s="25"/>
      <c r="SRJ235" s="25"/>
      <c r="SRK235" s="25"/>
      <c r="SRL235" s="25"/>
      <c r="SRM235" s="25"/>
      <c r="SRN235" s="25"/>
      <c r="SRO235" s="25"/>
      <c r="SRP235" s="25"/>
      <c r="SRQ235" s="25"/>
      <c r="SRR235" s="25"/>
      <c r="SRS235" s="25"/>
      <c r="SRT235" s="25"/>
      <c r="SRU235" s="25"/>
      <c r="SRV235" s="25"/>
      <c r="SRW235" s="25"/>
      <c r="SRX235" s="25"/>
      <c r="SRY235" s="25"/>
      <c r="SRZ235" s="25"/>
      <c r="SSA235" s="25"/>
      <c r="SSB235" s="25"/>
      <c r="SSC235" s="25"/>
      <c r="SSD235" s="25"/>
      <c r="SSE235" s="25"/>
      <c r="SSF235" s="25"/>
      <c r="SSG235" s="25"/>
      <c r="SSH235" s="25"/>
      <c r="SSI235" s="25"/>
      <c r="SSJ235" s="25"/>
      <c r="SSK235" s="25"/>
      <c r="SSL235" s="25"/>
      <c r="SSM235" s="25"/>
      <c r="SSN235" s="25"/>
      <c r="SSO235" s="25"/>
      <c r="SSP235" s="25"/>
      <c r="SSQ235" s="25"/>
      <c r="SSR235" s="25"/>
      <c r="SSS235" s="25"/>
      <c r="SST235" s="25"/>
      <c r="SSU235" s="25"/>
      <c r="SSV235" s="25"/>
      <c r="SSW235" s="25"/>
      <c r="SSX235" s="25"/>
      <c r="SSY235" s="25"/>
      <c r="SSZ235" s="25"/>
      <c r="STA235" s="25"/>
      <c r="STB235" s="25"/>
      <c r="STC235" s="25"/>
      <c r="STD235" s="25"/>
      <c r="STE235" s="25"/>
      <c r="STF235" s="25"/>
      <c r="STG235" s="25"/>
      <c r="STH235" s="25"/>
      <c r="STI235" s="25"/>
      <c r="STJ235" s="25"/>
      <c r="STK235" s="25"/>
      <c r="STL235" s="25"/>
      <c r="STM235" s="25"/>
      <c r="STN235" s="25"/>
      <c r="STO235" s="25"/>
      <c r="STP235" s="25"/>
      <c r="STQ235" s="25"/>
      <c r="STR235" s="25"/>
      <c r="STS235" s="25"/>
      <c r="STT235" s="25"/>
      <c r="STU235" s="25"/>
      <c r="STV235" s="25"/>
      <c r="STW235" s="25"/>
      <c r="STX235" s="25"/>
      <c r="STY235" s="25"/>
      <c r="STZ235" s="25"/>
      <c r="SUA235" s="25"/>
      <c r="SUB235" s="25"/>
      <c r="SUC235" s="25"/>
      <c r="SUD235" s="25"/>
      <c r="SUE235" s="25"/>
      <c r="SUF235" s="25"/>
      <c r="SUG235" s="25"/>
      <c r="SUH235" s="25"/>
      <c r="SUI235" s="25"/>
      <c r="SUJ235" s="25"/>
      <c r="SUK235" s="25"/>
      <c r="SUL235" s="25"/>
      <c r="SUM235" s="25"/>
      <c r="SUN235" s="25"/>
      <c r="SUO235" s="25"/>
      <c r="SUP235" s="25"/>
      <c r="SUQ235" s="25"/>
      <c r="SUR235" s="25"/>
      <c r="SUS235" s="25"/>
      <c r="SUT235" s="25"/>
      <c r="SUU235" s="25"/>
      <c r="SUV235" s="25"/>
      <c r="SUW235" s="25"/>
      <c r="SUX235" s="25"/>
      <c r="SUY235" s="25"/>
      <c r="SUZ235" s="25"/>
      <c r="SVA235" s="25"/>
      <c r="SVB235" s="25"/>
      <c r="SVC235" s="25"/>
      <c r="SVD235" s="25"/>
      <c r="SVE235" s="25"/>
      <c r="SVF235" s="25"/>
      <c r="SVG235" s="25"/>
      <c r="SVH235" s="25"/>
      <c r="SVI235" s="25"/>
      <c r="SVJ235" s="25"/>
      <c r="SVK235" s="25"/>
      <c r="SVL235" s="25"/>
      <c r="SVM235" s="25"/>
      <c r="SVN235" s="25"/>
      <c r="SVO235" s="25"/>
      <c r="SVP235" s="25"/>
      <c r="SVQ235" s="25"/>
      <c r="SVR235" s="25"/>
      <c r="SVS235" s="25"/>
      <c r="SVT235" s="25"/>
      <c r="SVU235" s="25"/>
      <c r="SVV235" s="25"/>
      <c r="SVW235" s="25"/>
      <c r="SVX235" s="25"/>
      <c r="SVY235" s="25"/>
      <c r="SVZ235" s="25"/>
      <c r="SWA235" s="25"/>
      <c r="SWB235" s="25"/>
      <c r="SWC235" s="25"/>
      <c r="SWD235" s="25"/>
      <c r="SWE235" s="25"/>
      <c r="SWF235" s="25"/>
      <c r="SWG235" s="25"/>
      <c r="SWH235" s="25"/>
      <c r="SWI235" s="25"/>
      <c r="SWJ235" s="25"/>
      <c r="SWK235" s="25"/>
      <c r="SWL235" s="25"/>
      <c r="SWM235" s="25"/>
      <c r="SWN235" s="25"/>
      <c r="SWO235" s="25"/>
      <c r="SWP235" s="25"/>
      <c r="SWQ235" s="25"/>
      <c r="SWR235" s="25"/>
      <c r="SWS235" s="25"/>
      <c r="SWT235" s="25"/>
      <c r="SWU235" s="25"/>
      <c r="SWV235" s="25"/>
      <c r="SWW235" s="25"/>
      <c r="SWX235" s="25"/>
      <c r="SWY235" s="25"/>
      <c r="SWZ235" s="25"/>
      <c r="SXA235" s="25"/>
      <c r="SXB235" s="25"/>
      <c r="SXC235" s="25"/>
      <c r="SXD235" s="25"/>
      <c r="SXE235" s="25"/>
      <c r="SXF235" s="25"/>
      <c r="SXG235" s="25"/>
      <c r="SXH235" s="25"/>
      <c r="SXI235" s="25"/>
      <c r="SXJ235" s="25"/>
      <c r="SXK235" s="25"/>
      <c r="SXL235" s="25"/>
      <c r="SXM235" s="25"/>
      <c r="SXN235" s="25"/>
      <c r="SXO235" s="25"/>
      <c r="SXP235" s="25"/>
      <c r="SXQ235" s="25"/>
      <c r="SXR235" s="25"/>
      <c r="SXS235" s="25"/>
      <c r="SXT235" s="25"/>
      <c r="SXU235" s="25"/>
      <c r="SXV235" s="25"/>
      <c r="SXW235" s="25"/>
      <c r="SXX235" s="25"/>
      <c r="SXY235" s="25"/>
      <c r="SXZ235" s="25"/>
      <c r="SYA235" s="25"/>
      <c r="SYB235" s="25"/>
      <c r="SYC235" s="25"/>
      <c r="SYD235" s="25"/>
      <c r="SYE235" s="25"/>
      <c r="SYF235" s="25"/>
      <c r="SYG235" s="25"/>
      <c r="SYH235" s="25"/>
      <c r="SYI235" s="25"/>
      <c r="SYJ235" s="25"/>
      <c r="SYK235" s="25"/>
      <c r="SYL235" s="25"/>
      <c r="SYM235" s="25"/>
      <c r="SYN235" s="25"/>
      <c r="SYO235" s="25"/>
      <c r="SYP235" s="25"/>
      <c r="SYQ235" s="25"/>
      <c r="SYR235" s="25"/>
      <c r="SYS235" s="25"/>
      <c r="SYT235" s="25"/>
      <c r="SYU235" s="25"/>
      <c r="SYV235" s="25"/>
      <c r="SYW235" s="25"/>
      <c r="SYX235" s="25"/>
      <c r="SYY235" s="25"/>
      <c r="SYZ235" s="25"/>
      <c r="SZA235" s="25"/>
      <c r="SZB235" s="25"/>
      <c r="SZC235" s="25"/>
      <c r="SZD235" s="25"/>
      <c r="SZE235" s="25"/>
      <c r="SZF235" s="25"/>
      <c r="SZG235" s="25"/>
      <c r="SZH235" s="25"/>
      <c r="SZI235" s="25"/>
      <c r="SZJ235" s="25"/>
      <c r="SZK235" s="25"/>
      <c r="SZL235" s="25"/>
      <c r="SZM235" s="25"/>
      <c r="SZN235" s="25"/>
      <c r="SZO235" s="25"/>
      <c r="SZP235" s="25"/>
      <c r="SZQ235" s="25"/>
      <c r="SZR235" s="25"/>
      <c r="SZS235" s="25"/>
      <c r="SZT235" s="25"/>
      <c r="SZU235" s="25"/>
      <c r="SZV235" s="25"/>
      <c r="SZW235" s="25"/>
      <c r="SZX235" s="25"/>
      <c r="SZY235" s="25"/>
      <c r="SZZ235" s="25"/>
      <c r="TAA235" s="25"/>
      <c r="TAB235" s="25"/>
      <c r="TAC235" s="25"/>
      <c r="TAD235" s="25"/>
      <c r="TAE235" s="25"/>
      <c r="TAF235" s="25"/>
      <c r="TAG235" s="25"/>
      <c r="TAH235" s="25"/>
      <c r="TAI235" s="25"/>
      <c r="TAJ235" s="25"/>
      <c r="TAK235" s="25"/>
      <c r="TAL235" s="25"/>
      <c r="TAM235" s="25"/>
      <c r="TAN235" s="25"/>
      <c r="TAO235" s="25"/>
      <c r="TAP235" s="25"/>
      <c r="TAQ235" s="25"/>
      <c r="TAR235" s="25"/>
      <c r="TAS235" s="25"/>
      <c r="TAT235" s="25"/>
      <c r="TAU235" s="25"/>
      <c r="TAV235" s="25"/>
      <c r="TAW235" s="25"/>
      <c r="TAX235" s="25"/>
      <c r="TAY235" s="25"/>
      <c r="TAZ235" s="25"/>
      <c r="TBA235" s="25"/>
      <c r="TBB235" s="25"/>
      <c r="TBC235" s="25"/>
      <c r="TBD235" s="25"/>
      <c r="TBE235" s="25"/>
      <c r="TBF235" s="25"/>
      <c r="TBG235" s="25"/>
      <c r="TBH235" s="25"/>
      <c r="TBI235" s="25"/>
      <c r="TBJ235" s="25"/>
      <c r="TBK235" s="25"/>
      <c r="TBL235" s="25"/>
      <c r="TBM235" s="25"/>
      <c r="TBN235" s="25"/>
      <c r="TBO235" s="25"/>
      <c r="TBP235" s="25"/>
      <c r="TBQ235" s="25"/>
      <c r="TBR235" s="25"/>
      <c r="TBS235" s="25"/>
      <c r="TBT235" s="25"/>
      <c r="TBU235" s="25"/>
      <c r="TBV235" s="25"/>
      <c r="TBW235" s="25"/>
      <c r="TBX235" s="25"/>
      <c r="TBY235" s="25"/>
      <c r="TBZ235" s="25"/>
      <c r="TCA235" s="25"/>
      <c r="TCB235" s="25"/>
      <c r="TCC235" s="25"/>
      <c r="TCD235" s="25"/>
      <c r="TCE235" s="25"/>
      <c r="TCF235" s="25"/>
      <c r="TCG235" s="25"/>
      <c r="TCH235" s="25"/>
      <c r="TCI235" s="25"/>
      <c r="TCJ235" s="25"/>
      <c r="TCK235" s="25"/>
      <c r="TCL235" s="25"/>
      <c r="TCM235" s="25"/>
      <c r="TCN235" s="25"/>
      <c r="TCO235" s="25"/>
      <c r="TCP235" s="25"/>
      <c r="TCQ235" s="25"/>
      <c r="TCR235" s="25"/>
      <c r="TCS235" s="25"/>
      <c r="TCT235" s="25"/>
      <c r="TCU235" s="25"/>
      <c r="TCV235" s="25"/>
      <c r="TCW235" s="25"/>
      <c r="TCX235" s="25"/>
      <c r="TCY235" s="25"/>
      <c r="TCZ235" s="25"/>
      <c r="TDA235" s="25"/>
      <c r="TDB235" s="25"/>
      <c r="TDC235" s="25"/>
      <c r="TDD235" s="25"/>
      <c r="TDE235" s="25"/>
      <c r="TDF235" s="25"/>
      <c r="TDG235" s="25"/>
      <c r="TDH235" s="25"/>
      <c r="TDI235" s="25"/>
      <c r="TDJ235" s="25"/>
      <c r="TDK235" s="25"/>
      <c r="TDL235" s="25"/>
      <c r="TDM235" s="25"/>
      <c r="TDN235" s="25"/>
      <c r="TDO235" s="25"/>
      <c r="TDP235" s="25"/>
      <c r="TDQ235" s="25"/>
      <c r="TDR235" s="25"/>
      <c r="TDS235" s="25"/>
      <c r="TDT235" s="25"/>
      <c r="TDU235" s="25"/>
      <c r="TDV235" s="25"/>
      <c r="TDW235" s="25"/>
      <c r="TDX235" s="25"/>
      <c r="TDY235" s="25"/>
      <c r="TDZ235" s="25"/>
      <c r="TEA235" s="25"/>
      <c r="TEB235" s="25"/>
      <c r="TEC235" s="25"/>
      <c r="TED235" s="25"/>
      <c r="TEE235" s="25"/>
      <c r="TEF235" s="25"/>
      <c r="TEG235" s="25"/>
      <c r="TEH235" s="25"/>
      <c r="TEI235" s="25"/>
      <c r="TEJ235" s="25"/>
      <c r="TEK235" s="25"/>
      <c r="TEL235" s="25"/>
      <c r="TEM235" s="25"/>
      <c r="TEN235" s="25"/>
      <c r="TEO235" s="25"/>
      <c r="TEP235" s="25"/>
      <c r="TEQ235" s="25"/>
      <c r="TER235" s="25"/>
      <c r="TES235" s="25"/>
      <c r="TET235" s="25"/>
      <c r="TEU235" s="25"/>
      <c r="TEV235" s="25"/>
      <c r="TEW235" s="25"/>
      <c r="TEX235" s="25"/>
      <c r="TEY235" s="25"/>
      <c r="TEZ235" s="25"/>
      <c r="TFA235" s="25"/>
      <c r="TFB235" s="25"/>
      <c r="TFC235" s="25"/>
      <c r="TFD235" s="25"/>
      <c r="TFE235" s="25"/>
      <c r="TFF235" s="25"/>
      <c r="TFG235" s="25"/>
      <c r="TFH235" s="25"/>
      <c r="TFI235" s="25"/>
      <c r="TFJ235" s="25"/>
      <c r="TFK235" s="25"/>
      <c r="TFL235" s="25"/>
      <c r="TFM235" s="25"/>
      <c r="TFN235" s="25"/>
      <c r="TFO235" s="25"/>
      <c r="TFP235" s="25"/>
      <c r="TFQ235" s="25"/>
      <c r="TFR235" s="25"/>
      <c r="TFS235" s="25"/>
      <c r="TFT235" s="25"/>
      <c r="TFU235" s="25"/>
      <c r="TFV235" s="25"/>
      <c r="TFW235" s="25"/>
      <c r="TFX235" s="25"/>
      <c r="TFY235" s="25"/>
      <c r="TFZ235" s="25"/>
      <c r="TGA235" s="25"/>
      <c r="TGB235" s="25"/>
      <c r="TGC235" s="25"/>
      <c r="TGD235" s="25"/>
      <c r="TGE235" s="25"/>
      <c r="TGF235" s="25"/>
      <c r="TGG235" s="25"/>
      <c r="TGH235" s="25"/>
      <c r="TGI235" s="25"/>
      <c r="TGJ235" s="25"/>
      <c r="TGK235" s="25"/>
      <c r="TGL235" s="25"/>
      <c r="TGM235" s="25"/>
      <c r="TGN235" s="25"/>
      <c r="TGO235" s="25"/>
      <c r="TGP235" s="25"/>
      <c r="TGQ235" s="25"/>
      <c r="TGR235" s="25"/>
      <c r="TGS235" s="25"/>
      <c r="TGT235" s="25"/>
      <c r="TGU235" s="25"/>
      <c r="TGV235" s="25"/>
      <c r="TGW235" s="25"/>
      <c r="TGX235" s="25"/>
      <c r="TGY235" s="25"/>
      <c r="TGZ235" s="25"/>
      <c r="THA235" s="25"/>
      <c r="THB235" s="25"/>
      <c r="THC235" s="25"/>
      <c r="THD235" s="25"/>
      <c r="THE235" s="25"/>
      <c r="THF235" s="25"/>
      <c r="THG235" s="25"/>
      <c r="THH235" s="25"/>
      <c r="THI235" s="25"/>
      <c r="THJ235" s="25"/>
      <c r="THK235" s="25"/>
      <c r="THL235" s="25"/>
      <c r="THM235" s="25"/>
      <c r="THN235" s="25"/>
      <c r="THO235" s="25"/>
      <c r="THP235" s="25"/>
      <c r="THQ235" s="25"/>
      <c r="THR235" s="25"/>
      <c r="THS235" s="25"/>
      <c r="THT235" s="25"/>
      <c r="THU235" s="25"/>
      <c r="THV235" s="25"/>
      <c r="THW235" s="25"/>
      <c r="THX235" s="25"/>
      <c r="THY235" s="25"/>
      <c r="THZ235" s="25"/>
      <c r="TIA235" s="25"/>
      <c r="TIB235" s="25"/>
      <c r="TIC235" s="25"/>
      <c r="TID235" s="25"/>
      <c r="TIE235" s="25"/>
      <c r="TIF235" s="25"/>
      <c r="TIG235" s="25"/>
      <c r="TIH235" s="25"/>
      <c r="TII235" s="25"/>
      <c r="TIJ235" s="25"/>
      <c r="TIK235" s="25"/>
      <c r="TIL235" s="25"/>
      <c r="TIM235" s="25"/>
      <c r="TIN235" s="25"/>
      <c r="TIO235" s="25"/>
      <c r="TIP235" s="25"/>
      <c r="TIQ235" s="25"/>
      <c r="TIR235" s="25"/>
      <c r="TIS235" s="25"/>
      <c r="TIT235" s="25"/>
      <c r="TIU235" s="25"/>
      <c r="TIV235" s="25"/>
      <c r="TIW235" s="25"/>
      <c r="TIX235" s="25"/>
      <c r="TIY235" s="25"/>
      <c r="TIZ235" s="25"/>
      <c r="TJA235" s="25"/>
      <c r="TJB235" s="25"/>
      <c r="TJC235" s="25"/>
      <c r="TJD235" s="25"/>
      <c r="TJE235" s="25"/>
      <c r="TJF235" s="25"/>
      <c r="TJG235" s="25"/>
      <c r="TJH235" s="25"/>
      <c r="TJI235" s="25"/>
      <c r="TJJ235" s="25"/>
      <c r="TJK235" s="25"/>
      <c r="TJL235" s="25"/>
      <c r="TJM235" s="25"/>
      <c r="TJN235" s="25"/>
      <c r="TJO235" s="25"/>
      <c r="TJP235" s="25"/>
      <c r="TJQ235" s="25"/>
      <c r="TJR235" s="25"/>
      <c r="TJS235" s="25"/>
      <c r="TJT235" s="25"/>
      <c r="TJU235" s="25"/>
      <c r="TJV235" s="25"/>
      <c r="TJW235" s="25"/>
      <c r="TJX235" s="25"/>
      <c r="TJY235" s="25"/>
      <c r="TJZ235" s="25"/>
      <c r="TKA235" s="25"/>
      <c r="TKB235" s="25"/>
      <c r="TKC235" s="25"/>
      <c r="TKD235" s="25"/>
      <c r="TKE235" s="25"/>
      <c r="TKF235" s="25"/>
      <c r="TKG235" s="25"/>
      <c r="TKH235" s="25"/>
      <c r="TKI235" s="25"/>
      <c r="TKJ235" s="25"/>
      <c r="TKK235" s="25"/>
      <c r="TKL235" s="25"/>
      <c r="TKM235" s="25"/>
      <c r="TKN235" s="25"/>
      <c r="TKO235" s="25"/>
      <c r="TKP235" s="25"/>
      <c r="TKQ235" s="25"/>
      <c r="TKR235" s="25"/>
      <c r="TKS235" s="25"/>
      <c r="TKT235" s="25"/>
      <c r="TKU235" s="25"/>
      <c r="TKV235" s="25"/>
      <c r="TKW235" s="25"/>
      <c r="TKX235" s="25"/>
      <c r="TKY235" s="25"/>
      <c r="TKZ235" s="25"/>
      <c r="TLA235" s="25"/>
      <c r="TLB235" s="25"/>
      <c r="TLC235" s="25"/>
      <c r="TLD235" s="25"/>
      <c r="TLE235" s="25"/>
      <c r="TLF235" s="25"/>
      <c r="TLG235" s="25"/>
      <c r="TLH235" s="25"/>
      <c r="TLI235" s="25"/>
      <c r="TLJ235" s="25"/>
      <c r="TLK235" s="25"/>
      <c r="TLL235" s="25"/>
      <c r="TLM235" s="25"/>
      <c r="TLN235" s="25"/>
      <c r="TLO235" s="25"/>
      <c r="TLP235" s="25"/>
      <c r="TLQ235" s="25"/>
      <c r="TLR235" s="25"/>
      <c r="TLS235" s="25"/>
      <c r="TLT235" s="25"/>
      <c r="TLU235" s="25"/>
      <c r="TLV235" s="25"/>
      <c r="TLW235" s="25"/>
      <c r="TLX235" s="25"/>
      <c r="TLY235" s="25"/>
      <c r="TLZ235" s="25"/>
      <c r="TMA235" s="25"/>
      <c r="TMB235" s="25"/>
      <c r="TMC235" s="25"/>
      <c r="TMD235" s="25"/>
      <c r="TME235" s="25"/>
      <c r="TMF235" s="25"/>
      <c r="TMG235" s="25"/>
      <c r="TMH235" s="25"/>
      <c r="TMI235" s="25"/>
      <c r="TMJ235" s="25"/>
      <c r="TMK235" s="25"/>
      <c r="TML235" s="25"/>
      <c r="TMM235" s="25"/>
      <c r="TMN235" s="25"/>
      <c r="TMO235" s="25"/>
      <c r="TMP235" s="25"/>
      <c r="TMQ235" s="25"/>
      <c r="TMR235" s="25"/>
      <c r="TMS235" s="25"/>
      <c r="TMT235" s="25"/>
      <c r="TMU235" s="25"/>
      <c r="TMV235" s="25"/>
      <c r="TMW235" s="25"/>
      <c r="TMX235" s="25"/>
      <c r="TMY235" s="25"/>
      <c r="TMZ235" s="25"/>
      <c r="TNA235" s="25"/>
      <c r="TNB235" s="25"/>
      <c r="TNC235" s="25"/>
      <c r="TND235" s="25"/>
      <c r="TNE235" s="25"/>
      <c r="TNF235" s="25"/>
      <c r="TNG235" s="25"/>
      <c r="TNH235" s="25"/>
      <c r="TNI235" s="25"/>
      <c r="TNJ235" s="25"/>
      <c r="TNK235" s="25"/>
      <c r="TNL235" s="25"/>
      <c r="TNM235" s="25"/>
      <c r="TNN235" s="25"/>
      <c r="TNO235" s="25"/>
      <c r="TNP235" s="25"/>
      <c r="TNQ235" s="25"/>
      <c r="TNR235" s="25"/>
      <c r="TNS235" s="25"/>
      <c r="TNT235" s="25"/>
      <c r="TNU235" s="25"/>
      <c r="TNV235" s="25"/>
      <c r="TNW235" s="25"/>
      <c r="TNX235" s="25"/>
      <c r="TNY235" s="25"/>
      <c r="TNZ235" s="25"/>
      <c r="TOA235" s="25"/>
      <c r="TOB235" s="25"/>
      <c r="TOC235" s="25"/>
      <c r="TOD235" s="25"/>
      <c r="TOE235" s="25"/>
      <c r="TOF235" s="25"/>
      <c r="TOG235" s="25"/>
      <c r="TOH235" s="25"/>
      <c r="TOI235" s="25"/>
      <c r="TOJ235" s="25"/>
      <c r="TOK235" s="25"/>
      <c r="TOL235" s="25"/>
      <c r="TOM235" s="25"/>
      <c r="TON235" s="25"/>
      <c r="TOO235" s="25"/>
      <c r="TOP235" s="25"/>
      <c r="TOQ235" s="25"/>
      <c r="TOR235" s="25"/>
      <c r="TOS235" s="25"/>
      <c r="TOT235" s="25"/>
      <c r="TOU235" s="25"/>
      <c r="TOV235" s="25"/>
      <c r="TOW235" s="25"/>
      <c r="TOX235" s="25"/>
      <c r="TOY235" s="25"/>
      <c r="TOZ235" s="25"/>
      <c r="TPA235" s="25"/>
      <c r="TPB235" s="25"/>
      <c r="TPC235" s="25"/>
      <c r="TPD235" s="25"/>
      <c r="TPE235" s="25"/>
      <c r="TPF235" s="25"/>
      <c r="TPG235" s="25"/>
      <c r="TPH235" s="25"/>
      <c r="TPI235" s="25"/>
      <c r="TPJ235" s="25"/>
      <c r="TPK235" s="25"/>
      <c r="TPL235" s="25"/>
      <c r="TPM235" s="25"/>
      <c r="TPN235" s="25"/>
      <c r="TPO235" s="25"/>
      <c r="TPP235" s="25"/>
      <c r="TPQ235" s="25"/>
      <c r="TPR235" s="25"/>
      <c r="TPS235" s="25"/>
      <c r="TPT235" s="25"/>
      <c r="TPU235" s="25"/>
      <c r="TPV235" s="25"/>
      <c r="TPW235" s="25"/>
      <c r="TPX235" s="25"/>
      <c r="TPY235" s="25"/>
      <c r="TPZ235" s="25"/>
      <c r="TQA235" s="25"/>
      <c r="TQB235" s="25"/>
      <c r="TQC235" s="25"/>
      <c r="TQD235" s="25"/>
      <c r="TQE235" s="25"/>
      <c r="TQF235" s="25"/>
      <c r="TQG235" s="25"/>
      <c r="TQH235" s="25"/>
      <c r="TQI235" s="25"/>
      <c r="TQJ235" s="25"/>
      <c r="TQK235" s="25"/>
      <c r="TQL235" s="25"/>
      <c r="TQM235" s="25"/>
      <c r="TQN235" s="25"/>
      <c r="TQO235" s="25"/>
      <c r="TQP235" s="25"/>
      <c r="TQQ235" s="25"/>
      <c r="TQR235" s="25"/>
      <c r="TQS235" s="25"/>
      <c r="TQT235" s="25"/>
      <c r="TQU235" s="25"/>
      <c r="TQV235" s="25"/>
      <c r="TQW235" s="25"/>
      <c r="TQX235" s="25"/>
      <c r="TQY235" s="25"/>
      <c r="TQZ235" s="25"/>
      <c r="TRA235" s="25"/>
      <c r="TRB235" s="25"/>
      <c r="TRC235" s="25"/>
      <c r="TRD235" s="25"/>
      <c r="TRE235" s="25"/>
      <c r="TRF235" s="25"/>
      <c r="TRG235" s="25"/>
      <c r="TRH235" s="25"/>
      <c r="TRI235" s="25"/>
      <c r="TRJ235" s="25"/>
      <c r="TRK235" s="25"/>
      <c r="TRL235" s="25"/>
      <c r="TRM235" s="25"/>
      <c r="TRN235" s="25"/>
      <c r="TRO235" s="25"/>
      <c r="TRP235" s="25"/>
      <c r="TRQ235" s="25"/>
      <c r="TRR235" s="25"/>
      <c r="TRS235" s="25"/>
      <c r="TRT235" s="25"/>
      <c r="TRU235" s="25"/>
      <c r="TRV235" s="25"/>
      <c r="TRW235" s="25"/>
      <c r="TRX235" s="25"/>
      <c r="TRY235" s="25"/>
      <c r="TRZ235" s="25"/>
      <c r="TSA235" s="25"/>
      <c r="TSB235" s="25"/>
      <c r="TSC235" s="25"/>
      <c r="TSD235" s="25"/>
      <c r="TSE235" s="25"/>
      <c r="TSF235" s="25"/>
      <c r="TSG235" s="25"/>
      <c r="TSH235" s="25"/>
      <c r="TSI235" s="25"/>
      <c r="TSJ235" s="25"/>
      <c r="TSK235" s="25"/>
      <c r="TSL235" s="25"/>
      <c r="TSM235" s="25"/>
      <c r="TSN235" s="25"/>
      <c r="TSO235" s="25"/>
      <c r="TSP235" s="25"/>
      <c r="TSQ235" s="25"/>
      <c r="TSR235" s="25"/>
      <c r="TSS235" s="25"/>
      <c r="TST235" s="25"/>
      <c r="TSU235" s="25"/>
      <c r="TSV235" s="25"/>
      <c r="TSW235" s="25"/>
      <c r="TSX235" s="25"/>
      <c r="TSY235" s="25"/>
      <c r="TSZ235" s="25"/>
      <c r="TTA235" s="25"/>
      <c r="TTB235" s="25"/>
      <c r="TTC235" s="25"/>
      <c r="TTD235" s="25"/>
      <c r="TTE235" s="25"/>
      <c r="TTF235" s="25"/>
      <c r="TTG235" s="25"/>
      <c r="TTH235" s="25"/>
      <c r="TTI235" s="25"/>
      <c r="TTJ235" s="25"/>
      <c r="TTK235" s="25"/>
      <c r="TTL235" s="25"/>
      <c r="TTM235" s="25"/>
      <c r="TTN235" s="25"/>
      <c r="TTO235" s="25"/>
      <c r="TTP235" s="25"/>
      <c r="TTQ235" s="25"/>
      <c r="TTR235" s="25"/>
      <c r="TTS235" s="25"/>
      <c r="TTT235" s="25"/>
      <c r="TTU235" s="25"/>
      <c r="TTV235" s="25"/>
      <c r="TTW235" s="25"/>
      <c r="TTX235" s="25"/>
      <c r="TTY235" s="25"/>
      <c r="TTZ235" s="25"/>
      <c r="TUA235" s="25"/>
      <c r="TUB235" s="25"/>
      <c r="TUC235" s="25"/>
      <c r="TUD235" s="25"/>
      <c r="TUE235" s="25"/>
      <c r="TUF235" s="25"/>
      <c r="TUG235" s="25"/>
      <c r="TUH235" s="25"/>
      <c r="TUI235" s="25"/>
      <c r="TUJ235" s="25"/>
      <c r="TUK235" s="25"/>
      <c r="TUL235" s="25"/>
      <c r="TUM235" s="25"/>
      <c r="TUN235" s="25"/>
      <c r="TUO235" s="25"/>
      <c r="TUP235" s="25"/>
      <c r="TUQ235" s="25"/>
      <c r="TUR235" s="25"/>
      <c r="TUS235" s="25"/>
      <c r="TUT235" s="25"/>
      <c r="TUU235" s="25"/>
      <c r="TUV235" s="25"/>
      <c r="TUW235" s="25"/>
      <c r="TUX235" s="25"/>
      <c r="TUY235" s="25"/>
      <c r="TUZ235" s="25"/>
      <c r="TVA235" s="25"/>
      <c r="TVB235" s="25"/>
      <c r="TVC235" s="25"/>
      <c r="TVD235" s="25"/>
      <c r="TVE235" s="25"/>
      <c r="TVF235" s="25"/>
      <c r="TVG235" s="25"/>
      <c r="TVH235" s="25"/>
      <c r="TVI235" s="25"/>
      <c r="TVJ235" s="25"/>
      <c r="TVK235" s="25"/>
      <c r="TVL235" s="25"/>
      <c r="TVM235" s="25"/>
      <c r="TVN235" s="25"/>
      <c r="TVO235" s="25"/>
      <c r="TVP235" s="25"/>
      <c r="TVQ235" s="25"/>
      <c r="TVR235" s="25"/>
      <c r="TVS235" s="25"/>
      <c r="TVT235" s="25"/>
      <c r="TVU235" s="25"/>
      <c r="TVV235" s="25"/>
      <c r="TVW235" s="25"/>
      <c r="TVX235" s="25"/>
      <c r="TVY235" s="25"/>
      <c r="TVZ235" s="25"/>
      <c r="TWA235" s="25"/>
      <c r="TWB235" s="25"/>
      <c r="TWC235" s="25"/>
      <c r="TWD235" s="25"/>
      <c r="TWE235" s="25"/>
      <c r="TWF235" s="25"/>
      <c r="TWG235" s="25"/>
      <c r="TWH235" s="25"/>
      <c r="TWI235" s="25"/>
      <c r="TWJ235" s="25"/>
      <c r="TWK235" s="25"/>
      <c r="TWL235" s="25"/>
      <c r="TWM235" s="25"/>
      <c r="TWN235" s="25"/>
      <c r="TWO235" s="25"/>
      <c r="TWP235" s="25"/>
      <c r="TWQ235" s="25"/>
      <c r="TWR235" s="25"/>
      <c r="TWS235" s="25"/>
      <c r="TWT235" s="25"/>
      <c r="TWU235" s="25"/>
      <c r="TWV235" s="25"/>
      <c r="TWW235" s="25"/>
      <c r="TWX235" s="25"/>
      <c r="TWY235" s="25"/>
      <c r="TWZ235" s="25"/>
      <c r="TXA235" s="25"/>
      <c r="TXB235" s="25"/>
      <c r="TXC235" s="25"/>
      <c r="TXD235" s="25"/>
      <c r="TXE235" s="25"/>
      <c r="TXF235" s="25"/>
      <c r="TXG235" s="25"/>
      <c r="TXH235" s="25"/>
      <c r="TXI235" s="25"/>
      <c r="TXJ235" s="25"/>
      <c r="TXK235" s="25"/>
      <c r="TXL235" s="25"/>
      <c r="TXM235" s="25"/>
      <c r="TXN235" s="25"/>
      <c r="TXO235" s="25"/>
      <c r="TXP235" s="25"/>
      <c r="TXQ235" s="25"/>
      <c r="TXR235" s="25"/>
      <c r="TXS235" s="25"/>
      <c r="TXT235" s="25"/>
      <c r="TXU235" s="25"/>
      <c r="TXV235" s="25"/>
      <c r="TXW235" s="25"/>
      <c r="TXX235" s="25"/>
      <c r="TXY235" s="25"/>
      <c r="TXZ235" s="25"/>
      <c r="TYA235" s="25"/>
      <c r="TYB235" s="25"/>
      <c r="TYC235" s="25"/>
      <c r="TYD235" s="25"/>
      <c r="TYE235" s="25"/>
      <c r="TYF235" s="25"/>
      <c r="TYG235" s="25"/>
      <c r="TYH235" s="25"/>
      <c r="TYI235" s="25"/>
      <c r="TYJ235" s="25"/>
      <c r="TYK235" s="25"/>
      <c r="TYL235" s="25"/>
      <c r="TYM235" s="25"/>
      <c r="TYN235" s="25"/>
      <c r="TYO235" s="25"/>
      <c r="TYP235" s="25"/>
      <c r="TYQ235" s="25"/>
      <c r="TYR235" s="25"/>
      <c r="TYS235" s="25"/>
      <c r="TYT235" s="25"/>
      <c r="TYU235" s="25"/>
      <c r="TYV235" s="25"/>
      <c r="TYW235" s="25"/>
      <c r="TYX235" s="25"/>
      <c r="TYY235" s="25"/>
      <c r="TYZ235" s="25"/>
      <c r="TZA235" s="25"/>
      <c r="TZB235" s="25"/>
      <c r="TZC235" s="25"/>
      <c r="TZD235" s="25"/>
      <c r="TZE235" s="25"/>
      <c r="TZF235" s="25"/>
      <c r="TZG235" s="25"/>
      <c r="TZH235" s="25"/>
      <c r="TZI235" s="25"/>
      <c r="TZJ235" s="25"/>
      <c r="TZK235" s="25"/>
      <c r="TZL235" s="25"/>
      <c r="TZM235" s="25"/>
      <c r="TZN235" s="25"/>
      <c r="TZO235" s="25"/>
      <c r="TZP235" s="25"/>
      <c r="TZQ235" s="25"/>
      <c r="TZR235" s="25"/>
      <c r="TZS235" s="25"/>
      <c r="TZT235" s="25"/>
      <c r="TZU235" s="25"/>
      <c r="TZV235" s="25"/>
      <c r="TZW235" s="25"/>
      <c r="TZX235" s="25"/>
      <c r="TZY235" s="25"/>
      <c r="TZZ235" s="25"/>
      <c r="UAA235" s="25"/>
      <c r="UAB235" s="25"/>
      <c r="UAC235" s="25"/>
      <c r="UAD235" s="25"/>
      <c r="UAE235" s="25"/>
      <c r="UAF235" s="25"/>
      <c r="UAG235" s="25"/>
      <c r="UAH235" s="25"/>
      <c r="UAI235" s="25"/>
      <c r="UAJ235" s="25"/>
      <c r="UAK235" s="25"/>
      <c r="UAL235" s="25"/>
      <c r="UAM235" s="25"/>
      <c r="UAN235" s="25"/>
      <c r="UAO235" s="25"/>
      <c r="UAP235" s="25"/>
      <c r="UAQ235" s="25"/>
      <c r="UAR235" s="25"/>
      <c r="UAS235" s="25"/>
      <c r="UAT235" s="25"/>
      <c r="UAU235" s="25"/>
      <c r="UAV235" s="25"/>
      <c r="UAW235" s="25"/>
      <c r="UAX235" s="25"/>
      <c r="UAY235" s="25"/>
      <c r="UAZ235" s="25"/>
      <c r="UBA235" s="25"/>
      <c r="UBB235" s="25"/>
      <c r="UBC235" s="25"/>
      <c r="UBD235" s="25"/>
      <c r="UBE235" s="25"/>
      <c r="UBF235" s="25"/>
      <c r="UBG235" s="25"/>
      <c r="UBH235" s="25"/>
      <c r="UBI235" s="25"/>
      <c r="UBJ235" s="25"/>
      <c r="UBK235" s="25"/>
      <c r="UBL235" s="25"/>
      <c r="UBM235" s="25"/>
      <c r="UBN235" s="25"/>
      <c r="UBO235" s="25"/>
      <c r="UBP235" s="25"/>
      <c r="UBQ235" s="25"/>
      <c r="UBR235" s="25"/>
      <c r="UBS235" s="25"/>
      <c r="UBT235" s="25"/>
      <c r="UBU235" s="25"/>
      <c r="UBV235" s="25"/>
      <c r="UBW235" s="25"/>
      <c r="UBX235" s="25"/>
      <c r="UBY235" s="25"/>
      <c r="UBZ235" s="25"/>
      <c r="UCA235" s="25"/>
      <c r="UCB235" s="25"/>
      <c r="UCC235" s="25"/>
      <c r="UCD235" s="25"/>
      <c r="UCE235" s="25"/>
      <c r="UCF235" s="25"/>
      <c r="UCG235" s="25"/>
      <c r="UCH235" s="25"/>
      <c r="UCI235" s="25"/>
      <c r="UCJ235" s="25"/>
      <c r="UCK235" s="25"/>
      <c r="UCL235" s="25"/>
      <c r="UCM235" s="25"/>
      <c r="UCN235" s="25"/>
      <c r="UCO235" s="25"/>
      <c r="UCP235" s="25"/>
      <c r="UCQ235" s="25"/>
      <c r="UCR235" s="25"/>
      <c r="UCS235" s="25"/>
      <c r="UCT235" s="25"/>
      <c r="UCU235" s="25"/>
      <c r="UCV235" s="25"/>
      <c r="UCW235" s="25"/>
      <c r="UCX235" s="25"/>
      <c r="UCY235" s="25"/>
      <c r="UCZ235" s="25"/>
      <c r="UDA235" s="25"/>
      <c r="UDB235" s="25"/>
      <c r="UDC235" s="25"/>
      <c r="UDD235" s="25"/>
      <c r="UDE235" s="25"/>
      <c r="UDF235" s="25"/>
      <c r="UDG235" s="25"/>
      <c r="UDH235" s="25"/>
      <c r="UDI235" s="25"/>
      <c r="UDJ235" s="25"/>
      <c r="UDK235" s="25"/>
      <c r="UDL235" s="25"/>
      <c r="UDM235" s="25"/>
      <c r="UDN235" s="25"/>
      <c r="UDO235" s="25"/>
      <c r="UDP235" s="25"/>
      <c r="UDQ235" s="25"/>
      <c r="UDR235" s="25"/>
      <c r="UDS235" s="25"/>
      <c r="UDT235" s="25"/>
      <c r="UDU235" s="25"/>
      <c r="UDV235" s="25"/>
      <c r="UDW235" s="25"/>
      <c r="UDX235" s="25"/>
      <c r="UDY235" s="25"/>
      <c r="UDZ235" s="25"/>
      <c r="UEA235" s="25"/>
      <c r="UEB235" s="25"/>
      <c r="UEC235" s="25"/>
      <c r="UED235" s="25"/>
      <c r="UEE235" s="25"/>
      <c r="UEF235" s="25"/>
      <c r="UEG235" s="25"/>
      <c r="UEH235" s="25"/>
      <c r="UEI235" s="25"/>
      <c r="UEJ235" s="25"/>
      <c r="UEK235" s="25"/>
      <c r="UEL235" s="25"/>
      <c r="UEM235" s="25"/>
      <c r="UEN235" s="25"/>
      <c r="UEO235" s="25"/>
      <c r="UEP235" s="25"/>
      <c r="UEQ235" s="25"/>
      <c r="UER235" s="25"/>
      <c r="UES235" s="25"/>
      <c r="UET235" s="25"/>
      <c r="UEU235" s="25"/>
      <c r="UEV235" s="25"/>
      <c r="UEW235" s="25"/>
      <c r="UEX235" s="25"/>
      <c r="UEY235" s="25"/>
      <c r="UEZ235" s="25"/>
      <c r="UFA235" s="25"/>
      <c r="UFB235" s="25"/>
      <c r="UFC235" s="25"/>
      <c r="UFD235" s="25"/>
      <c r="UFE235" s="25"/>
      <c r="UFF235" s="25"/>
      <c r="UFG235" s="25"/>
      <c r="UFH235" s="25"/>
      <c r="UFI235" s="25"/>
      <c r="UFJ235" s="25"/>
      <c r="UFK235" s="25"/>
      <c r="UFL235" s="25"/>
      <c r="UFM235" s="25"/>
      <c r="UFN235" s="25"/>
      <c r="UFO235" s="25"/>
      <c r="UFP235" s="25"/>
      <c r="UFQ235" s="25"/>
      <c r="UFR235" s="25"/>
      <c r="UFS235" s="25"/>
      <c r="UFT235" s="25"/>
      <c r="UFU235" s="25"/>
      <c r="UFV235" s="25"/>
      <c r="UFW235" s="25"/>
      <c r="UFX235" s="25"/>
      <c r="UFY235" s="25"/>
      <c r="UFZ235" s="25"/>
      <c r="UGA235" s="25"/>
      <c r="UGB235" s="25"/>
      <c r="UGC235" s="25"/>
      <c r="UGD235" s="25"/>
      <c r="UGE235" s="25"/>
      <c r="UGF235" s="25"/>
      <c r="UGG235" s="25"/>
      <c r="UGH235" s="25"/>
      <c r="UGI235" s="25"/>
      <c r="UGJ235" s="25"/>
      <c r="UGK235" s="25"/>
      <c r="UGL235" s="25"/>
      <c r="UGM235" s="25"/>
      <c r="UGN235" s="25"/>
      <c r="UGO235" s="25"/>
      <c r="UGP235" s="25"/>
      <c r="UGQ235" s="25"/>
      <c r="UGR235" s="25"/>
      <c r="UGS235" s="25"/>
      <c r="UGT235" s="25"/>
      <c r="UGU235" s="25"/>
      <c r="UGV235" s="25"/>
      <c r="UGW235" s="25"/>
      <c r="UGX235" s="25"/>
      <c r="UGY235" s="25"/>
      <c r="UGZ235" s="25"/>
      <c r="UHA235" s="25"/>
      <c r="UHB235" s="25"/>
      <c r="UHC235" s="25"/>
      <c r="UHD235" s="25"/>
      <c r="UHE235" s="25"/>
      <c r="UHF235" s="25"/>
      <c r="UHG235" s="25"/>
      <c r="UHH235" s="25"/>
      <c r="UHI235" s="25"/>
      <c r="UHJ235" s="25"/>
      <c r="UHK235" s="25"/>
      <c r="UHL235" s="25"/>
      <c r="UHM235" s="25"/>
      <c r="UHN235" s="25"/>
      <c r="UHO235" s="25"/>
      <c r="UHP235" s="25"/>
      <c r="UHQ235" s="25"/>
      <c r="UHR235" s="25"/>
      <c r="UHS235" s="25"/>
      <c r="UHT235" s="25"/>
      <c r="UHU235" s="25"/>
      <c r="UHV235" s="25"/>
      <c r="UHW235" s="25"/>
      <c r="UHX235" s="25"/>
      <c r="UHY235" s="25"/>
      <c r="UHZ235" s="25"/>
      <c r="UIA235" s="25"/>
      <c r="UIB235" s="25"/>
      <c r="UIC235" s="25"/>
      <c r="UID235" s="25"/>
      <c r="UIE235" s="25"/>
      <c r="UIF235" s="25"/>
      <c r="UIG235" s="25"/>
      <c r="UIH235" s="25"/>
      <c r="UII235" s="25"/>
      <c r="UIJ235" s="25"/>
      <c r="UIK235" s="25"/>
      <c r="UIL235" s="25"/>
      <c r="UIM235" s="25"/>
      <c r="UIN235" s="25"/>
      <c r="UIO235" s="25"/>
      <c r="UIP235" s="25"/>
      <c r="UIQ235" s="25"/>
      <c r="UIR235" s="25"/>
      <c r="UIS235" s="25"/>
      <c r="UIT235" s="25"/>
      <c r="UIU235" s="25"/>
      <c r="UIV235" s="25"/>
      <c r="UIW235" s="25"/>
      <c r="UIX235" s="25"/>
      <c r="UIY235" s="25"/>
      <c r="UIZ235" s="25"/>
      <c r="UJA235" s="25"/>
      <c r="UJB235" s="25"/>
      <c r="UJC235" s="25"/>
      <c r="UJD235" s="25"/>
      <c r="UJE235" s="25"/>
      <c r="UJF235" s="25"/>
      <c r="UJG235" s="25"/>
      <c r="UJH235" s="25"/>
      <c r="UJI235" s="25"/>
      <c r="UJJ235" s="25"/>
      <c r="UJK235" s="25"/>
      <c r="UJL235" s="25"/>
      <c r="UJM235" s="25"/>
      <c r="UJN235" s="25"/>
      <c r="UJO235" s="25"/>
      <c r="UJP235" s="25"/>
      <c r="UJQ235" s="25"/>
      <c r="UJR235" s="25"/>
      <c r="UJS235" s="25"/>
      <c r="UJT235" s="25"/>
      <c r="UJU235" s="25"/>
      <c r="UJV235" s="25"/>
      <c r="UJW235" s="25"/>
      <c r="UJX235" s="25"/>
      <c r="UJY235" s="25"/>
      <c r="UJZ235" s="25"/>
      <c r="UKA235" s="25"/>
      <c r="UKB235" s="25"/>
      <c r="UKC235" s="25"/>
      <c r="UKD235" s="25"/>
      <c r="UKE235" s="25"/>
      <c r="UKF235" s="25"/>
      <c r="UKG235" s="25"/>
      <c r="UKH235" s="25"/>
      <c r="UKI235" s="25"/>
      <c r="UKJ235" s="25"/>
      <c r="UKK235" s="25"/>
      <c r="UKL235" s="25"/>
      <c r="UKM235" s="25"/>
      <c r="UKN235" s="25"/>
      <c r="UKO235" s="25"/>
      <c r="UKP235" s="25"/>
      <c r="UKQ235" s="25"/>
      <c r="UKR235" s="25"/>
      <c r="UKS235" s="25"/>
      <c r="UKT235" s="25"/>
      <c r="UKU235" s="25"/>
      <c r="UKV235" s="25"/>
      <c r="UKW235" s="25"/>
      <c r="UKX235" s="25"/>
      <c r="UKY235" s="25"/>
      <c r="UKZ235" s="25"/>
      <c r="ULA235" s="25"/>
      <c r="ULB235" s="25"/>
      <c r="ULC235" s="25"/>
      <c r="ULD235" s="25"/>
      <c r="ULE235" s="25"/>
      <c r="ULF235" s="25"/>
      <c r="ULG235" s="25"/>
      <c r="ULH235" s="25"/>
      <c r="ULI235" s="25"/>
      <c r="ULJ235" s="25"/>
      <c r="ULK235" s="25"/>
      <c r="ULL235" s="25"/>
      <c r="ULM235" s="25"/>
      <c r="ULN235" s="25"/>
      <c r="ULO235" s="25"/>
      <c r="ULP235" s="25"/>
      <c r="ULQ235" s="25"/>
      <c r="ULR235" s="25"/>
      <c r="ULS235" s="25"/>
      <c r="ULT235" s="25"/>
      <c r="ULU235" s="25"/>
      <c r="ULV235" s="25"/>
      <c r="ULW235" s="25"/>
      <c r="ULX235" s="25"/>
      <c r="ULY235" s="25"/>
      <c r="ULZ235" s="25"/>
      <c r="UMA235" s="25"/>
      <c r="UMB235" s="25"/>
      <c r="UMC235" s="25"/>
      <c r="UMD235" s="25"/>
      <c r="UME235" s="25"/>
      <c r="UMF235" s="25"/>
      <c r="UMG235" s="25"/>
      <c r="UMH235" s="25"/>
      <c r="UMI235" s="25"/>
      <c r="UMJ235" s="25"/>
      <c r="UMK235" s="25"/>
      <c r="UML235" s="25"/>
      <c r="UMM235" s="25"/>
      <c r="UMN235" s="25"/>
      <c r="UMO235" s="25"/>
      <c r="UMP235" s="25"/>
      <c r="UMQ235" s="25"/>
      <c r="UMR235" s="25"/>
      <c r="UMS235" s="25"/>
      <c r="UMT235" s="25"/>
      <c r="UMU235" s="25"/>
      <c r="UMV235" s="25"/>
      <c r="UMW235" s="25"/>
      <c r="UMX235" s="25"/>
      <c r="UMY235" s="25"/>
      <c r="UMZ235" s="25"/>
      <c r="UNA235" s="25"/>
      <c r="UNB235" s="25"/>
      <c r="UNC235" s="25"/>
      <c r="UND235" s="25"/>
      <c r="UNE235" s="25"/>
      <c r="UNF235" s="25"/>
      <c r="UNG235" s="25"/>
      <c r="UNH235" s="25"/>
      <c r="UNI235" s="25"/>
      <c r="UNJ235" s="25"/>
      <c r="UNK235" s="25"/>
      <c r="UNL235" s="25"/>
      <c r="UNM235" s="25"/>
      <c r="UNN235" s="25"/>
      <c r="UNO235" s="25"/>
      <c r="UNP235" s="25"/>
      <c r="UNQ235" s="25"/>
      <c r="UNR235" s="25"/>
      <c r="UNS235" s="25"/>
      <c r="UNT235" s="25"/>
      <c r="UNU235" s="25"/>
      <c r="UNV235" s="25"/>
      <c r="UNW235" s="25"/>
      <c r="UNX235" s="25"/>
      <c r="UNY235" s="25"/>
      <c r="UNZ235" s="25"/>
      <c r="UOA235" s="25"/>
      <c r="UOB235" s="25"/>
      <c r="UOC235" s="25"/>
      <c r="UOD235" s="25"/>
      <c r="UOE235" s="25"/>
      <c r="UOF235" s="25"/>
      <c r="UOG235" s="25"/>
      <c r="UOH235" s="25"/>
      <c r="UOI235" s="25"/>
      <c r="UOJ235" s="25"/>
      <c r="UOK235" s="25"/>
      <c r="UOL235" s="25"/>
      <c r="UOM235" s="25"/>
      <c r="UON235" s="25"/>
      <c r="UOO235" s="25"/>
      <c r="UOP235" s="25"/>
      <c r="UOQ235" s="25"/>
      <c r="UOR235" s="25"/>
      <c r="UOS235" s="25"/>
      <c r="UOT235" s="25"/>
      <c r="UOU235" s="25"/>
      <c r="UOV235" s="25"/>
      <c r="UOW235" s="25"/>
      <c r="UOX235" s="25"/>
      <c r="UOY235" s="25"/>
      <c r="UOZ235" s="25"/>
      <c r="UPA235" s="25"/>
      <c r="UPB235" s="25"/>
      <c r="UPC235" s="25"/>
      <c r="UPD235" s="25"/>
      <c r="UPE235" s="25"/>
      <c r="UPF235" s="25"/>
      <c r="UPG235" s="25"/>
      <c r="UPH235" s="25"/>
      <c r="UPI235" s="25"/>
      <c r="UPJ235" s="25"/>
      <c r="UPK235" s="25"/>
      <c r="UPL235" s="25"/>
      <c r="UPM235" s="25"/>
      <c r="UPN235" s="25"/>
      <c r="UPO235" s="25"/>
      <c r="UPP235" s="25"/>
      <c r="UPQ235" s="25"/>
      <c r="UPR235" s="25"/>
      <c r="UPS235" s="25"/>
      <c r="UPT235" s="25"/>
      <c r="UPU235" s="25"/>
      <c r="UPV235" s="25"/>
      <c r="UPW235" s="25"/>
      <c r="UPX235" s="25"/>
      <c r="UPY235" s="25"/>
      <c r="UPZ235" s="25"/>
      <c r="UQA235" s="25"/>
      <c r="UQB235" s="25"/>
      <c r="UQC235" s="25"/>
      <c r="UQD235" s="25"/>
      <c r="UQE235" s="25"/>
      <c r="UQF235" s="25"/>
      <c r="UQG235" s="25"/>
      <c r="UQH235" s="25"/>
      <c r="UQI235" s="25"/>
      <c r="UQJ235" s="25"/>
      <c r="UQK235" s="25"/>
      <c r="UQL235" s="25"/>
      <c r="UQM235" s="25"/>
      <c r="UQN235" s="25"/>
      <c r="UQO235" s="25"/>
      <c r="UQP235" s="25"/>
      <c r="UQQ235" s="25"/>
      <c r="UQR235" s="25"/>
      <c r="UQS235" s="25"/>
      <c r="UQT235" s="25"/>
      <c r="UQU235" s="25"/>
      <c r="UQV235" s="25"/>
      <c r="UQW235" s="25"/>
      <c r="UQX235" s="25"/>
      <c r="UQY235" s="25"/>
      <c r="UQZ235" s="25"/>
      <c r="URA235" s="25"/>
      <c r="URB235" s="25"/>
      <c r="URC235" s="25"/>
      <c r="URD235" s="25"/>
      <c r="URE235" s="25"/>
      <c r="URF235" s="25"/>
      <c r="URG235" s="25"/>
      <c r="URH235" s="25"/>
      <c r="URI235" s="25"/>
      <c r="URJ235" s="25"/>
      <c r="URK235" s="25"/>
      <c r="URL235" s="25"/>
      <c r="URM235" s="25"/>
      <c r="URN235" s="25"/>
      <c r="URO235" s="25"/>
      <c r="URP235" s="25"/>
      <c r="URQ235" s="25"/>
      <c r="URR235" s="25"/>
      <c r="URS235" s="25"/>
      <c r="URT235" s="25"/>
      <c r="URU235" s="25"/>
      <c r="URV235" s="25"/>
      <c r="URW235" s="25"/>
      <c r="URX235" s="25"/>
      <c r="URY235" s="25"/>
      <c r="URZ235" s="25"/>
      <c r="USA235" s="25"/>
      <c r="USB235" s="25"/>
      <c r="USC235" s="25"/>
      <c r="USD235" s="25"/>
      <c r="USE235" s="25"/>
      <c r="USF235" s="25"/>
      <c r="USG235" s="25"/>
      <c r="USH235" s="25"/>
      <c r="USI235" s="25"/>
      <c r="USJ235" s="25"/>
      <c r="USK235" s="25"/>
      <c r="USL235" s="25"/>
      <c r="USM235" s="25"/>
      <c r="USN235" s="25"/>
      <c r="USO235" s="25"/>
      <c r="USP235" s="25"/>
      <c r="USQ235" s="25"/>
      <c r="USR235" s="25"/>
      <c r="USS235" s="25"/>
      <c r="UST235" s="25"/>
      <c r="USU235" s="25"/>
      <c r="USV235" s="25"/>
      <c r="USW235" s="25"/>
      <c r="USX235" s="25"/>
      <c r="USY235" s="25"/>
      <c r="USZ235" s="25"/>
      <c r="UTA235" s="25"/>
      <c r="UTB235" s="25"/>
      <c r="UTC235" s="25"/>
      <c r="UTD235" s="25"/>
      <c r="UTE235" s="25"/>
      <c r="UTF235" s="25"/>
      <c r="UTG235" s="25"/>
      <c r="UTH235" s="25"/>
      <c r="UTI235" s="25"/>
      <c r="UTJ235" s="25"/>
      <c r="UTK235" s="25"/>
      <c r="UTL235" s="25"/>
      <c r="UTM235" s="25"/>
      <c r="UTN235" s="25"/>
      <c r="UTO235" s="25"/>
      <c r="UTP235" s="25"/>
      <c r="UTQ235" s="25"/>
      <c r="UTR235" s="25"/>
      <c r="UTS235" s="25"/>
      <c r="UTT235" s="25"/>
      <c r="UTU235" s="25"/>
      <c r="UTV235" s="25"/>
      <c r="UTW235" s="25"/>
      <c r="UTX235" s="25"/>
      <c r="UTY235" s="25"/>
      <c r="UTZ235" s="25"/>
      <c r="UUA235" s="25"/>
      <c r="UUB235" s="25"/>
      <c r="UUC235" s="25"/>
      <c r="UUD235" s="25"/>
      <c r="UUE235" s="25"/>
      <c r="UUF235" s="25"/>
      <c r="UUG235" s="25"/>
      <c r="UUH235" s="25"/>
      <c r="UUI235" s="25"/>
      <c r="UUJ235" s="25"/>
      <c r="UUK235" s="25"/>
      <c r="UUL235" s="25"/>
      <c r="UUM235" s="25"/>
      <c r="UUN235" s="25"/>
      <c r="UUO235" s="25"/>
      <c r="UUP235" s="25"/>
      <c r="UUQ235" s="25"/>
      <c r="UUR235" s="25"/>
      <c r="UUS235" s="25"/>
      <c r="UUT235" s="25"/>
      <c r="UUU235" s="25"/>
      <c r="UUV235" s="25"/>
      <c r="UUW235" s="25"/>
      <c r="UUX235" s="25"/>
      <c r="UUY235" s="25"/>
      <c r="UUZ235" s="25"/>
      <c r="UVA235" s="25"/>
      <c r="UVB235" s="25"/>
      <c r="UVC235" s="25"/>
      <c r="UVD235" s="25"/>
      <c r="UVE235" s="25"/>
      <c r="UVF235" s="25"/>
      <c r="UVG235" s="25"/>
      <c r="UVH235" s="25"/>
      <c r="UVI235" s="25"/>
      <c r="UVJ235" s="25"/>
      <c r="UVK235" s="25"/>
      <c r="UVL235" s="25"/>
      <c r="UVM235" s="25"/>
      <c r="UVN235" s="25"/>
      <c r="UVO235" s="25"/>
      <c r="UVP235" s="25"/>
      <c r="UVQ235" s="25"/>
      <c r="UVR235" s="25"/>
      <c r="UVS235" s="25"/>
      <c r="UVT235" s="25"/>
      <c r="UVU235" s="25"/>
      <c r="UVV235" s="25"/>
      <c r="UVW235" s="25"/>
      <c r="UVX235" s="25"/>
      <c r="UVY235" s="25"/>
      <c r="UVZ235" s="25"/>
      <c r="UWA235" s="25"/>
      <c r="UWB235" s="25"/>
      <c r="UWC235" s="25"/>
      <c r="UWD235" s="25"/>
      <c r="UWE235" s="25"/>
      <c r="UWF235" s="25"/>
      <c r="UWG235" s="25"/>
      <c r="UWH235" s="25"/>
      <c r="UWI235" s="25"/>
      <c r="UWJ235" s="25"/>
      <c r="UWK235" s="25"/>
      <c r="UWL235" s="25"/>
      <c r="UWM235" s="25"/>
      <c r="UWN235" s="25"/>
      <c r="UWO235" s="25"/>
      <c r="UWP235" s="25"/>
      <c r="UWQ235" s="25"/>
      <c r="UWR235" s="25"/>
      <c r="UWS235" s="25"/>
      <c r="UWT235" s="25"/>
      <c r="UWU235" s="25"/>
      <c r="UWV235" s="25"/>
      <c r="UWW235" s="25"/>
      <c r="UWX235" s="25"/>
      <c r="UWY235" s="25"/>
      <c r="UWZ235" s="25"/>
      <c r="UXA235" s="25"/>
      <c r="UXB235" s="25"/>
      <c r="UXC235" s="25"/>
      <c r="UXD235" s="25"/>
      <c r="UXE235" s="25"/>
      <c r="UXF235" s="25"/>
      <c r="UXG235" s="25"/>
      <c r="UXH235" s="25"/>
      <c r="UXI235" s="25"/>
      <c r="UXJ235" s="25"/>
      <c r="UXK235" s="25"/>
      <c r="UXL235" s="25"/>
      <c r="UXM235" s="25"/>
      <c r="UXN235" s="25"/>
      <c r="UXO235" s="25"/>
      <c r="UXP235" s="25"/>
      <c r="UXQ235" s="25"/>
      <c r="UXR235" s="25"/>
      <c r="UXS235" s="25"/>
      <c r="UXT235" s="25"/>
      <c r="UXU235" s="25"/>
      <c r="UXV235" s="25"/>
      <c r="UXW235" s="25"/>
      <c r="UXX235" s="25"/>
      <c r="UXY235" s="25"/>
      <c r="UXZ235" s="25"/>
      <c r="UYA235" s="25"/>
      <c r="UYB235" s="25"/>
      <c r="UYC235" s="25"/>
      <c r="UYD235" s="25"/>
      <c r="UYE235" s="25"/>
      <c r="UYF235" s="25"/>
      <c r="UYG235" s="25"/>
      <c r="UYH235" s="25"/>
      <c r="UYI235" s="25"/>
      <c r="UYJ235" s="25"/>
      <c r="UYK235" s="25"/>
      <c r="UYL235" s="25"/>
      <c r="UYM235" s="25"/>
      <c r="UYN235" s="25"/>
      <c r="UYO235" s="25"/>
      <c r="UYP235" s="25"/>
      <c r="UYQ235" s="25"/>
      <c r="UYR235" s="25"/>
      <c r="UYS235" s="25"/>
      <c r="UYT235" s="25"/>
      <c r="UYU235" s="25"/>
      <c r="UYV235" s="25"/>
      <c r="UYW235" s="25"/>
      <c r="UYX235" s="25"/>
      <c r="UYY235" s="25"/>
      <c r="UYZ235" s="25"/>
      <c r="UZA235" s="25"/>
      <c r="UZB235" s="25"/>
      <c r="UZC235" s="25"/>
      <c r="UZD235" s="25"/>
      <c r="UZE235" s="25"/>
      <c r="UZF235" s="25"/>
      <c r="UZG235" s="25"/>
      <c r="UZH235" s="25"/>
      <c r="UZI235" s="25"/>
      <c r="UZJ235" s="25"/>
      <c r="UZK235" s="25"/>
      <c r="UZL235" s="25"/>
      <c r="UZM235" s="25"/>
      <c r="UZN235" s="25"/>
      <c r="UZO235" s="25"/>
      <c r="UZP235" s="25"/>
      <c r="UZQ235" s="25"/>
      <c r="UZR235" s="25"/>
      <c r="UZS235" s="25"/>
      <c r="UZT235" s="25"/>
      <c r="UZU235" s="25"/>
      <c r="UZV235" s="25"/>
      <c r="UZW235" s="25"/>
      <c r="UZX235" s="25"/>
      <c r="UZY235" s="25"/>
      <c r="UZZ235" s="25"/>
      <c r="VAA235" s="25"/>
      <c r="VAB235" s="25"/>
      <c r="VAC235" s="25"/>
      <c r="VAD235" s="25"/>
      <c r="VAE235" s="25"/>
      <c r="VAF235" s="25"/>
      <c r="VAG235" s="25"/>
      <c r="VAH235" s="25"/>
      <c r="VAI235" s="25"/>
      <c r="VAJ235" s="25"/>
      <c r="VAK235" s="25"/>
      <c r="VAL235" s="25"/>
      <c r="VAM235" s="25"/>
      <c r="VAN235" s="25"/>
      <c r="VAO235" s="25"/>
      <c r="VAP235" s="25"/>
      <c r="VAQ235" s="25"/>
      <c r="VAR235" s="25"/>
      <c r="VAS235" s="25"/>
      <c r="VAT235" s="25"/>
      <c r="VAU235" s="25"/>
      <c r="VAV235" s="25"/>
      <c r="VAW235" s="25"/>
      <c r="VAX235" s="25"/>
      <c r="VAY235" s="25"/>
      <c r="VAZ235" s="25"/>
      <c r="VBA235" s="25"/>
      <c r="VBB235" s="25"/>
      <c r="VBC235" s="25"/>
      <c r="VBD235" s="25"/>
      <c r="VBE235" s="25"/>
      <c r="VBF235" s="25"/>
      <c r="VBG235" s="25"/>
      <c r="VBH235" s="25"/>
      <c r="VBI235" s="25"/>
      <c r="VBJ235" s="25"/>
      <c r="VBK235" s="25"/>
      <c r="VBL235" s="25"/>
      <c r="VBM235" s="25"/>
      <c r="VBN235" s="25"/>
      <c r="VBO235" s="25"/>
      <c r="VBP235" s="25"/>
      <c r="VBQ235" s="25"/>
      <c r="VBR235" s="25"/>
      <c r="VBS235" s="25"/>
      <c r="VBT235" s="25"/>
      <c r="VBU235" s="25"/>
      <c r="VBV235" s="25"/>
      <c r="VBW235" s="25"/>
      <c r="VBX235" s="25"/>
      <c r="VBY235" s="25"/>
      <c r="VBZ235" s="25"/>
      <c r="VCA235" s="25"/>
      <c r="VCB235" s="25"/>
      <c r="VCC235" s="25"/>
      <c r="VCD235" s="25"/>
      <c r="VCE235" s="25"/>
      <c r="VCF235" s="25"/>
      <c r="VCG235" s="25"/>
      <c r="VCH235" s="25"/>
      <c r="VCI235" s="25"/>
      <c r="VCJ235" s="25"/>
      <c r="VCK235" s="25"/>
      <c r="VCL235" s="25"/>
      <c r="VCM235" s="25"/>
      <c r="VCN235" s="25"/>
      <c r="VCO235" s="25"/>
      <c r="VCP235" s="25"/>
      <c r="VCQ235" s="25"/>
      <c r="VCR235" s="25"/>
      <c r="VCS235" s="25"/>
      <c r="VCT235" s="25"/>
      <c r="VCU235" s="25"/>
      <c r="VCV235" s="25"/>
      <c r="VCW235" s="25"/>
      <c r="VCX235" s="25"/>
      <c r="VCY235" s="25"/>
      <c r="VCZ235" s="25"/>
      <c r="VDA235" s="25"/>
      <c r="VDB235" s="25"/>
      <c r="VDC235" s="25"/>
      <c r="VDD235" s="25"/>
      <c r="VDE235" s="25"/>
      <c r="VDF235" s="25"/>
      <c r="VDG235" s="25"/>
      <c r="VDH235" s="25"/>
      <c r="VDI235" s="25"/>
      <c r="VDJ235" s="25"/>
      <c r="VDK235" s="25"/>
      <c r="VDL235" s="25"/>
      <c r="VDM235" s="25"/>
      <c r="VDN235" s="25"/>
      <c r="VDO235" s="25"/>
      <c r="VDP235" s="25"/>
      <c r="VDQ235" s="25"/>
      <c r="VDR235" s="25"/>
      <c r="VDS235" s="25"/>
      <c r="VDT235" s="25"/>
      <c r="VDU235" s="25"/>
      <c r="VDV235" s="25"/>
      <c r="VDW235" s="25"/>
      <c r="VDX235" s="25"/>
      <c r="VDY235" s="25"/>
      <c r="VDZ235" s="25"/>
      <c r="VEA235" s="25"/>
      <c r="VEB235" s="25"/>
      <c r="VEC235" s="25"/>
      <c r="VED235" s="25"/>
      <c r="VEE235" s="25"/>
      <c r="VEF235" s="25"/>
      <c r="VEG235" s="25"/>
      <c r="VEH235" s="25"/>
      <c r="VEI235" s="25"/>
      <c r="VEJ235" s="25"/>
      <c r="VEK235" s="25"/>
      <c r="VEL235" s="25"/>
      <c r="VEM235" s="25"/>
      <c r="VEN235" s="25"/>
      <c r="VEO235" s="25"/>
      <c r="VEP235" s="25"/>
      <c r="VEQ235" s="25"/>
      <c r="VER235" s="25"/>
      <c r="VES235" s="25"/>
      <c r="VET235" s="25"/>
      <c r="VEU235" s="25"/>
      <c r="VEV235" s="25"/>
      <c r="VEW235" s="25"/>
      <c r="VEX235" s="25"/>
      <c r="VEY235" s="25"/>
      <c r="VEZ235" s="25"/>
      <c r="VFA235" s="25"/>
      <c r="VFB235" s="25"/>
      <c r="VFC235" s="25"/>
      <c r="VFD235" s="25"/>
      <c r="VFE235" s="25"/>
      <c r="VFF235" s="25"/>
      <c r="VFG235" s="25"/>
      <c r="VFH235" s="25"/>
      <c r="VFI235" s="25"/>
      <c r="VFJ235" s="25"/>
      <c r="VFK235" s="25"/>
      <c r="VFL235" s="25"/>
      <c r="VFM235" s="25"/>
      <c r="VFN235" s="25"/>
      <c r="VFO235" s="25"/>
      <c r="VFP235" s="25"/>
      <c r="VFQ235" s="25"/>
      <c r="VFR235" s="25"/>
      <c r="VFS235" s="25"/>
      <c r="VFT235" s="25"/>
      <c r="VFU235" s="25"/>
      <c r="VFV235" s="25"/>
      <c r="VFW235" s="25"/>
      <c r="VFX235" s="25"/>
      <c r="VFY235" s="25"/>
      <c r="VFZ235" s="25"/>
      <c r="VGA235" s="25"/>
      <c r="VGB235" s="25"/>
      <c r="VGC235" s="25"/>
      <c r="VGD235" s="25"/>
      <c r="VGE235" s="25"/>
      <c r="VGF235" s="25"/>
      <c r="VGG235" s="25"/>
      <c r="VGH235" s="25"/>
      <c r="VGI235" s="25"/>
      <c r="VGJ235" s="25"/>
      <c r="VGK235" s="25"/>
      <c r="VGL235" s="25"/>
      <c r="VGM235" s="25"/>
      <c r="VGN235" s="25"/>
      <c r="VGO235" s="25"/>
      <c r="VGP235" s="25"/>
      <c r="VGQ235" s="25"/>
      <c r="VGR235" s="25"/>
      <c r="VGS235" s="25"/>
      <c r="VGT235" s="25"/>
      <c r="VGU235" s="25"/>
      <c r="VGV235" s="25"/>
      <c r="VGW235" s="25"/>
      <c r="VGX235" s="25"/>
      <c r="VGY235" s="25"/>
      <c r="VGZ235" s="25"/>
      <c r="VHA235" s="25"/>
      <c r="VHB235" s="25"/>
      <c r="VHC235" s="25"/>
      <c r="VHD235" s="25"/>
      <c r="VHE235" s="25"/>
      <c r="VHF235" s="25"/>
      <c r="VHG235" s="25"/>
      <c r="VHH235" s="25"/>
      <c r="VHI235" s="25"/>
      <c r="VHJ235" s="25"/>
      <c r="VHK235" s="25"/>
      <c r="VHL235" s="25"/>
      <c r="VHM235" s="25"/>
      <c r="VHN235" s="25"/>
      <c r="VHO235" s="25"/>
      <c r="VHP235" s="25"/>
      <c r="VHQ235" s="25"/>
      <c r="VHR235" s="25"/>
      <c r="VHS235" s="25"/>
      <c r="VHT235" s="25"/>
      <c r="VHU235" s="25"/>
      <c r="VHV235" s="25"/>
      <c r="VHW235" s="25"/>
      <c r="VHX235" s="25"/>
      <c r="VHY235" s="25"/>
      <c r="VHZ235" s="25"/>
      <c r="VIA235" s="25"/>
      <c r="VIB235" s="25"/>
      <c r="VIC235" s="25"/>
      <c r="VID235" s="25"/>
      <c r="VIE235" s="25"/>
      <c r="VIF235" s="25"/>
      <c r="VIG235" s="25"/>
      <c r="VIH235" s="25"/>
      <c r="VII235" s="25"/>
      <c r="VIJ235" s="25"/>
      <c r="VIK235" s="25"/>
      <c r="VIL235" s="25"/>
      <c r="VIM235" s="25"/>
      <c r="VIN235" s="25"/>
      <c r="VIO235" s="25"/>
      <c r="VIP235" s="25"/>
      <c r="VIQ235" s="25"/>
      <c r="VIR235" s="25"/>
      <c r="VIS235" s="25"/>
      <c r="VIT235" s="25"/>
      <c r="VIU235" s="25"/>
      <c r="VIV235" s="25"/>
      <c r="VIW235" s="25"/>
      <c r="VIX235" s="25"/>
      <c r="VIY235" s="25"/>
      <c r="VIZ235" s="25"/>
      <c r="VJA235" s="25"/>
      <c r="VJB235" s="25"/>
      <c r="VJC235" s="25"/>
      <c r="VJD235" s="25"/>
      <c r="VJE235" s="25"/>
      <c r="VJF235" s="25"/>
      <c r="VJG235" s="25"/>
      <c r="VJH235" s="25"/>
      <c r="VJI235" s="25"/>
      <c r="VJJ235" s="25"/>
      <c r="VJK235" s="25"/>
      <c r="VJL235" s="25"/>
      <c r="VJM235" s="25"/>
      <c r="VJN235" s="25"/>
      <c r="VJO235" s="25"/>
      <c r="VJP235" s="25"/>
      <c r="VJQ235" s="25"/>
      <c r="VJR235" s="25"/>
      <c r="VJS235" s="25"/>
      <c r="VJT235" s="25"/>
      <c r="VJU235" s="25"/>
      <c r="VJV235" s="25"/>
      <c r="VJW235" s="25"/>
      <c r="VJX235" s="25"/>
      <c r="VJY235" s="25"/>
      <c r="VJZ235" s="25"/>
      <c r="VKA235" s="25"/>
      <c r="VKB235" s="25"/>
      <c r="VKC235" s="25"/>
      <c r="VKD235" s="25"/>
      <c r="VKE235" s="25"/>
      <c r="VKF235" s="25"/>
      <c r="VKG235" s="25"/>
      <c r="VKH235" s="25"/>
      <c r="VKI235" s="25"/>
      <c r="VKJ235" s="25"/>
      <c r="VKK235" s="25"/>
      <c r="VKL235" s="25"/>
      <c r="VKM235" s="25"/>
      <c r="VKN235" s="25"/>
      <c r="VKO235" s="25"/>
      <c r="VKP235" s="25"/>
      <c r="VKQ235" s="25"/>
      <c r="VKR235" s="25"/>
      <c r="VKS235" s="25"/>
      <c r="VKT235" s="25"/>
      <c r="VKU235" s="25"/>
      <c r="VKV235" s="25"/>
      <c r="VKW235" s="25"/>
      <c r="VKX235" s="25"/>
      <c r="VKY235" s="25"/>
      <c r="VKZ235" s="25"/>
      <c r="VLA235" s="25"/>
      <c r="VLB235" s="25"/>
      <c r="VLC235" s="25"/>
      <c r="VLD235" s="25"/>
      <c r="VLE235" s="25"/>
      <c r="VLF235" s="25"/>
      <c r="VLG235" s="25"/>
      <c r="VLH235" s="25"/>
      <c r="VLI235" s="25"/>
      <c r="VLJ235" s="25"/>
      <c r="VLK235" s="25"/>
      <c r="VLL235" s="25"/>
      <c r="VLM235" s="25"/>
      <c r="VLN235" s="25"/>
      <c r="VLO235" s="25"/>
      <c r="VLP235" s="25"/>
      <c r="VLQ235" s="25"/>
      <c r="VLR235" s="25"/>
      <c r="VLS235" s="25"/>
      <c r="VLT235" s="25"/>
      <c r="VLU235" s="25"/>
      <c r="VLV235" s="25"/>
      <c r="VLW235" s="25"/>
      <c r="VLX235" s="25"/>
      <c r="VLY235" s="25"/>
      <c r="VLZ235" s="25"/>
      <c r="VMA235" s="25"/>
      <c r="VMB235" s="25"/>
      <c r="VMC235" s="25"/>
      <c r="VMD235" s="25"/>
      <c r="VME235" s="25"/>
      <c r="VMF235" s="25"/>
      <c r="VMG235" s="25"/>
      <c r="VMH235" s="25"/>
      <c r="VMI235" s="25"/>
      <c r="VMJ235" s="25"/>
      <c r="VMK235" s="25"/>
      <c r="VML235" s="25"/>
      <c r="VMM235" s="25"/>
      <c r="VMN235" s="25"/>
      <c r="VMO235" s="25"/>
      <c r="VMP235" s="25"/>
      <c r="VMQ235" s="25"/>
      <c r="VMR235" s="25"/>
      <c r="VMS235" s="25"/>
      <c r="VMT235" s="25"/>
      <c r="VMU235" s="25"/>
      <c r="VMV235" s="25"/>
      <c r="VMW235" s="25"/>
      <c r="VMX235" s="25"/>
      <c r="VMY235" s="25"/>
      <c r="VMZ235" s="25"/>
      <c r="VNA235" s="25"/>
      <c r="VNB235" s="25"/>
      <c r="VNC235" s="25"/>
      <c r="VND235" s="25"/>
      <c r="VNE235" s="25"/>
      <c r="VNF235" s="25"/>
      <c r="VNG235" s="25"/>
      <c r="VNH235" s="25"/>
      <c r="VNI235" s="25"/>
      <c r="VNJ235" s="25"/>
      <c r="VNK235" s="25"/>
      <c r="VNL235" s="25"/>
      <c r="VNM235" s="25"/>
      <c r="VNN235" s="25"/>
      <c r="VNO235" s="25"/>
      <c r="VNP235" s="25"/>
      <c r="VNQ235" s="25"/>
      <c r="VNR235" s="25"/>
      <c r="VNS235" s="25"/>
      <c r="VNT235" s="25"/>
      <c r="VNU235" s="25"/>
      <c r="VNV235" s="25"/>
      <c r="VNW235" s="25"/>
      <c r="VNX235" s="25"/>
      <c r="VNY235" s="25"/>
      <c r="VNZ235" s="25"/>
      <c r="VOA235" s="25"/>
      <c r="VOB235" s="25"/>
      <c r="VOC235" s="25"/>
      <c r="VOD235" s="25"/>
      <c r="VOE235" s="25"/>
      <c r="VOF235" s="25"/>
      <c r="VOG235" s="25"/>
      <c r="VOH235" s="25"/>
      <c r="VOI235" s="25"/>
      <c r="VOJ235" s="25"/>
      <c r="VOK235" s="25"/>
      <c r="VOL235" s="25"/>
      <c r="VOM235" s="25"/>
      <c r="VON235" s="25"/>
      <c r="VOO235" s="25"/>
      <c r="VOP235" s="25"/>
      <c r="VOQ235" s="25"/>
      <c r="VOR235" s="25"/>
      <c r="VOS235" s="25"/>
      <c r="VOT235" s="25"/>
      <c r="VOU235" s="25"/>
      <c r="VOV235" s="25"/>
      <c r="VOW235" s="25"/>
      <c r="VOX235" s="25"/>
      <c r="VOY235" s="25"/>
      <c r="VOZ235" s="25"/>
      <c r="VPA235" s="25"/>
      <c r="VPB235" s="25"/>
      <c r="VPC235" s="25"/>
      <c r="VPD235" s="25"/>
      <c r="VPE235" s="25"/>
      <c r="VPF235" s="25"/>
      <c r="VPG235" s="25"/>
      <c r="VPH235" s="25"/>
      <c r="VPI235" s="25"/>
      <c r="VPJ235" s="25"/>
      <c r="VPK235" s="25"/>
      <c r="VPL235" s="25"/>
      <c r="VPM235" s="25"/>
      <c r="VPN235" s="25"/>
      <c r="VPO235" s="25"/>
      <c r="VPP235" s="25"/>
      <c r="VPQ235" s="25"/>
      <c r="VPR235" s="25"/>
      <c r="VPS235" s="25"/>
      <c r="VPT235" s="25"/>
      <c r="VPU235" s="25"/>
      <c r="VPV235" s="25"/>
      <c r="VPW235" s="25"/>
      <c r="VPX235" s="25"/>
      <c r="VPY235" s="25"/>
      <c r="VPZ235" s="25"/>
      <c r="VQA235" s="25"/>
      <c r="VQB235" s="25"/>
      <c r="VQC235" s="25"/>
      <c r="VQD235" s="25"/>
      <c r="VQE235" s="25"/>
      <c r="VQF235" s="25"/>
      <c r="VQG235" s="25"/>
      <c r="VQH235" s="25"/>
      <c r="VQI235" s="25"/>
      <c r="VQJ235" s="25"/>
      <c r="VQK235" s="25"/>
      <c r="VQL235" s="25"/>
      <c r="VQM235" s="25"/>
      <c r="VQN235" s="25"/>
      <c r="VQO235" s="25"/>
      <c r="VQP235" s="25"/>
      <c r="VQQ235" s="25"/>
      <c r="VQR235" s="25"/>
      <c r="VQS235" s="25"/>
      <c r="VQT235" s="25"/>
      <c r="VQU235" s="25"/>
      <c r="VQV235" s="25"/>
      <c r="VQW235" s="25"/>
      <c r="VQX235" s="25"/>
      <c r="VQY235" s="25"/>
      <c r="VQZ235" s="25"/>
      <c r="VRA235" s="25"/>
      <c r="VRB235" s="25"/>
      <c r="VRC235" s="25"/>
      <c r="VRD235" s="25"/>
      <c r="VRE235" s="25"/>
      <c r="VRF235" s="25"/>
      <c r="VRG235" s="25"/>
      <c r="VRH235" s="25"/>
      <c r="VRI235" s="25"/>
      <c r="VRJ235" s="25"/>
      <c r="VRK235" s="25"/>
      <c r="VRL235" s="25"/>
      <c r="VRM235" s="25"/>
      <c r="VRN235" s="25"/>
      <c r="VRO235" s="25"/>
      <c r="VRP235" s="25"/>
      <c r="VRQ235" s="25"/>
      <c r="VRR235" s="25"/>
      <c r="VRS235" s="25"/>
      <c r="VRT235" s="25"/>
      <c r="VRU235" s="25"/>
      <c r="VRV235" s="25"/>
      <c r="VRW235" s="25"/>
      <c r="VRX235" s="25"/>
      <c r="VRY235" s="25"/>
      <c r="VRZ235" s="25"/>
      <c r="VSA235" s="25"/>
      <c r="VSB235" s="25"/>
      <c r="VSC235" s="25"/>
      <c r="VSD235" s="25"/>
      <c r="VSE235" s="25"/>
      <c r="VSF235" s="25"/>
      <c r="VSG235" s="25"/>
      <c r="VSH235" s="25"/>
      <c r="VSI235" s="25"/>
      <c r="VSJ235" s="25"/>
      <c r="VSK235" s="25"/>
      <c r="VSL235" s="25"/>
      <c r="VSM235" s="25"/>
      <c r="VSN235" s="25"/>
      <c r="VSO235" s="25"/>
      <c r="VSP235" s="25"/>
      <c r="VSQ235" s="25"/>
      <c r="VSR235" s="25"/>
      <c r="VSS235" s="25"/>
      <c r="VST235" s="25"/>
      <c r="VSU235" s="25"/>
      <c r="VSV235" s="25"/>
      <c r="VSW235" s="25"/>
      <c r="VSX235" s="25"/>
      <c r="VSY235" s="25"/>
      <c r="VSZ235" s="25"/>
      <c r="VTA235" s="25"/>
      <c r="VTB235" s="25"/>
      <c r="VTC235" s="25"/>
      <c r="VTD235" s="25"/>
      <c r="VTE235" s="25"/>
      <c r="VTF235" s="25"/>
      <c r="VTG235" s="25"/>
      <c r="VTH235" s="25"/>
      <c r="VTI235" s="25"/>
      <c r="VTJ235" s="25"/>
      <c r="VTK235" s="25"/>
      <c r="VTL235" s="25"/>
      <c r="VTM235" s="25"/>
      <c r="VTN235" s="25"/>
      <c r="VTO235" s="25"/>
      <c r="VTP235" s="25"/>
      <c r="VTQ235" s="25"/>
      <c r="VTR235" s="25"/>
      <c r="VTS235" s="25"/>
      <c r="VTT235" s="25"/>
      <c r="VTU235" s="25"/>
      <c r="VTV235" s="25"/>
      <c r="VTW235" s="25"/>
      <c r="VTX235" s="25"/>
      <c r="VTY235" s="25"/>
      <c r="VTZ235" s="25"/>
      <c r="VUA235" s="25"/>
      <c r="VUB235" s="25"/>
      <c r="VUC235" s="25"/>
      <c r="VUD235" s="25"/>
      <c r="VUE235" s="25"/>
      <c r="VUF235" s="25"/>
      <c r="VUG235" s="25"/>
      <c r="VUH235" s="25"/>
      <c r="VUI235" s="25"/>
      <c r="VUJ235" s="25"/>
      <c r="VUK235" s="25"/>
      <c r="VUL235" s="25"/>
      <c r="VUM235" s="25"/>
      <c r="VUN235" s="25"/>
      <c r="VUO235" s="25"/>
      <c r="VUP235" s="25"/>
      <c r="VUQ235" s="25"/>
      <c r="VUR235" s="25"/>
      <c r="VUS235" s="25"/>
      <c r="VUT235" s="25"/>
      <c r="VUU235" s="25"/>
      <c r="VUV235" s="25"/>
      <c r="VUW235" s="25"/>
      <c r="VUX235" s="25"/>
      <c r="VUY235" s="25"/>
      <c r="VUZ235" s="25"/>
      <c r="VVA235" s="25"/>
      <c r="VVB235" s="25"/>
      <c r="VVC235" s="25"/>
      <c r="VVD235" s="25"/>
      <c r="VVE235" s="25"/>
      <c r="VVF235" s="25"/>
      <c r="VVG235" s="25"/>
      <c r="VVH235" s="25"/>
      <c r="VVI235" s="25"/>
      <c r="VVJ235" s="25"/>
      <c r="VVK235" s="25"/>
      <c r="VVL235" s="25"/>
      <c r="VVM235" s="25"/>
      <c r="VVN235" s="25"/>
      <c r="VVO235" s="25"/>
      <c r="VVP235" s="25"/>
      <c r="VVQ235" s="25"/>
      <c r="VVR235" s="25"/>
      <c r="VVS235" s="25"/>
      <c r="VVT235" s="25"/>
      <c r="VVU235" s="25"/>
      <c r="VVV235" s="25"/>
      <c r="VVW235" s="25"/>
      <c r="VVX235" s="25"/>
      <c r="VVY235" s="25"/>
      <c r="VVZ235" s="25"/>
      <c r="VWA235" s="25"/>
      <c r="VWB235" s="25"/>
      <c r="VWC235" s="25"/>
      <c r="VWD235" s="25"/>
      <c r="VWE235" s="25"/>
      <c r="VWF235" s="25"/>
      <c r="VWG235" s="25"/>
      <c r="VWH235" s="25"/>
      <c r="VWI235" s="25"/>
      <c r="VWJ235" s="25"/>
      <c r="VWK235" s="25"/>
      <c r="VWL235" s="25"/>
      <c r="VWM235" s="25"/>
      <c r="VWN235" s="25"/>
      <c r="VWO235" s="25"/>
      <c r="VWP235" s="25"/>
      <c r="VWQ235" s="25"/>
      <c r="VWR235" s="25"/>
      <c r="VWS235" s="25"/>
      <c r="VWT235" s="25"/>
      <c r="VWU235" s="25"/>
      <c r="VWV235" s="25"/>
      <c r="VWW235" s="25"/>
      <c r="VWX235" s="25"/>
      <c r="VWY235" s="25"/>
      <c r="VWZ235" s="25"/>
      <c r="VXA235" s="25"/>
      <c r="VXB235" s="25"/>
      <c r="VXC235" s="25"/>
      <c r="VXD235" s="25"/>
      <c r="VXE235" s="25"/>
      <c r="VXF235" s="25"/>
      <c r="VXG235" s="25"/>
      <c r="VXH235" s="25"/>
      <c r="VXI235" s="25"/>
      <c r="VXJ235" s="25"/>
      <c r="VXK235" s="25"/>
      <c r="VXL235" s="25"/>
      <c r="VXM235" s="25"/>
      <c r="VXN235" s="25"/>
      <c r="VXO235" s="25"/>
      <c r="VXP235" s="25"/>
      <c r="VXQ235" s="25"/>
      <c r="VXR235" s="25"/>
      <c r="VXS235" s="25"/>
      <c r="VXT235" s="25"/>
      <c r="VXU235" s="25"/>
      <c r="VXV235" s="25"/>
      <c r="VXW235" s="25"/>
      <c r="VXX235" s="25"/>
      <c r="VXY235" s="25"/>
      <c r="VXZ235" s="25"/>
      <c r="VYA235" s="25"/>
      <c r="VYB235" s="25"/>
      <c r="VYC235" s="25"/>
      <c r="VYD235" s="25"/>
      <c r="VYE235" s="25"/>
      <c r="VYF235" s="25"/>
      <c r="VYG235" s="25"/>
      <c r="VYH235" s="25"/>
      <c r="VYI235" s="25"/>
      <c r="VYJ235" s="25"/>
      <c r="VYK235" s="25"/>
      <c r="VYL235" s="25"/>
      <c r="VYM235" s="25"/>
      <c r="VYN235" s="25"/>
      <c r="VYO235" s="25"/>
      <c r="VYP235" s="25"/>
      <c r="VYQ235" s="25"/>
      <c r="VYR235" s="25"/>
      <c r="VYS235" s="25"/>
      <c r="VYT235" s="25"/>
      <c r="VYU235" s="25"/>
      <c r="VYV235" s="25"/>
      <c r="VYW235" s="25"/>
      <c r="VYX235" s="25"/>
      <c r="VYY235" s="25"/>
      <c r="VYZ235" s="25"/>
      <c r="VZA235" s="25"/>
      <c r="VZB235" s="25"/>
      <c r="VZC235" s="25"/>
      <c r="VZD235" s="25"/>
      <c r="VZE235" s="25"/>
      <c r="VZF235" s="25"/>
      <c r="VZG235" s="25"/>
      <c r="VZH235" s="25"/>
      <c r="VZI235" s="25"/>
      <c r="VZJ235" s="25"/>
      <c r="VZK235" s="25"/>
      <c r="VZL235" s="25"/>
      <c r="VZM235" s="25"/>
      <c r="VZN235" s="25"/>
      <c r="VZO235" s="25"/>
      <c r="VZP235" s="25"/>
      <c r="VZQ235" s="25"/>
      <c r="VZR235" s="25"/>
      <c r="VZS235" s="25"/>
      <c r="VZT235" s="25"/>
      <c r="VZU235" s="25"/>
      <c r="VZV235" s="25"/>
      <c r="VZW235" s="25"/>
      <c r="VZX235" s="25"/>
      <c r="VZY235" s="25"/>
      <c r="VZZ235" s="25"/>
      <c r="WAA235" s="25"/>
      <c r="WAB235" s="25"/>
      <c r="WAC235" s="25"/>
      <c r="WAD235" s="25"/>
      <c r="WAE235" s="25"/>
      <c r="WAF235" s="25"/>
      <c r="WAG235" s="25"/>
      <c r="WAH235" s="25"/>
      <c r="WAI235" s="25"/>
      <c r="WAJ235" s="25"/>
      <c r="WAK235" s="25"/>
      <c r="WAL235" s="25"/>
      <c r="WAM235" s="25"/>
      <c r="WAN235" s="25"/>
      <c r="WAO235" s="25"/>
      <c r="WAP235" s="25"/>
      <c r="WAQ235" s="25"/>
      <c r="WAR235" s="25"/>
      <c r="WAS235" s="25"/>
      <c r="WAT235" s="25"/>
      <c r="WAU235" s="25"/>
      <c r="WAV235" s="25"/>
      <c r="WAW235" s="25"/>
      <c r="WAX235" s="25"/>
      <c r="WAY235" s="25"/>
      <c r="WAZ235" s="25"/>
      <c r="WBA235" s="25"/>
      <c r="WBB235" s="25"/>
      <c r="WBC235" s="25"/>
      <c r="WBD235" s="25"/>
      <c r="WBE235" s="25"/>
      <c r="WBF235" s="25"/>
      <c r="WBG235" s="25"/>
      <c r="WBH235" s="25"/>
      <c r="WBI235" s="25"/>
      <c r="WBJ235" s="25"/>
      <c r="WBK235" s="25"/>
      <c r="WBL235" s="25"/>
      <c r="WBM235" s="25"/>
      <c r="WBN235" s="25"/>
      <c r="WBO235" s="25"/>
      <c r="WBP235" s="25"/>
      <c r="WBQ235" s="25"/>
      <c r="WBR235" s="25"/>
      <c r="WBS235" s="25"/>
      <c r="WBT235" s="25"/>
      <c r="WBU235" s="25"/>
      <c r="WBV235" s="25"/>
      <c r="WBW235" s="25"/>
      <c r="WBX235" s="25"/>
      <c r="WBY235" s="25"/>
      <c r="WBZ235" s="25"/>
      <c r="WCA235" s="25"/>
      <c r="WCB235" s="25"/>
      <c r="WCC235" s="25"/>
      <c r="WCD235" s="25"/>
      <c r="WCE235" s="25"/>
      <c r="WCF235" s="25"/>
      <c r="WCG235" s="25"/>
      <c r="WCH235" s="25"/>
      <c r="WCI235" s="25"/>
      <c r="WCJ235" s="25"/>
      <c r="WCK235" s="25"/>
      <c r="WCL235" s="25"/>
      <c r="WCM235" s="25"/>
      <c r="WCN235" s="25"/>
      <c r="WCO235" s="25"/>
      <c r="WCP235" s="25"/>
      <c r="WCQ235" s="25"/>
      <c r="WCR235" s="25"/>
      <c r="WCS235" s="25"/>
      <c r="WCT235" s="25"/>
      <c r="WCU235" s="25"/>
      <c r="WCV235" s="25"/>
      <c r="WCW235" s="25"/>
      <c r="WCX235" s="25"/>
      <c r="WCY235" s="25"/>
      <c r="WCZ235" s="25"/>
      <c r="WDA235" s="25"/>
      <c r="WDB235" s="25"/>
      <c r="WDC235" s="25"/>
      <c r="WDD235" s="25"/>
      <c r="WDE235" s="25"/>
      <c r="WDF235" s="25"/>
      <c r="WDG235" s="25"/>
      <c r="WDH235" s="25"/>
      <c r="WDI235" s="25"/>
      <c r="WDJ235" s="25"/>
      <c r="WDK235" s="25"/>
      <c r="WDL235" s="25"/>
      <c r="WDM235" s="25"/>
      <c r="WDN235" s="25"/>
      <c r="WDO235" s="25"/>
      <c r="WDP235" s="25"/>
      <c r="WDQ235" s="25"/>
      <c r="WDR235" s="25"/>
      <c r="WDS235" s="25"/>
      <c r="WDT235" s="25"/>
      <c r="WDU235" s="25"/>
      <c r="WDV235" s="25"/>
      <c r="WDW235" s="25"/>
      <c r="WDX235" s="25"/>
      <c r="WDY235" s="25"/>
      <c r="WDZ235" s="25"/>
      <c r="WEA235" s="25"/>
      <c r="WEB235" s="25"/>
      <c r="WEC235" s="25"/>
      <c r="WED235" s="25"/>
      <c r="WEE235" s="25"/>
      <c r="WEF235" s="25"/>
      <c r="WEG235" s="25"/>
      <c r="WEH235" s="25"/>
      <c r="WEI235" s="25"/>
      <c r="WEJ235" s="25"/>
      <c r="WEK235" s="25"/>
      <c r="WEL235" s="25"/>
      <c r="WEM235" s="25"/>
      <c r="WEN235" s="25"/>
      <c r="WEO235" s="25"/>
      <c r="WEP235" s="25"/>
      <c r="WEQ235" s="25"/>
      <c r="WER235" s="25"/>
      <c r="WES235" s="25"/>
      <c r="WET235" s="25"/>
      <c r="WEU235" s="25"/>
      <c r="WEV235" s="25"/>
      <c r="WEW235" s="25"/>
      <c r="WEX235" s="25"/>
      <c r="WEY235" s="25"/>
      <c r="WEZ235" s="25"/>
      <c r="WFA235" s="25"/>
      <c r="WFB235" s="25"/>
      <c r="WFC235" s="25"/>
      <c r="WFD235" s="25"/>
      <c r="WFE235" s="25"/>
      <c r="WFF235" s="25"/>
      <c r="WFG235" s="25"/>
      <c r="WFH235" s="25"/>
      <c r="WFI235" s="25"/>
      <c r="WFJ235" s="25"/>
      <c r="WFK235" s="25"/>
      <c r="WFL235" s="25"/>
      <c r="WFM235" s="25"/>
      <c r="WFN235" s="25"/>
      <c r="WFO235" s="25"/>
      <c r="WFP235" s="25"/>
      <c r="WFQ235" s="25"/>
      <c r="WFR235" s="25"/>
      <c r="WFS235" s="25"/>
      <c r="WFT235" s="25"/>
      <c r="WFU235" s="25"/>
      <c r="WFV235" s="25"/>
      <c r="WFW235" s="25"/>
      <c r="WFX235" s="25"/>
      <c r="WFY235" s="25"/>
      <c r="WFZ235" s="25"/>
      <c r="WGA235" s="25"/>
      <c r="WGB235" s="25"/>
      <c r="WGC235" s="25"/>
      <c r="WGD235" s="25"/>
      <c r="WGE235" s="25"/>
      <c r="WGF235" s="25"/>
      <c r="WGG235" s="25"/>
      <c r="WGH235" s="25"/>
      <c r="WGI235" s="25"/>
      <c r="WGJ235" s="25"/>
      <c r="WGK235" s="25"/>
      <c r="WGL235" s="25"/>
      <c r="WGM235" s="25"/>
      <c r="WGN235" s="25"/>
      <c r="WGO235" s="25"/>
      <c r="WGP235" s="25"/>
      <c r="WGQ235" s="25"/>
      <c r="WGR235" s="25"/>
      <c r="WGS235" s="25"/>
      <c r="WGT235" s="25"/>
      <c r="WGU235" s="25"/>
      <c r="WGV235" s="25"/>
      <c r="WGW235" s="25"/>
      <c r="WGX235" s="25"/>
      <c r="WGY235" s="25"/>
      <c r="WGZ235" s="25"/>
      <c r="WHA235" s="25"/>
      <c r="WHB235" s="25"/>
      <c r="WHC235" s="25"/>
      <c r="WHD235" s="25"/>
      <c r="WHE235" s="25"/>
      <c r="WHF235" s="25"/>
      <c r="WHG235" s="25"/>
      <c r="WHH235" s="25"/>
      <c r="WHI235" s="25"/>
      <c r="WHJ235" s="25"/>
      <c r="WHK235" s="25"/>
      <c r="WHL235" s="25"/>
      <c r="WHM235" s="25"/>
      <c r="WHN235" s="25"/>
      <c r="WHO235" s="25"/>
      <c r="WHP235" s="25"/>
      <c r="WHQ235" s="25"/>
      <c r="WHR235" s="25"/>
      <c r="WHS235" s="25"/>
      <c r="WHT235" s="25"/>
      <c r="WHU235" s="25"/>
      <c r="WHV235" s="25"/>
      <c r="WHW235" s="25"/>
      <c r="WHX235" s="25"/>
      <c r="WHY235" s="25"/>
      <c r="WHZ235" s="25"/>
      <c r="WIA235" s="25"/>
      <c r="WIB235" s="25"/>
      <c r="WIC235" s="25"/>
      <c r="WID235" s="25"/>
      <c r="WIE235" s="25"/>
      <c r="WIF235" s="25"/>
      <c r="WIG235" s="25"/>
      <c r="WIH235" s="25"/>
      <c r="WII235" s="25"/>
      <c r="WIJ235" s="25"/>
      <c r="WIK235" s="25"/>
      <c r="WIL235" s="25"/>
      <c r="WIM235" s="25"/>
      <c r="WIN235" s="25"/>
      <c r="WIO235" s="25"/>
      <c r="WIP235" s="25"/>
      <c r="WIQ235" s="25"/>
      <c r="WIR235" s="25"/>
      <c r="WIS235" s="25"/>
      <c r="WIT235" s="25"/>
      <c r="WIU235" s="25"/>
      <c r="WIV235" s="25"/>
      <c r="WIW235" s="25"/>
      <c r="WIX235" s="25"/>
      <c r="WIY235" s="25"/>
      <c r="WIZ235" s="25"/>
      <c r="WJA235" s="25"/>
      <c r="WJB235" s="25"/>
      <c r="WJC235" s="25"/>
      <c r="WJD235" s="25"/>
      <c r="WJE235" s="25"/>
      <c r="WJF235" s="25"/>
      <c r="WJG235" s="25"/>
      <c r="WJH235" s="25"/>
      <c r="WJI235" s="25"/>
      <c r="WJJ235" s="25"/>
      <c r="WJK235" s="25"/>
      <c r="WJL235" s="25"/>
      <c r="WJM235" s="25"/>
      <c r="WJN235" s="25"/>
      <c r="WJO235" s="25"/>
      <c r="WJP235" s="25"/>
      <c r="WJQ235" s="25"/>
      <c r="WJR235" s="25"/>
      <c r="WJS235" s="25"/>
      <c r="WJT235" s="25"/>
      <c r="WJU235" s="25"/>
      <c r="WJV235" s="25"/>
      <c r="WJW235" s="25"/>
      <c r="WJX235" s="25"/>
      <c r="WJY235" s="25"/>
      <c r="WJZ235" s="25"/>
      <c r="WKA235" s="25"/>
      <c r="WKB235" s="25"/>
      <c r="WKC235" s="25"/>
      <c r="WKD235" s="25"/>
      <c r="WKE235" s="25"/>
      <c r="WKF235" s="25"/>
      <c r="WKG235" s="25"/>
      <c r="WKH235" s="25"/>
      <c r="WKI235" s="25"/>
      <c r="WKJ235" s="25"/>
      <c r="WKK235" s="25"/>
      <c r="WKL235" s="25"/>
      <c r="WKM235" s="25"/>
      <c r="WKN235" s="25"/>
      <c r="WKO235" s="25"/>
      <c r="WKP235" s="25"/>
      <c r="WKQ235" s="25"/>
      <c r="WKR235" s="25"/>
      <c r="WKS235" s="25"/>
      <c r="WKT235" s="25"/>
      <c r="WKU235" s="25"/>
      <c r="WKV235" s="25"/>
      <c r="WKW235" s="25"/>
      <c r="WKX235" s="25"/>
      <c r="WKY235" s="25"/>
      <c r="WKZ235" s="25"/>
      <c r="WLA235" s="25"/>
      <c r="WLB235" s="25"/>
      <c r="WLC235" s="25"/>
      <c r="WLD235" s="25"/>
      <c r="WLE235" s="25"/>
      <c r="WLF235" s="25"/>
      <c r="WLG235" s="25"/>
      <c r="WLH235" s="25"/>
      <c r="WLI235" s="25"/>
      <c r="WLJ235" s="25"/>
      <c r="WLK235" s="25"/>
      <c r="WLL235" s="25"/>
      <c r="WLM235" s="25"/>
      <c r="WLN235" s="25"/>
      <c r="WLO235" s="25"/>
      <c r="WLP235" s="25"/>
      <c r="WLQ235" s="25"/>
      <c r="WLR235" s="25"/>
      <c r="WLS235" s="25"/>
      <c r="WLT235" s="25"/>
      <c r="WLU235" s="25"/>
      <c r="WLV235" s="25"/>
      <c r="WLW235" s="25"/>
      <c r="WLX235" s="25"/>
      <c r="WLY235" s="25"/>
      <c r="WLZ235" s="25"/>
      <c r="WMA235" s="25"/>
      <c r="WMB235" s="25"/>
      <c r="WMC235" s="25"/>
      <c r="WMD235" s="25"/>
      <c r="WME235" s="25"/>
      <c r="WMF235" s="25"/>
      <c r="WMG235" s="25"/>
      <c r="WMH235" s="25"/>
      <c r="WMI235" s="25"/>
      <c r="WMJ235" s="25"/>
      <c r="WMK235" s="25"/>
      <c r="WML235" s="25"/>
      <c r="WMM235" s="25"/>
      <c r="WMN235" s="25"/>
      <c r="WMO235" s="25"/>
      <c r="WMP235" s="25"/>
      <c r="WMQ235" s="25"/>
      <c r="WMR235" s="25"/>
      <c r="WMS235" s="25"/>
      <c r="WMT235" s="25"/>
      <c r="WMU235" s="25"/>
      <c r="WMV235" s="25"/>
      <c r="WMW235" s="25"/>
      <c r="WMX235" s="25"/>
      <c r="WMY235" s="25"/>
      <c r="WMZ235" s="25"/>
      <c r="WNA235" s="25"/>
      <c r="WNB235" s="25"/>
      <c r="WNC235" s="25"/>
      <c r="WND235" s="25"/>
      <c r="WNE235" s="25"/>
      <c r="WNF235" s="25"/>
      <c r="WNG235" s="25"/>
      <c r="WNH235" s="25"/>
      <c r="WNI235" s="25"/>
      <c r="WNJ235" s="25"/>
      <c r="WNK235" s="25"/>
      <c r="WNL235" s="25"/>
      <c r="WNM235" s="25"/>
      <c r="WNN235" s="25"/>
      <c r="WNO235" s="25"/>
      <c r="WNP235" s="25"/>
      <c r="WNQ235" s="25"/>
      <c r="WNR235" s="25"/>
      <c r="WNS235" s="25"/>
      <c r="WNT235" s="25"/>
      <c r="WNU235" s="25"/>
      <c r="WNV235" s="25"/>
      <c r="WNW235" s="25"/>
      <c r="WNX235" s="25"/>
      <c r="WNY235" s="25"/>
      <c r="WNZ235" s="25"/>
      <c r="WOA235" s="25"/>
      <c r="WOB235" s="25"/>
      <c r="WOC235" s="25"/>
      <c r="WOD235" s="25"/>
      <c r="WOE235" s="25"/>
      <c r="WOF235" s="25"/>
      <c r="WOG235" s="25"/>
      <c r="WOH235" s="25"/>
      <c r="WOI235" s="25"/>
      <c r="WOJ235" s="25"/>
      <c r="WOK235" s="25"/>
      <c r="WOL235" s="25"/>
      <c r="WOM235" s="25"/>
      <c r="WON235" s="25"/>
      <c r="WOO235" s="25"/>
      <c r="WOP235" s="25"/>
      <c r="WOQ235" s="25"/>
      <c r="WOR235" s="25"/>
      <c r="WOS235" s="25"/>
      <c r="WOT235" s="25"/>
      <c r="WOU235" s="25"/>
      <c r="WOV235" s="25"/>
      <c r="WOW235" s="25"/>
      <c r="WOX235" s="25"/>
      <c r="WOY235" s="25"/>
      <c r="WOZ235" s="25"/>
      <c r="WPA235" s="25"/>
      <c r="WPB235" s="25"/>
      <c r="WPC235" s="25"/>
      <c r="WPD235" s="25"/>
      <c r="WPE235" s="25"/>
      <c r="WPF235" s="25"/>
      <c r="WPG235" s="25"/>
      <c r="WPH235" s="25"/>
      <c r="WPI235" s="25"/>
      <c r="WPJ235" s="25"/>
      <c r="WPK235" s="25"/>
      <c r="WPL235" s="25"/>
      <c r="WPM235" s="25"/>
      <c r="WPN235" s="25"/>
      <c r="WPO235" s="25"/>
      <c r="WPP235" s="25"/>
      <c r="WPQ235" s="25"/>
      <c r="WPR235" s="25"/>
      <c r="WPS235" s="25"/>
      <c r="WPT235" s="25"/>
      <c r="WPU235" s="25"/>
      <c r="WPV235" s="25"/>
      <c r="WPW235" s="25"/>
      <c r="WPX235" s="25"/>
      <c r="WPY235" s="25"/>
      <c r="WPZ235" s="25"/>
      <c r="WQA235" s="25"/>
      <c r="WQB235" s="25"/>
      <c r="WQC235" s="25"/>
      <c r="WQD235" s="25"/>
      <c r="WQE235" s="25"/>
      <c r="WQF235" s="25"/>
      <c r="WQG235" s="25"/>
      <c r="WQH235" s="25"/>
      <c r="WQI235" s="25"/>
      <c r="WQJ235" s="25"/>
      <c r="WQK235" s="25"/>
      <c r="WQL235" s="25"/>
      <c r="WQM235" s="25"/>
      <c r="WQN235" s="25"/>
      <c r="WQO235" s="25"/>
      <c r="WQP235" s="25"/>
      <c r="WQQ235" s="25"/>
      <c r="WQR235" s="25"/>
      <c r="WQS235" s="25"/>
      <c r="WQT235" s="25"/>
      <c r="WQU235" s="25"/>
      <c r="WQV235" s="25"/>
      <c r="WQW235" s="25"/>
      <c r="WQX235" s="25"/>
      <c r="WQY235" s="25"/>
      <c r="WQZ235" s="25"/>
      <c r="WRA235" s="25"/>
      <c r="WRB235" s="25"/>
      <c r="WRC235" s="25"/>
      <c r="WRD235" s="25"/>
      <c r="WRE235" s="25"/>
      <c r="WRF235" s="25"/>
      <c r="WRG235" s="25"/>
      <c r="WRH235" s="25"/>
      <c r="WRI235" s="25"/>
      <c r="WRJ235" s="25"/>
      <c r="WRK235" s="25"/>
      <c r="WRL235" s="25"/>
      <c r="WRM235" s="25"/>
      <c r="WRN235" s="25"/>
      <c r="WRO235" s="25"/>
      <c r="WRP235" s="25"/>
      <c r="WRQ235" s="25"/>
      <c r="WRR235" s="25"/>
      <c r="WRS235" s="25"/>
      <c r="WRT235" s="25"/>
      <c r="WRU235" s="25"/>
      <c r="WRV235" s="25"/>
      <c r="WRW235" s="25"/>
      <c r="WRX235" s="25"/>
      <c r="WRY235" s="25"/>
      <c r="WRZ235" s="25"/>
      <c r="WSA235" s="25"/>
      <c r="WSB235" s="25"/>
      <c r="WSC235" s="25"/>
      <c r="WSD235" s="25"/>
      <c r="WSE235" s="25"/>
      <c r="WSF235" s="25"/>
      <c r="WSG235" s="25"/>
      <c r="WSH235" s="25"/>
      <c r="WSI235" s="25"/>
      <c r="WSJ235" s="25"/>
      <c r="WSK235" s="25"/>
      <c r="WSL235" s="25"/>
      <c r="WSM235" s="25"/>
      <c r="WSN235" s="25"/>
      <c r="WSO235" s="25"/>
      <c r="WSP235" s="25"/>
      <c r="WSQ235" s="25"/>
      <c r="WSR235" s="25"/>
      <c r="WSS235" s="25"/>
      <c r="WST235" s="25"/>
      <c r="WSU235" s="25"/>
      <c r="WSV235" s="25"/>
      <c r="WSW235" s="25"/>
      <c r="WSX235" s="25"/>
      <c r="WSY235" s="25"/>
      <c r="WSZ235" s="25"/>
      <c r="WTA235" s="25"/>
      <c r="WTB235" s="25"/>
      <c r="WTC235" s="25"/>
      <c r="WTD235" s="25"/>
      <c r="WTE235" s="25"/>
      <c r="WTF235" s="25"/>
      <c r="WTG235" s="25"/>
      <c r="WTH235" s="25"/>
      <c r="WTI235" s="25"/>
      <c r="WTJ235" s="25"/>
      <c r="WTK235" s="25"/>
      <c r="WTL235" s="25"/>
      <c r="WTM235" s="25"/>
      <c r="WTN235" s="25"/>
      <c r="WTO235" s="25"/>
      <c r="WTP235" s="25"/>
      <c r="WTQ235" s="25"/>
      <c r="WTR235" s="25"/>
      <c r="WTS235" s="25"/>
      <c r="WTT235" s="25"/>
      <c r="WTU235" s="25"/>
      <c r="WTV235" s="25"/>
      <c r="WTW235" s="25"/>
      <c r="WTX235" s="25"/>
      <c r="WTY235" s="25"/>
      <c r="WTZ235" s="25"/>
      <c r="WUA235" s="25"/>
      <c r="WUB235" s="25"/>
      <c r="WUC235" s="25"/>
      <c r="WUD235" s="25"/>
      <c r="WUE235" s="25"/>
      <c r="WUF235" s="25"/>
      <c r="WUG235" s="25"/>
      <c r="WUH235" s="25"/>
      <c r="WUI235" s="25"/>
      <c r="WUJ235" s="25"/>
      <c r="WUK235" s="25"/>
      <c r="WUL235" s="25"/>
      <c r="WUM235" s="25"/>
      <c r="WUN235" s="25"/>
      <c r="WUO235" s="25"/>
      <c r="WUP235" s="25"/>
      <c r="WUQ235" s="25"/>
      <c r="WUR235" s="25"/>
      <c r="WUS235" s="25"/>
      <c r="WUT235" s="25"/>
      <c r="WUU235" s="25"/>
      <c r="WUV235" s="25"/>
      <c r="WUW235" s="25"/>
      <c r="WUX235" s="25"/>
      <c r="WUY235" s="25"/>
      <c r="WUZ235" s="25"/>
      <c r="WVA235" s="25"/>
      <c r="WVB235" s="25"/>
      <c r="WVC235" s="25"/>
      <c r="WVD235" s="25"/>
      <c r="WVE235" s="25"/>
      <c r="WVF235" s="25"/>
      <c r="WVG235" s="25"/>
      <c r="WVH235" s="25"/>
      <c r="WVI235" s="25"/>
      <c r="WVJ235" s="25"/>
      <c r="WVK235" s="25"/>
      <c r="WVL235" s="25"/>
      <c r="WVM235" s="25"/>
      <c r="WVN235" s="25"/>
      <c r="WVO235" s="25"/>
      <c r="WVP235" s="25"/>
      <c r="WVQ235" s="25"/>
      <c r="WVR235" s="25"/>
      <c r="WVS235" s="25"/>
    </row>
    <row r="236" spans="1:16139" s="73" customFormat="1" x14ac:dyDescent="0.35">
      <c r="A236" s="125"/>
      <c r="B236" s="125"/>
      <c r="C236" s="48"/>
      <c r="D236" s="125"/>
      <c r="E236" s="125"/>
      <c r="F236" s="48"/>
      <c r="G236" s="48"/>
      <c r="H236" s="48"/>
      <c r="I236" s="125"/>
      <c r="J236" s="125"/>
    </row>
    <row r="237" spans="1:16139" s="73" customFormat="1" x14ac:dyDescent="0.35">
      <c r="A237" s="125"/>
      <c r="B237" s="125"/>
      <c r="C237" s="48"/>
      <c r="D237" s="125"/>
      <c r="E237" s="125"/>
      <c r="F237" s="48"/>
      <c r="G237" s="48"/>
      <c r="H237" s="48"/>
      <c r="I237" s="125"/>
      <c r="J237" s="125"/>
    </row>
    <row r="238" spans="1:16139" s="73" customFormat="1" x14ac:dyDescent="0.35">
      <c r="A238" s="125"/>
      <c r="B238" s="125"/>
      <c r="C238" s="48"/>
      <c r="D238" s="125"/>
      <c r="E238" s="125"/>
      <c r="F238" s="48"/>
      <c r="G238" s="48"/>
      <c r="H238" s="48"/>
      <c r="I238" s="125"/>
      <c r="J238" s="125"/>
    </row>
    <row r="239" spans="1:16139" s="73" customFormat="1" x14ac:dyDescent="0.35">
      <c r="A239" s="125"/>
      <c r="B239" s="125"/>
      <c r="C239" s="48"/>
      <c r="D239" s="125"/>
      <c r="E239" s="125"/>
      <c r="F239" s="48"/>
      <c r="G239" s="48"/>
      <c r="H239" s="48"/>
      <c r="I239" s="125"/>
      <c r="J239" s="125"/>
    </row>
    <row r="240" spans="1:16139" s="73" customFormat="1" x14ac:dyDescent="0.35">
      <c r="A240" s="125"/>
      <c r="B240" s="125"/>
      <c r="C240" s="48"/>
      <c r="D240" s="125"/>
      <c r="E240" s="125"/>
      <c r="F240" s="48"/>
      <c r="G240" s="48"/>
      <c r="H240" s="48"/>
      <c r="I240" s="125"/>
      <c r="J240" s="125"/>
    </row>
    <row r="241" spans="1:10" s="73" customFormat="1" x14ac:dyDescent="0.35">
      <c r="A241" s="125"/>
      <c r="B241" s="125"/>
      <c r="C241" s="48"/>
      <c r="D241" s="125"/>
      <c r="E241" s="125"/>
      <c r="F241" s="48"/>
      <c r="G241" s="48"/>
      <c r="H241" s="48"/>
      <c r="I241" s="125"/>
      <c r="J241" s="125"/>
    </row>
    <row r="242" spans="1:10" s="73" customFormat="1" x14ac:dyDescent="0.35">
      <c r="A242" s="125"/>
      <c r="B242" s="125"/>
      <c r="C242" s="48"/>
      <c r="D242" s="125"/>
      <c r="E242" s="125"/>
      <c r="F242" s="48"/>
      <c r="G242" s="48"/>
      <c r="H242" s="48"/>
      <c r="I242" s="125"/>
      <c r="J242" s="125"/>
    </row>
    <row r="243" spans="1:10" s="73" customFormat="1" x14ac:dyDescent="0.35">
      <c r="A243" s="125"/>
      <c r="B243" s="125"/>
      <c r="C243" s="48"/>
      <c r="D243" s="125"/>
      <c r="E243" s="125"/>
      <c r="F243" s="48"/>
      <c r="G243" s="48"/>
      <c r="H243" s="48"/>
      <c r="I243" s="125"/>
      <c r="J243" s="125"/>
    </row>
    <row r="244" spans="1:10" s="73" customFormat="1" x14ac:dyDescent="0.35">
      <c r="A244" s="125"/>
      <c r="B244" s="125"/>
      <c r="C244" s="48"/>
      <c r="D244" s="125"/>
      <c r="E244" s="125"/>
      <c r="F244" s="48"/>
      <c r="G244" s="48"/>
      <c r="H244" s="48"/>
      <c r="I244" s="125"/>
      <c r="J244" s="125"/>
    </row>
    <row r="245" spans="1:10" s="73" customFormat="1" x14ac:dyDescent="0.35">
      <c r="A245" s="125"/>
      <c r="B245" s="125"/>
      <c r="C245" s="48"/>
      <c r="D245" s="125"/>
      <c r="E245" s="125"/>
      <c r="F245" s="48"/>
      <c r="G245" s="48"/>
      <c r="H245" s="48"/>
      <c r="I245" s="125"/>
      <c r="J245" s="125"/>
    </row>
    <row r="246" spans="1:10" s="73" customFormat="1" x14ac:dyDescent="0.35">
      <c r="C246" s="48"/>
      <c r="D246" s="125"/>
      <c r="E246" s="125"/>
      <c r="F246" s="48"/>
      <c r="G246" s="48"/>
      <c r="H246" s="48"/>
      <c r="I246" s="125"/>
      <c r="J246" s="125"/>
    </row>
    <row r="247" spans="1:10" s="73" customFormat="1" x14ac:dyDescent="0.35">
      <c r="C247" s="48"/>
      <c r="D247" s="125"/>
      <c r="E247" s="125"/>
      <c r="F247" s="48"/>
      <c r="G247" s="48"/>
      <c r="H247" s="48"/>
      <c r="I247" s="125"/>
      <c r="J247" s="125"/>
    </row>
    <row r="248" spans="1:10" s="73" customFormat="1" x14ac:dyDescent="0.35">
      <c r="A248" s="125"/>
      <c r="B248" s="125"/>
      <c r="C248" s="48"/>
      <c r="D248" s="125"/>
      <c r="E248" s="125"/>
      <c r="F248" s="48"/>
      <c r="G248" s="48"/>
      <c r="H248" s="48"/>
      <c r="I248" s="125"/>
      <c r="J248" s="125"/>
    </row>
    <row r="249" spans="1:10" s="73" customFormat="1" x14ac:dyDescent="0.35">
      <c r="A249" s="125"/>
      <c r="B249" s="125"/>
      <c r="C249" s="48"/>
      <c r="D249" s="125"/>
      <c r="E249" s="125"/>
      <c r="F249" s="48"/>
      <c r="G249" s="48"/>
      <c r="H249" s="48"/>
      <c r="I249" s="125"/>
      <c r="J249" s="125"/>
    </row>
    <row r="250" spans="1:10" s="73" customFormat="1" x14ac:dyDescent="0.35">
      <c r="A250" s="125"/>
      <c r="B250" s="125"/>
      <c r="C250" s="48"/>
      <c r="D250" s="125"/>
      <c r="E250" s="125"/>
      <c r="F250" s="48"/>
      <c r="G250" s="48"/>
      <c r="H250" s="48"/>
      <c r="I250" s="125"/>
      <c r="J250" s="125"/>
    </row>
    <row r="251" spans="1:10" s="73" customFormat="1" x14ac:dyDescent="0.35">
      <c r="A251" s="125"/>
      <c r="B251" s="125"/>
      <c r="C251" s="48"/>
      <c r="D251" s="125"/>
      <c r="E251" s="125"/>
      <c r="F251" s="48"/>
      <c r="G251" s="48"/>
      <c r="H251" s="48"/>
      <c r="I251" s="125"/>
      <c r="J251" s="125"/>
    </row>
    <row r="252" spans="1:10" s="73" customFormat="1" x14ac:dyDescent="0.35">
      <c r="A252" s="125"/>
      <c r="B252" s="125"/>
      <c r="C252" s="48"/>
      <c r="D252" s="125"/>
      <c r="E252" s="125"/>
      <c r="F252" s="48"/>
      <c r="G252" s="48"/>
      <c r="H252" s="48"/>
      <c r="I252" s="125"/>
      <c r="J252" s="125"/>
    </row>
    <row r="253" spans="1:10" s="73" customFormat="1" x14ac:dyDescent="0.35">
      <c r="A253" s="125"/>
      <c r="B253" s="125"/>
      <c r="C253" s="48"/>
      <c r="D253" s="125"/>
      <c r="E253" s="125"/>
      <c r="F253" s="48"/>
      <c r="G253" s="48"/>
      <c r="H253" s="48"/>
      <c r="I253" s="125"/>
      <c r="J253" s="125"/>
    </row>
    <row r="254" spans="1:10" s="73" customFormat="1" x14ac:dyDescent="0.35">
      <c r="A254" s="125"/>
      <c r="B254" s="125"/>
      <c r="C254" s="48"/>
      <c r="D254" s="125"/>
      <c r="E254" s="125"/>
      <c r="F254" s="48"/>
      <c r="G254" s="48"/>
      <c r="H254" s="48"/>
      <c r="I254" s="125"/>
      <c r="J254" s="125"/>
    </row>
    <row r="255" spans="1:10" s="73" customFormat="1" x14ac:dyDescent="0.35">
      <c r="A255" s="125"/>
      <c r="B255" s="125"/>
      <c r="C255" s="48"/>
      <c r="D255" s="125"/>
      <c r="E255" s="125"/>
      <c r="F255" s="48"/>
      <c r="G255" s="48"/>
      <c r="H255" s="48"/>
      <c r="I255" s="125"/>
      <c r="J255" s="125"/>
    </row>
    <row r="256" spans="1:10" s="73" customFormat="1" x14ac:dyDescent="0.35">
      <c r="A256" s="125"/>
      <c r="B256" s="125"/>
      <c r="C256" s="48"/>
      <c r="D256" s="125"/>
      <c r="E256" s="125"/>
      <c r="F256" s="48"/>
      <c r="G256" s="48"/>
      <c r="H256" s="48"/>
      <c r="I256" s="125"/>
      <c r="J256" s="125"/>
    </row>
    <row r="257" spans="1:10" s="73" customFormat="1" x14ac:dyDescent="0.35">
      <c r="A257" s="125"/>
      <c r="B257" s="125"/>
      <c r="C257" s="48"/>
      <c r="D257" s="125"/>
      <c r="E257" s="125"/>
      <c r="F257" s="48"/>
      <c r="G257" s="48"/>
      <c r="H257" s="48"/>
      <c r="I257" s="125"/>
      <c r="J257" s="125"/>
    </row>
    <row r="258" spans="1:10" s="73" customFormat="1" x14ac:dyDescent="0.35">
      <c r="A258" s="125"/>
      <c r="B258" s="125"/>
      <c r="C258" s="48"/>
      <c r="D258" s="125"/>
      <c r="E258" s="125"/>
      <c r="F258" s="48"/>
      <c r="G258" s="48"/>
      <c r="H258" s="48"/>
      <c r="I258" s="125"/>
      <c r="J258" s="125"/>
    </row>
    <row r="259" spans="1:10" x14ac:dyDescent="0.35">
      <c r="A259" s="239"/>
      <c r="B259" s="239"/>
    </row>
    <row r="260" spans="1:10" s="73" customFormat="1" x14ac:dyDescent="0.35">
      <c r="A260" s="125"/>
      <c r="B260" s="125"/>
      <c r="C260" s="48"/>
      <c r="D260" s="125"/>
      <c r="E260" s="125"/>
      <c r="F260" s="48"/>
      <c r="G260" s="48"/>
      <c r="H260" s="48"/>
      <c r="I260" s="125"/>
      <c r="J260" s="125"/>
    </row>
    <row r="261" spans="1:10" s="73" customFormat="1" x14ac:dyDescent="0.35">
      <c r="A261" s="125"/>
      <c r="B261" s="125"/>
      <c r="C261" s="48"/>
      <c r="D261" s="125"/>
      <c r="E261" s="125"/>
      <c r="F261" s="48"/>
      <c r="G261" s="48"/>
      <c r="H261" s="48"/>
      <c r="I261" s="125"/>
      <c r="J261" s="125"/>
    </row>
    <row r="262" spans="1:10" s="73" customFormat="1" x14ac:dyDescent="0.35">
      <c r="A262" s="125"/>
      <c r="B262" s="125"/>
      <c r="C262" s="48"/>
      <c r="D262" s="125"/>
      <c r="E262" s="125"/>
      <c r="F262" s="48"/>
      <c r="G262" s="48"/>
      <c r="H262" s="48"/>
      <c r="I262" s="125"/>
      <c r="J262" s="125"/>
    </row>
    <row r="263" spans="1:10" s="73" customFormat="1" x14ac:dyDescent="0.35">
      <c r="A263" s="125"/>
      <c r="B263" s="125"/>
      <c r="C263" s="48"/>
      <c r="D263" s="125"/>
      <c r="E263" s="125"/>
      <c r="F263" s="48"/>
      <c r="G263" s="48"/>
      <c r="H263" s="48"/>
      <c r="I263" s="125"/>
      <c r="J263" s="125"/>
    </row>
    <row r="264" spans="1:10" s="73" customFormat="1" x14ac:dyDescent="0.35">
      <c r="A264" s="125"/>
      <c r="B264" s="125"/>
      <c r="C264" s="48"/>
      <c r="D264" s="125"/>
      <c r="E264" s="125"/>
      <c r="F264" s="48"/>
      <c r="G264" s="48"/>
      <c r="H264" s="48"/>
      <c r="I264" s="125"/>
      <c r="J264" s="125"/>
    </row>
    <row r="265" spans="1:10" s="73" customFormat="1" x14ac:dyDescent="0.35">
      <c r="A265" s="125"/>
      <c r="B265" s="125"/>
      <c r="C265" s="48"/>
      <c r="D265" s="125"/>
      <c r="E265" s="125"/>
      <c r="F265" s="48"/>
      <c r="G265" s="48"/>
      <c r="H265" s="48"/>
      <c r="I265" s="125"/>
      <c r="J265" s="125"/>
    </row>
    <row r="266" spans="1:10" s="73" customFormat="1" x14ac:dyDescent="0.35">
      <c r="A266" s="125"/>
      <c r="B266" s="125"/>
      <c r="C266" s="48"/>
      <c r="D266" s="125"/>
      <c r="E266" s="125"/>
      <c r="F266" s="48"/>
      <c r="G266" s="48"/>
      <c r="H266" s="48"/>
      <c r="I266" s="125"/>
      <c r="J266" s="125"/>
    </row>
    <row r="267" spans="1:10" s="73" customFormat="1" x14ac:dyDescent="0.35">
      <c r="A267" s="125"/>
      <c r="B267" s="125"/>
      <c r="C267" s="48"/>
      <c r="D267" s="125"/>
      <c r="E267" s="125"/>
      <c r="F267" s="48"/>
      <c r="G267" s="48"/>
      <c r="H267" s="48"/>
      <c r="I267" s="125"/>
      <c r="J267" s="125"/>
    </row>
    <row r="268" spans="1:10" s="73" customFormat="1" x14ac:dyDescent="0.35">
      <c r="A268" s="125"/>
      <c r="B268" s="125"/>
      <c r="C268" s="48"/>
      <c r="D268" s="125"/>
      <c r="E268" s="125"/>
      <c r="F268" s="48"/>
      <c r="G268" s="48"/>
      <c r="H268" s="48"/>
      <c r="I268" s="125"/>
      <c r="J268" s="125"/>
    </row>
    <row r="269" spans="1:10" s="73" customFormat="1" x14ac:dyDescent="0.35">
      <c r="A269" s="125"/>
      <c r="B269" s="125"/>
      <c r="C269" s="48"/>
      <c r="D269" s="125"/>
      <c r="E269" s="125"/>
      <c r="F269" s="48"/>
      <c r="G269" s="48"/>
      <c r="H269" s="48"/>
      <c r="I269" s="125"/>
      <c r="J269" s="125"/>
    </row>
    <row r="270" spans="1:10" s="73" customFormat="1" x14ac:dyDescent="0.35">
      <c r="A270" s="125"/>
      <c r="B270" s="125"/>
      <c r="C270" s="48"/>
      <c r="D270" s="125"/>
      <c r="E270" s="125"/>
      <c r="F270" s="48"/>
      <c r="G270" s="48"/>
      <c r="H270" s="48"/>
      <c r="I270" s="125"/>
      <c r="J270" s="125"/>
    </row>
    <row r="271" spans="1:10" s="73" customFormat="1" x14ac:dyDescent="0.35">
      <c r="A271" s="48"/>
      <c r="B271" s="48"/>
      <c r="C271" s="48"/>
      <c r="D271" s="48"/>
      <c r="E271" s="48"/>
      <c r="F271" s="48"/>
      <c r="G271" s="48"/>
      <c r="H271" s="48"/>
      <c r="I271" s="48"/>
      <c r="J271" s="48"/>
    </row>
    <row r="272" spans="1:10" s="73" customFormat="1" x14ac:dyDescent="0.35">
      <c r="A272" s="48"/>
      <c r="B272" s="48"/>
      <c r="C272" s="48"/>
      <c r="D272" s="48"/>
      <c r="E272" s="48"/>
      <c r="F272" s="48"/>
      <c r="G272" s="48"/>
      <c r="H272" s="48"/>
      <c r="I272" s="48"/>
      <c r="J272" s="48"/>
    </row>
    <row r="273" spans="1:10" s="73" customFormat="1" x14ac:dyDescent="0.35">
      <c r="A273" s="48"/>
      <c r="B273" s="48"/>
      <c r="C273" s="48"/>
      <c r="D273" s="48"/>
      <c r="E273" s="48"/>
      <c r="F273" s="48"/>
      <c r="G273" s="48"/>
      <c r="H273" s="48"/>
      <c r="I273" s="48"/>
      <c r="J273" s="48"/>
    </row>
    <row r="274" spans="1:10" s="73" customFormat="1" x14ac:dyDescent="0.35">
      <c r="A274" s="48"/>
      <c r="B274" s="48"/>
      <c r="C274" s="48"/>
      <c r="D274" s="48"/>
      <c r="E274" s="48"/>
      <c r="F274" s="48"/>
      <c r="G274" s="48"/>
      <c r="H274" s="48"/>
      <c r="I274" s="48"/>
      <c r="J274" s="48"/>
    </row>
    <row r="276" spans="1:10" s="73" customFormat="1" x14ac:dyDescent="0.35">
      <c r="C276" s="48"/>
      <c r="D276" s="125"/>
      <c r="E276" s="125"/>
      <c r="F276" s="48"/>
      <c r="G276" s="48"/>
      <c r="H276" s="48"/>
      <c r="I276" s="125"/>
      <c r="J276" s="125"/>
    </row>
    <row r="277" spans="1:10" s="73" customFormat="1" x14ac:dyDescent="0.35">
      <c r="A277" s="125"/>
      <c r="B277" s="125"/>
      <c r="C277" s="48"/>
      <c r="D277" s="125"/>
      <c r="E277" s="125"/>
      <c r="F277" s="48"/>
      <c r="G277" s="48"/>
      <c r="H277" s="48"/>
      <c r="I277" s="125"/>
      <c r="J277" s="125"/>
    </row>
    <row r="278" spans="1:10" s="73" customFormat="1" x14ac:dyDescent="0.35">
      <c r="A278" s="125"/>
      <c r="B278" s="125"/>
      <c r="C278" s="48"/>
      <c r="D278" s="125"/>
      <c r="E278" s="125"/>
      <c r="F278" s="48"/>
      <c r="G278" s="48"/>
      <c r="H278" s="48"/>
      <c r="I278" s="125"/>
      <c r="J278" s="125"/>
    </row>
    <row r="279" spans="1:10" s="73" customFormat="1" x14ac:dyDescent="0.35">
      <c r="A279" s="125"/>
      <c r="B279" s="125"/>
      <c r="C279" s="48"/>
      <c r="D279" s="125"/>
      <c r="E279" s="125"/>
      <c r="F279" s="48"/>
      <c r="G279" s="48"/>
      <c r="H279" s="48"/>
      <c r="I279" s="125"/>
      <c r="J279" s="125"/>
    </row>
    <row r="280" spans="1:10" s="73" customFormat="1" x14ac:dyDescent="0.35">
      <c r="A280" s="125"/>
      <c r="B280" s="125"/>
      <c r="C280" s="48"/>
      <c r="D280" s="125"/>
      <c r="E280" s="125"/>
      <c r="F280" s="48"/>
      <c r="G280" s="48"/>
      <c r="H280" s="48"/>
      <c r="I280" s="125"/>
      <c r="J280" s="125"/>
    </row>
    <row r="281" spans="1:10" s="73" customFormat="1" x14ac:dyDescent="0.35">
      <c r="A281" s="125"/>
      <c r="B281" s="125"/>
      <c r="C281" s="48"/>
      <c r="D281" s="125"/>
      <c r="E281" s="125"/>
      <c r="F281" s="48"/>
      <c r="G281" s="48"/>
      <c r="H281" s="48"/>
      <c r="I281" s="125"/>
      <c r="J281" s="125"/>
    </row>
    <row r="282" spans="1:10" s="73" customFormat="1" x14ac:dyDescent="0.35">
      <c r="A282" s="125"/>
      <c r="B282" s="125"/>
      <c r="C282" s="48"/>
      <c r="D282" s="125"/>
      <c r="E282" s="125"/>
      <c r="F282" s="48"/>
      <c r="G282" s="48"/>
      <c r="H282" s="48"/>
      <c r="I282" s="125"/>
      <c r="J282" s="125"/>
    </row>
    <row r="283" spans="1:10" s="73" customFormat="1" x14ac:dyDescent="0.35">
      <c r="A283" s="125"/>
      <c r="B283" s="125"/>
      <c r="C283" s="48"/>
      <c r="D283" s="125"/>
      <c r="E283" s="125"/>
      <c r="F283" s="48"/>
      <c r="G283" s="48"/>
      <c r="H283" s="48"/>
      <c r="I283" s="125"/>
      <c r="J283" s="125"/>
    </row>
    <row r="284" spans="1:10" s="73" customFormat="1" x14ac:dyDescent="0.35">
      <c r="A284" s="125"/>
      <c r="B284" s="125"/>
      <c r="C284" s="48"/>
      <c r="D284" s="125"/>
      <c r="E284" s="125"/>
      <c r="F284" s="48"/>
      <c r="G284" s="48"/>
      <c r="H284" s="48"/>
      <c r="I284" s="125"/>
      <c r="J284" s="125"/>
    </row>
    <row r="285" spans="1:10" s="73" customFormat="1" x14ac:dyDescent="0.35">
      <c r="A285" s="125"/>
      <c r="B285" s="125"/>
      <c r="C285" s="48"/>
      <c r="D285" s="125"/>
      <c r="E285" s="125"/>
      <c r="F285" s="48"/>
      <c r="G285" s="48"/>
      <c r="H285" s="48"/>
      <c r="I285" s="125"/>
      <c r="J285" s="125"/>
    </row>
    <row r="286" spans="1:10" s="73" customFormat="1" x14ac:dyDescent="0.35">
      <c r="A286" s="125"/>
      <c r="B286" s="125"/>
      <c r="C286" s="48"/>
      <c r="D286" s="125"/>
      <c r="E286" s="125"/>
      <c r="F286" s="48"/>
      <c r="G286" s="48"/>
      <c r="H286" s="48"/>
      <c r="I286" s="125"/>
      <c r="J286" s="125"/>
    </row>
    <row r="287" spans="1:10" s="73" customFormat="1" x14ac:dyDescent="0.35">
      <c r="A287" s="125"/>
      <c r="B287" s="125"/>
      <c r="C287" s="48"/>
      <c r="D287" s="125"/>
      <c r="E287" s="125"/>
      <c r="F287" s="48"/>
      <c r="G287" s="48"/>
      <c r="H287" s="48"/>
      <c r="I287" s="125"/>
      <c r="J287" s="125"/>
    </row>
    <row r="288" spans="1:10" s="73" customFormat="1" x14ac:dyDescent="0.35">
      <c r="A288" s="125"/>
      <c r="B288" s="125"/>
      <c r="C288" s="48"/>
      <c r="D288" s="125"/>
      <c r="E288" s="125"/>
      <c r="F288" s="48"/>
      <c r="G288" s="48"/>
      <c r="H288" s="48"/>
      <c r="I288" s="125"/>
      <c r="J288" s="125"/>
    </row>
    <row r="289" spans="1:10" s="73" customFormat="1" x14ac:dyDescent="0.35">
      <c r="A289" s="125"/>
      <c r="B289" s="125"/>
      <c r="C289" s="48"/>
      <c r="D289" s="125"/>
      <c r="E289" s="125"/>
      <c r="F289" s="48"/>
      <c r="G289" s="48"/>
      <c r="H289" s="48"/>
      <c r="I289" s="125"/>
      <c r="J289" s="125"/>
    </row>
    <row r="290" spans="1:10" s="73" customFormat="1" x14ac:dyDescent="0.35">
      <c r="A290" s="125"/>
      <c r="B290" s="125"/>
      <c r="C290" s="48"/>
      <c r="D290" s="125"/>
      <c r="E290" s="125"/>
      <c r="F290" s="48"/>
      <c r="G290" s="48"/>
      <c r="H290" s="48"/>
      <c r="I290" s="125"/>
      <c r="J290" s="125"/>
    </row>
    <row r="291" spans="1:10" s="73" customFormat="1" x14ac:dyDescent="0.35">
      <c r="A291" s="125"/>
      <c r="B291" s="125"/>
      <c r="C291" s="48"/>
      <c r="D291" s="125"/>
      <c r="E291" s="125"/>
      <c r="F291" s="48"/>
      <c r="G291" s="48"/>
      <c r="H291" s="48"/>
      <c r="I291" s="125"/>
      <c r="J291" s="125"/>
    </row>
    <row r="292" spans="1:10" s="73" customFormat="1" x14ac:dyDescent="0.35">
      <c r="A292" s="125"/>
      <c r="B292" s="125"/>
      <c r="C292" s="48"/>
      <c r="D292" s="125"/>
      <c r="E292" s="125"/>
      <c r="F292" s="48"/>
      <c r="G292" s="48"/>
      <c r="H292" s="48"/>
      <c r="I292" s="125"/>
      <c r="J292" s="125"/>
    </row>
    <row r="293" spans="1:10" s="73" customFormat="1" x14ac:dyDescent="0.35">
      <c r="A293" s="125"/>
      <c r="B293" s="125"/>
      <c r="C293" s="48"/>
      <c r="D293" s="125"/>
      <c r="E293" s="125"/>
      <c r="F293" s="48"/>
      <c r="G293" s="48"/>
      <c r="H293" s="48"/>
      <c r="I293" s="125"/>
      <c r="J293" s="125"/>
    </row>
    <row r="294" spans="1:10" s="73" customFormat="1" x14ac:dyDescent="0.35">
      <c r="A294" s="125"/>
      <c r="B294" s="125"/>
      <c r="C294" s="48"/>
      <c r="D294" s="125"/>
      <c r="E294" s="125"/>
      <c r="F294" s="48"/>
      <c r="G294" s="48"/>
      <c r="H294" s="48"/>
      <c r="I294" s="125"/>
      <c r="J294" s="125"/>
    </row>
    <row r="295" spans="1:10" s="73" customFormat="1" x14ac:dyDescent="0.35">
      <c r="A295" s="125"/>
      <c r="B295" s="125"/>
      <c r="C295" s="48"/>
      <c r="D295" s="125"/>
      <c r="E295" s="125"/>
      <c r="F295" s="48"/>
      <c r="G295" s="48"/>
      <c r="H295" s="48"/>
      <c r="I295" s="125"/>
      <c r="J295" s="125"/>
    </row>
    <row r="296" spans="1:10" s="73" customFormat="1" x14ac:dyDescent="0.35">
      <c r="A296" s="125"/>
      <c r="B296" s="125"/>
      <c r="C296" s="48"/>
      <c r="D296" s="125"/>
      <c r="E296" s="125"/>
      <c r="F296" s="48"/>
      <c r="G296" s="48"/>
      <c r="H296" s="48"/>
      <c r="I296" s="125"/>
      <c r="J296" s="125"/>
    </row>
    <row r="297" spans="1:10" s="73" customFormat="1" x14ac:dyDescent="0.35">
      <c r="A297" s="125"/>
      <c r="B297" s="125"/>
      <c r="C297" s="48"/>
      <c r="D297" s="125"/>
      <c r="E297" s="125"/>
      <c r="F297" s="48"/>
      <c r="G297" s="48"/>
      <c r="H297" s="48"/>
      <c r="I297" s="125"/>
      <c r="J297" s="125"/>
    </row>
    <row r="298" spans="1:10" s="73" customFormat="1" x14ac:dyDescent="0.35">
      <c r="A298" s="125"/>
      <c r="B298" s="125"/>
      <c r="C298" s="48"/>
      <c r="D298" s="125"/>
      <c r="E298" s="125"/>
      <c r="F298" s="48"/>
      <c r="G298" s="48"/>
      <c r="H298" s="48"/>
      <c r="I298" s="125"/>
      <c r="J298" s="125"/>
    </row>
    <row r="299" spans="1:10" s="73" customFormat="1" x14ac:dyDescent="0.35">
      <c r="A299" s="125"/>
      <c r="B299" s="125"/>
      <c r="C299" s="48"/>
      <c r="D299" s="125"/>
      <c r="E299" s="125"/>
      <c r="F299" s="48"/>
      <c r="G299" s="48"/>
      <c r="H299" s="48"/>
      <c r="I299" s="125"/>
      <c r="J299" s="125"/>
    </row>
    <row r="300" spans="1:10" s="73" customFormat="1" x14ac:dyDescent="0.35">
      <c r="A300" s="125"/>
      <c r="B300" s="125"/>
      <c r="C300" s="48"/>
      <c r="D300" s="125"/>
      <c r="E300" s="125"/>
      <c r="F300" s="48"/>
      <c r="G300" s="48"/>
      <c r="H300" s="48"/>
      <c r="I300" s="125"/>
      <c r="J300" s="125"/>
    </row>
    <row r="301" spans="1:10" s="73" customFormat="1" x14ac:dyDescent="0.35">
      <c r="A301" s="125"/>
      <c r="B301" s="125"/>
      <c r="C301" s="48"/>
      <c r="D301" s="125"/>
      <c r="E301" s="125"/>
      <c r="F301" s="48"/>
      <c r="G301" s="48"/>
      <c r="H301" s="48"/>
      <c r="I301" s="125"/>
      <c r="J301" s="125"/>
    </row>
    <row r="302" spans="1:10" s="73" customFormat="1" x14ac:dyDescent="0.35">
      <c r="A302" s="125"/>
      <c r="B302" s="125"/>
      <c r="C302" s="48"/>
      <c r="D302" s="125"/>
      <c r="E302" s="125"/>
      <c r="F302" s="48"/>
      <c r="G302" s="48"/>
      <c r="H302" s="48"/>
      <c r="I302" s="125"/>
      <c r="J302" s="125"/>
    </row>
    <row r="303" spans="1:10" s="73" customFormat="1" x14ac:dyDescent="0.35">
      <c r="A303" s="125"/>
      <c r="B303" s="125"/>
      <c r="C303" s="48"/>
      <c r="D303" s="125"/>
      <c r="E303" s="125"/>
      <c r="F303" s="48"/>
      <c r="G303" s="48"/>
      <c r="H303" s="48"/>
      <c r="I303" s="125"/>
      <c r="J303" s="125"/>
    </row>
    <row r="304" spans="1:10" s="73" customFormat="1" x14ac:dyDescent="0.35">
      <c r="A304" s="125"/>
      <c r="B304" s="125"/>
      <c r="C304" s="48"/>
      <c r="D304" s="125"/>
      <c r="E304" s="125"/>
      <c r="F304" s="48"/>
      <c r="G304" s="48"/>
      <c r="H304" s="48"/>
      <c r="I304" s="125"/>
      <c r="J304" s="125"/>
    </row>
    <row r="305" spans="1:10" s="73" customFormat="1" x14ac:dyDescent="0.35">
      <c r="A305" s="125"/>
      <c r="B305" s="125"/>
      <c r="C305" s="48"/>
      <c r="D305" s="125"/>
      <c r="E305" s="125"/>
      <c r="F305" s="48"/>
      <c r="G305" s="48"/>
      <c r="H305" s="48"/>
      <c r="I305" s="125"/>
      <c r="J305" s="125"/>
    </row>
    <row r="306" spans="1:10" s="73" customFormat="1" x14ac:dyDescent="0.35">
      <c r="A306" s="125"/>
      <c r="B306" s="125"/>
      <c r="C306" s="48"/>
      <c r="D306" s="125"/>
      <c r="E306" s="125"/>
      <c r="F306" s="48"/>
      <c r="G306" s="48"/>
      <c r="H306" s="48"/>
      <c r="I306" s="125"/>
      <c r="J306" s="125"/>
    </row>
    <row r="307" spans="1:10" s="73" customFormat="1" x14ac:dyDescent="0.35">
      <c r="A307" s="125"/>
      <c r="B307" s="125"/>
      <c r="C307" s="48"/>
      <c r="D307" s="125"/>
      <c r="E307" s="125"/>
      <c r="F307" s="48"/>
      <c r="G307" s="48"/>
      <c r="H307" s="48"/>
      <c r="I307" s="125"/>
      <c r="J307" s="125"/>
    </row>
    <row r="308" spans="1:10" s="73" customFormat="1" x14ac:dyDescent="0.35">
      <c r="A308" s="125"/>
      <c r="B308" s="125"/>
      <c r="C308" s="48"/>
      <c r="D308" s="125"/>
      <c r="E308" s="125"/>
      <c r="F308" s="48"/>
      <c r="G308" s="48"/>
      <c r="H308" s="48"/>
      <c r="I308" s="125"/>
      <c r="J308" s="125"/>
    </row>
    <row r="309" spans="1:10" s="73" customFormat="1" x14ac:dyDescent="0.35">
      <c r="A309" s="125"/>
      <c r="B309" s="125"/>
      <c r="C309" s="48"/>
      <c r="D309" s="125"/>
      <c r="E309" s="125"/>
      <c r="F309" s="48"/>
      <c r="G309" s="48"/>
      <c r="H309" s="48"/>
      <c r="I309" s="125"/>
      <c r="J309" s="125"/>
    </row>
    <row r="310" spans="1:10" s="73" customFormat="1" x14ac:dyDescent="0.35">
      <c r="A310" s="125"/>
      <c r="B310" s="125"/>
      <c r="C310" s="48"/>
      <c r="D310" s="125"/>
      <c r="E310" s="125"/>
      <c r="F310" s="48"/>
      <c r="G310" s="48"/>
      <c r="H310" s="48"/>
      <c r="I310" s="125"/>
      <c r="J310" s="125"/>
    </row>
    <row r="311" spans="1:10" s="73" customFormat="1" x14ac:dyDescent="0.35">
      <c r="A311" s="125"/>
      <c r="B311" s="125"/>
      <c r="C311" s="48"/>
      <c r="D311" s="125"/>
      <c r="E311" s="125"/>
      <c r="F311" s="48"/>
      <c r="G311" s="48"/>
      <c r="H311" s="48"/>
      <c r="I311" s="125"/>
      <c r="J311" s="125"/>
    </row>
    <row r="312" spans="1:10" s="73" customFormat="1" x14ac:dyDescent="0.35">
      <c r="A312" s="125"/>
      <c r="B312" s="125"/>
      <c r="C312" s="48"/>
      <c r="D312" s="125"/>
      <c r="E312" s="125"/>
      <c r="F312" s="48"/>
      <c r="G312" s="48"/>
      <c r="H312" s="48"/>
      <c r="I312" s="125"/>
      <c r="J312" s="125"/>
    </row>
    <row r="313" spans="1:10" s="73" customFormat="1" x14ac:dyDescent="0.35">
      <c r="A313" s="125"/>
      <c r="B313" s="125"/>
      <c r="C313" s="48"/>
      <c r="D313" s="125"/>
      <c r="E313" s="125"/>
      <c r="F313" s="48"/>
      <c r="G313" s="48"/>
      <c r="H313" s="48"/>
      <c r="I313" s="125"/>
      <c r="J313" s="125"/>
    </row>
    <row r="314" spans="1:10" s="73" customFormat="1" x14ac:dyDescent="0.35">
      <c r="A314" s="125"/>
      <c r="B314" s="125"/>
      <c r="C314" s="48"/>
      <c r="D314" s="125"/>
      <c r="E314" s="125"/>
      <c r="F314" s="48"/>
      <c r="G314" s="48"/>
      <c r="H314" s="48"/>
      <c r="I314" s="125"/>
      <c r="J314" s="125"/>
    </row>
    <row r="315" spans="1:10" s="73" customFormat="1" x14ac:dyDescent="0.35">
      <c r="A315" s="125"/>
      <c r="B315" s="125"/>
      <c r="C315" s="48"/>
      <c r="D315" s="125"/>
      <c r="E315" s="125"/>
      <c r="F315" s="48"/>
      <c r="G315" s="48"/>
      <c r="H315" s="48"/>
      <c r="I315" s="125"/>
      <c r="J315" s="125"/>
    </row>
    <row r="316" spans="1:10" ht="15" customHeight="1" x14ac:dyDescent="0.35">
      <c r="A316" s="75"/>
      <c r="B316" s="78"/>
      <c r="C316" s="78"/>
      <c r="D316" s="78"/>
      <c r="E316" s="78"/>
      <c r="F316" s="78"/>
      <c r="G316" s="78"/>
      <c r="H316" s="78"/>
      <c r="I316" s="78"/>
      <c r="J316" s="78"/>
    </row>
    <row r="317" spans="1:10" ht="15" customHeight="1" x14ac:dyDescent="0.35">
      <c r="A317" s="75"/>
      <c r="B317" s="78"/>
      <c r="C317" s="78"/>
      <c r="D317" s="78"/>
      <c r="E317" s="78"/>
      <c r="F317" s="78"/>
      <c r="G317" s="78"/>
      <c r="H317" s="78"/>
      <c r="I317" s="78"/>
      <c r="J317" s="78"/>
    </row>
    <row r="318" spans="1:10" x14ac:dyDescent="0.35">
      <c r="A318" s="78"/>
      <c r="B318" s="78"/>
      <c r="C318" s="78"/>
      <c r="D318" s="78"/>
      <c r="E318" s="78"/>
      <c r="F318" s="78"/>
      <c r="G318" s="78"/>
      <c r="H318" s="78"/>
      <c r="I318" s="78"/>
      <c r="J318" s="78"/>
    </row>
    <row r="319" spans="1:10" x14ac:dyDescent="0.35">
      <c r="A319" s="78"/>
      <c r="B319" s="78"/>
      <c r="C319" s="78"/>
      <c r="D319" s="78"/>
      <c r="E319" s="78"/>
      <c r="F319" s="78"/>
      <c r="G319" s="78"/>
      <c r="H319" s="78"/>
      <c r="I319" s="78"/>
      <c r="J319" s="78"/>
    </row>
    <row r="320" spans="1:10" ht="15" customHeight="1" x14ac:dyDescent="0.35"/>
  </sheetData>
  <mergeCells count="699">
    <mergeCell ref="A220:B220"/>
    <mergeCell ref="D220:E220"/>
    <mergeCell ref="I220:J220"/>
    <mergeCell ref="A221:B221"/>
    <mergeCell ref="D221:E221"/>
    <mergeCell ref="I221:J221"/>
    <mergeCell ref="A265:B265"/>
    <mergeCell ref="D265:E265"/>
    <mergeCell ref="I265:J265"/>
    <mergeCell ref="A262:B262"/>
    <mergeCell ref="D262:E262"/>
    <mergeCell ref="I262:J262"/>
    <mergeCell ref="A263:B263"/>
    <mergeCell ref="D263:E263"/>
    <mergeCell ref="I263:J263"/>
    <mergeCell ref="A264:B264"/>
    <mergeCell ref="D264:E264"/>
    <mergeCell ref="I264:J264"/>
    <mergeCell ref="A258:B258"/>
    <mergeCell ref="D258:E258"/>
    <mergeCell ref="I258:J258"/>
    <mergeCell ref="A259:B259"/>
    <mergeCell ref="A260:B260"/>
    <mergeCell ref="D260:E260"/>
    <mergeCell ref="A269:B269"/>
    <mergeCell ref="D269:E269"/>
    <mergeCell ref="I269:J269"/>
    <mergeCell ref="A270:B270"/>
    <mergeCell ref="D270:E270"/>
    <mergeCell ref="I270:J270"/>
    <mergeCell ref="A266:B266"/>
    <mergeCell ref="D266:E266"/>
    <mergeCell ref="I266:J266"/>
    <mergeCell ref="A267:B267"/>
    <mergeCell ref="D267:E267"/>
    <mergeCell ref="I267:J267"/>
    <mergeCell ref="A268:B268"/>
    <mergeCell ref="D268:E268"/>
    <mergeCell ref="I268:J268"/>
    <mergeCell ref="I260:J260"/>
    <mergeCell ref="A261:B261"/>
    <mergeCell ref="D261:E261"/>
    <mergeCell ref="I261:J261"/>
    <mergeCell ref="A255:B255"/>
    <mergeCell ref="D255:E255"/>
    <mergeCell ref="I255:J255"/>
    <mergeCell ref="A256:B256"/>
    <mergeCell ref="D256:E256"/>
    <mergeCell ref="I256:J256"/>
    <mergeCell ref="A257:B257"/>
    <mergeCell ref="D257:E257"/>
    <mergeCell ref="I257:J257"/>
    <mergeCell ref="A252:B252"/>
    <mergeCell ref="D252:E252"/>
    <mergeCell ref="I252:J252"/>
    <mergeCell ref="A253:B253"/>
    <mergeCell ref="D253:E253"/>
    <mergeCell ref="I253:J253"/>
    <mergeCell ref="A254:B254"/>
    <mergeCell ref="D254:E254"/>
    <mergeCell ref="I254:J254"/>
    <mergeCell ref="A249:B249"/>
    <mergeCell ref="D249:E249"/>
    <mergeCell ref="I249:J249"/>
    <mergeCell ref="A250:B250"/>
    <mergeCell ref="D250:E250"/>
    <mergeCell ref="I250:J250"/>
    <mergeCell ref="A251:B251"/>
    <mergeCell ref="D251:E251"/>
    <mergeCell ref="I251:J251"/>
    <mergeCell ref="A245:B245"/>
    <mergeCell ref="D245:E245"/>
    <mergeCell ref="I245:J245"/>
    <mergeCell ref="D246:E246"/>
    <mergeCell ref="I246:J246"/>
    <mergeCell ref="D247:E247"/>
    <mergeCell ref="I247:J247"/>
    <mergeCell ref="A248:B248"/>
    <mergeCell ref="D248:E248"/>
    <mergeCell ref="I248:J248"/>
    <mergeCell ref="A242:B242"/>
    <mergeCell ref="D242:E242"/>
    <mergeCell ref="I242:J242"/>
    <mergeCell ref="A243:B243"/>
    <mergeCell ref="D243:E243"/>
    <mergeCell ref="I243:J243"/>
    <mergeCell ref="A244:B244"/>
    <mergeCell ref="D244:E244"/>
    <mergeCell ref="I244:J244"/>
    <mergeCell ref="A239:B239"/>
    <mergeCell ref="D239:E239"/>
    <mergeCell ref="I239:J239"/>
    <mergeCell ref="A240:B240"/>
    <mergeCell ref="D240:E240"/>
    <mergeCell ref="I240:J240"/>
    <mergeCell ref="A241:B241"/>
    <mergeCell ref="D241:E241"/>
    <mergeCell ref="I241:J241"/>
    <mergeCell ref="D235:J235"/>
    <mergeCell ref="A236:B236"/>
    <mergeCell ref="D236:E236"/>
    <mergeCell ref="I236:J236"/>
    <mergeCell ref="A237:B237"/>
    <mergeCell ref="D237:E237"/>
    <mergeCell ref="I237:J237"/>
    <mergeCell ref="A238:B238"/>
    <mergeCell ref="D238:E238"/>
    <mergeCell ref="I238:J238"/>
    <mergeCell ref="A75:C75"/>
    <mergeCell ref="D75:E75"/>
    <mergeCell ref="F75:H75"/>
    <mergeCell ref="I75:J75"/>
    <mergeCell ref="I146:J148"/>
    <mergeCell ref="I134:J143"/>
    <mergeCell ref="H67:J74"/>
    <mergeCell ref="C68:E68"/>
    <mergeCell ref="F68:G68"/>
    <mergeCell ref="C69:E69"/>
    <mergeCell ref="F69:G69"/>
    <mergeCell ref="C70:E70"/>
    <mergeCell ref="F70:G70"/>
    <mergeCell ref="C71:E71"/>
    <mergeCell ref="F71:G71"/>
    <mergeCell ref="C72:E72"/>
    <mergeCell ref="F72:G72"/>
    <mergeCell ref="C73:E73"/>
    <mergeCell ref="F73:G73"/>
    <mergeCell ref="C74:E74"/>
    <mergeCell ref="F74:G74"/>
    <mergeCell ref="A105:J105"/>
    <mergeCell ref="A106:B106"/>
    <mergeCell ref="A114:J114"/>
    <mergeCell ref="A34:J34"/>
    <mergeCell ref="D184:J184"/>
    <mergeCell ref="A180:J183"/>
    <mergeCell ref="A179:B179"/>
    <mergeCell ref="E179:G179"/>
    <mergeCell ref="C179:D179"/>
    <mergeCell ref="H179:J179"/>
    <mergeCell ref="F58:G58"/>
    <mergeCell ref="H48:J48"/>
    <mergeCell ref="A48:B48"/>
    <mergeCell ref="C48:F48"/>
    <mergeCell ref="A49:C49"/>
    <mergeCell ref="D49:E49"/>
    <mergeCell ref="F49:G49"/>
    <mergeCell ref="H49:J49"/>
    <mergeCell ref="F38:J38"/>
    <mergeCell ref="H45:J45"/>
    <mergeCell ref="H46:J46"/>
    <mergeCell ref="A46:B46"/>
    <mergeCell ref="C46:F46"/>
    <mergeCell ref="A47:B47"/>
    <mergeCell ref="C106:J106"/>
    <mergeCell ref="C47:F47"/>
    <mergeCell ref="A35:E35"/>
    <mergeCell ref="A16:B16"/>
    <mergeCell ref="C16:E16"/>
    <mergeCell ref="F16:G16"/>
    <mergeCell ref="H16:J16"/>
    <mergeCell ref="A27:B27"/>
    <mergeCell ref="C27:D27"/>
    <mergeCell ref="E27:F27"/>
    <mergeCell ref="G27:H27"/>
    <mergeCell ref="I27:J27"/>
    <mergeCell ref="F21:J22"/>
    <mergeCell ref="A28:B28"/>
    <mergeCell ref="C28:D28"/>
    <mergeCell ref="E28:F28"/>
    <mergeCell ref="G28:H28"/>
    <mergeCell ref="I28:J28"/>
    <mergeCell ref="A39:E39"/>
    <mergeCell ref="F39:J39"/>
    <mergeCell ref="A29:B29"/>
    <mergeCell ref="C29:D29"/>
    <mergeCell ref="E29:F29"/>
    <mergeCell ref="G29:H29"/>
    <mergeCell ref="I29:J29"/>
    <mergeCell ref="A31:J31"/>
    <mergeCell ref="A32:B32"/>
    <mergeCell ref="C32:D32"/>
    <mergeCell ref="E32:F32"/>
    <mergeCell ref="G32:H32"/>
    <mergeCell ref="I32:J32"/>
    <mergeCell ref="A36:E36"/>
    <mergeCell ref="F36:J36"/>
    <mergeCell ref="F35:J35"/>
    <mergeCell ref="A30:J30"/>
    <mergeCell ref="A37:J37"/>
    <mergeCell ref="A38:E38"/>
    <mergeCell ref="A10:E10"/>
    <mergeCell ref="F10:J10"/>
    <mergeCell ref="A5:E5"/>
    <mergeCell ref="F5:J5"/>
    <mergeCell ref="A6:E6"/>
    <mergeCell ref="F6:J6"/>
    <mergeCell ref="A7:E7"/>
    <mergeCell ref="F7:J7"/>
    <mergeCell ref="A14:B14"/>
    <mergeCell ref="A11:E11"/>
    <mergeCell ref="F11:J11"/>
    <mergeCell ref="A12:E12"/>
    <mergeCell ref="F12:J12"/>
    <mergeCell ref="A13:B13"/>
    <mergeCell ref="C13:J13"/>
    <mergeCell ref="C14:J14"/>
    <mergeCell ref="A1:J1"/>
    <mergeCell ref="A2:J2"/>
    <mergeCell ref="A3:E3"/>
    <mergeCell ref="F3:J3"/>
    <mergeCell ref="A4:E4"/>
    <mergeCell ref="A8:E8"/>
    <mergeCell ref="F8:J8"/>
    <mergeCell ref="A9:E9"/>
    <mergeCell ref="F9:J9"/>
    <mergeCell ref="F4:J4"/>
    <mergeCell ref="A15:B15"/>
    <mergeCell ref="C15:E15"/>
    <mergeCell ref="F15:G15"/>
    <mergeCell ref="H15:J15"/>
    <mergeCell ref="A24:E24"/>
    <mergeCell ref="A42:E42"/>
    <mergeCell ref="A25:E25"/>
    <mergeCell ref="F25:J25"/>
    <mergeCell ref="F24:J24"/>
    <mergeCell ref="A26:E26"/>
    <mergeCell ref="F26:J26"/>
    <mergeCell ref="A23:E23"/>
    <mergeCell ref="F23:J23"/>
    <mergeCell ref="A17:B17"/>
    <mergeCell ref="C17:E17"/>
    <mergeCell ref="F17:G17"/>
    <mergeCell ref="H17:J17"/>
    <mergeCell ref="A18:B18"/>
    <mergeCell ref="C18:E18"/>
    <mergeCell ref="F18:G18"/>
    <mergeCell ref="H18:J18"/>
    <mergeCell ref="A19:E20"/>
    <mergeCell ref="F19:J20"/>
    <mergeCell ref="A21:E22"/>
    <mergeCell ref="A45:B45"/>
    <mergeCell ref="C45:F45"/>
    <mergeCell ref="A40:E40"/>
    <mergeCell ref="F40:J40"/>
    <mergeCell ref="A41:E41"/>
    <mergeCell ref="F41:J41"/>
    <mergeCell ref="F67:G67"/>
    <mergeCell ref="A50:J50"/>
    <mergeCell ref="A51:C51"/>
    <mergeCell ref="D51:E51"/>
    <mergeCell ref="F51:G51"/>
    <mergeCell ref="H51:J51"/>
    <mergeCell ref="C59:E59"/>
    <mergeCell ref="F59:G59"/>
    <mergeCell ref="C60:E60"/>
    <mergeCell ref="F60:G60"/>
    <mergeCell ref="A53:C53"/>
    <mergeCell ref="D53:J53"/>
    <mergeCell ref="H57:J64"/>
    <mergeCell ref="C64:E64"/>
    <mergeCell ref="F64:G64"/>
    <mergeCell ref="C61:E61"/>
    <mergeCell ref="F61:G61"/>
    <mergeCell ref="A54:J54"/>
    <mergeCell ref="A55:J55"/>
    <mergeCell ref="C57:E57"/>
    <mergeCell ref="F57:G57"/>
    <mergeCell ref="C58:E58"/>
    <mergeCell ref="A56:J56"/>
    <mergeCell ref="A57:B64"/>
    <mergeCell ref="A109:F109"/>
    <mergeCell ref="G109:J109"/>
    <mergeCell ref="A107:J107"/>
    <mergeCell ref="A108:F108"/>
    <mergeCell ref="G108:J108"/>
    <mergeCell ref="D79:E79"/>
    <mergeCell ref="F79:G79"/>
    <mergeCell ref="H79:J79"/>
    <mergeCell ref="A80:B80"/>
    <mergeCell ref="D80:E80"/>
    <mergeCell ref="F80:G89"/>
    <mergeCell ref="H80:J89"/>
    <mergeCell ref="A81:B81"/>
    <mergeCell ref="D81:E81"/>
    <mergeCell ref="A82:B82"/>
    <mergeCell ref="D82:E82"/>
    <mergeCell ref="A83:B83"/>
    <mergeCell ref="D83:E83"/>
    <mergeCell ref="A112:F112"/>
    <mergeCell ref="G112:J112"/>
    <mergeCell ref="A113:F113"/>
    <mergeCell ref="G113:J113"/>
    <mergeCell ref="A104:J104"/>
    <mergeCell ref="C62:E62"/>
    <mergeCell ref="F62:G62"/>
    <mergeCell ref="C63:E63"/>
    <mergeCell ref="F63:G63"/>
    <mergeCell ref="A65:C65"/>
    <mergeCell ref="D65:E65"/>
    <mergeCell ref="F65:H65"/>
    <mergeCell ref="I65:J65"/>
    <mergeCell ref="A66:J66"/>
    <mergeCell ref="A67:B74"/>
    <mergeCell ref="C67:E67"/>
    <mergeCell ref="A76:B76"/>
    <mergeCell ref="C76:J76"/>
    <mergeCell ref="F77:G77"/>
    <mergeCell ref="I77:J77"/>
    <mergeCell ref="A78:B78"/>
    <mergeCell ref="C78:J78"/>
    <mergeCell ref="A79:B79"/>
    <mergeCell ref="A84:B84"/>
    <mergeCell ref="A120:B120"/>
    <mergeCell ref="D120:F120"/>
    <mergeCell ref="G120:J120"/>
    <mergeCell ref="A115:B115"/>
    <mergeCell ref="D115:F115"/>
    <mergeCell ref="G115:J115"/>
    <mergeCell ref="A116:B116"/>
    <mergeCell ref="D116:F116"/>
    <mergeCell ref="G116:J116"/>
    <mergeCell ref="A117:J117"/>
    <mergeCell ref="A119:B119"/>
    <mergeCell ref="A118:B118"/>
    <mergeCell ref="D118:F118"/>
    <mergeCell ref="G118:J118"/>
    <mergeCell ref="D119:F119"/>
    <mergeCell ref="G119:J119"/>
    <mergeCell ref="A121:B121"/>
    <mergeCell ref="D121:F121"/>
    <mergeCell ref="G121:J121"/>
    <mergeCell ref="A122:J122"/>
    <mergeCell ref="A123:J123"/>
    <mergeCell ref="A127:B127"/>
    <mergeCell ref="D127:E127"/>
    <mergeCell ref="A124:B124"/>
    <mergeCell ref="D124:E124"/>
    <mergeCell ref="I124:J124"/>
    <mergeCell ref="A125:J125"/>
    <mergeCell ref="I127:J132"/>
    <mergeCell ref="A132:B132"/>
    <mergeCell ref="D132:E132"/>
    <mergeCell ref="A131:B131"/>
    <mergeCell ref="D131:E131"/>
    <mergeCell ref="A129:B129"/>
    <mergeCell ref="D129:E129"/>
    <mergeCell ref="A130:B130"/>
    <mergeCell ref="D130:E130"/>
    <mergeCell ref="A128:B128"/>
    <mergeCell ref="D128:E128"/>
    <mergeCell ref="A126:J126"/>
    <mergeCell ref="A186:B186"/>
    <mergeCell ref="D186:E186"/>
    <mergeCell ref="I186:J186"/>
    <mergeCell ref="A200:B200"/>
    <mergeCell ref="D200:E200"/>
    <mergeCell ref="I200:J200"/>
    <mergeCell ref="A185:B185"/>
    <mergeCell ref="D185:E185"/>
    <mergeCell ref="I185:J185"/>
    <mergeCell ref="A203:B203"/>
    <mergeCell ref="D203:E203"/>
    <mergeCell ref="I203:J203"/>
    <mergeCell ref="A204:B204"/>
    <mergeCell ref="D204:E204"/>
    <mergeCell ref="I204:J204"/>
    <mergeCell ref="A201:B201"/>
    <mergeCell ref="D201:E201"/>
    <mergeCell ref="I201:J201"/>
    <mergeCell ref="A202:B202"/>
    <mergeCell ref="D202:E202"/>
    <mergeCell ref="I202:J202"/>
    <mergeCell ref="A207:B207"/>
    <mergeCell ref="D207:E207"/>
    <mergeCell ref="I207:J207"/>
    <mergeCell ref="A208:B208"/>
    <mergeCell ref="D208:E208"/>
    <mergeCell ref="I208:J208"/>
    <mergeCell ref="A205:B205"/>
    <mergeCell ref="D205:E205"/>
    <mergeCell ref="I205:J205"/>
    <mergeCell ref="A206:B206"/>
    <mergeCell ref="D206:E206"/>
    <mergeCell ref="I206:J206"/>
    <mergeCell ref="A211:B211"/>
    <mergeCell ref="D211:E211"/>
    <mergeCell ref="I211:J211"/>
    <mergeCell ref="A212:B212"/>
    <mergeCell ref="D212:E212"/>
    <mergeCell ref="I212:J212"/>
    <mergeCell ref="A209:B209"/>
    <mergeCell ref="D209:E209"/>
    <mergeCell ref="I209:J209"/>
    <mergeCell ref="A210:B210"/>
    <mergeCell ref="D210:E210"/>
    <mergeCell ref="I210:J210"/>
    <mergeCell ref="A215:B215"/>
    <mergeCell ref="D215:E215"/>
    <mergeCell ref="I215:J215"/>
    <mergeCell ref="A216:B216"/>
    <mergeCell ref="D216:E216"/>
    <mergeCell ref="I216:J216"/>
    <mergeCell ref="A213:B213"/>
    <mergeCell ref="D213:E213"/>
    <mergeCell ref="I213:J213"/>
    <mergeCell ref="A214:B214"/>
    <mergeCell ref="D214:E214"/>
    <mergeCell ref="I214:J214"/>
    <mergeCell ref="A219:B219"/>
    <mergeCell ref="D219:E219"/>
    <mergeCell ref="I219:J219"/>
    <mergeCell ref="A217:B217"/>
    <mergeCell ref="D217:E217"/>
    <mergeCell ref="I217:J217"/>
    <mergeCell ref="A218:B218"/>
    <mergeCell ref="D218:E218"/>
    <mergeCell ref="I218:J218"/>
    <mergeCell ref="A226:B226"/>
    <mergeCell ref="D226:E226"/>
    <mergeCell ref="I226:J226"/>
    <mergeCell ref="D223:E223"/>
    <mergeCell ref="I223:J223"/>
    <mergeCell ref="A224:B224"/>
    <mergeCell ref="D224:E224"/>
    <mergeCell ref="I224:J224"/>
    <mergeCell ref="D222:E222"/>
    <mergeCell ref="I222:J222"/>
    <mergeCell ref="A277:B277"/>
    <mergeCell ref="D277:E277"/>
    <mergeCell ref="I277:J277"/>
    <mergeCell ref="A278:B278"/>
    <mergeCell ref="D278:E278"/>
    <mergeCell ref="I278:J278"/>
    <mergeCell ref="A223:B223"/>
    <mergeCell ref="D276:E276"/>
    <mergeCell ref="I276:J276"/>
    <mergeCell ref="A229:B229"/>
    <mergeCell ref="D229:E229"/>
    <mergeCell ref="I229:J229"/>
    <mergeCell ref="A230:B230"/>
    <mergeCell ref="D230:E230"/>
    <mergeCell ref="I230:J230"/>
    <mergeCell ref="A227:B227"/>
    <mergeCell ref="D227:E227"/>
    <mergeCell ref="I227:J227"/>
    <mergeCell ref="A228:B228"/>
    <mergeCell ref="D228:E228"/>
    <mergeCell ref="I228:J228"/>
    <mergeCell ref="A225:B225"/>
    <mergeCell ref="D225:E225"/>
    <mergeCell ref="I225:J225"/>
    <mergeCell ref="A281:B281"/>
    <mergeCell ref="D281:E281"/>
    <mergeCell ref="I281:J281"/>
    <mergeCell ref="A282:B282"/>
    <mergeCell ref="D282:E282"/>
    <mergeCell ref="I282:J282"/>
    <mergeCell ref="A279:B279"/>
    <mergeCell ref="D279:E279"/>
    <mergeCell ref="I279:J279"/>
    <mergeCell ref="A280:B280"/>
    <mergeCell ref="D280:E280"/>
    <mergeCell ref="I280:J280"/>
    <mergeCell ref="A285:B285"/>
    <mergeCell ref="D285:E285"/>
    <mergeCell ref="I285:J285"/>
    <mergeCell ref="A286:B286"/>
    <mergeCell ref="D286:E286"/>
    <mergeCell ref="I286:J286"/>
    <mergeCell ref="A283:B283"/>
    <mergeCell ref="D283:E283"/>
    <mergeCell ref="I283:J283"/>
    <mergeCell ref="A284:B284"/>
    <mergeCell ref="D284:E284"/>
    <mergeCell ref="I284:J284"/>
    <mergeCell ref="A289:B289"/>
    <mergeCell ref="D289:E289"/>
    <mergeCell ref="I289:J289"/>
    <mergeCell ref="A290:B290"/>
    <mergeCell ref="D290:E290"/>
    <mergeCell ref="I290:J290"/>
    <mergeCell ref="A287:B287"/>
    <mergeCell ref="D287:E287"/>
    <mergeCell ref="I287:J287"/>
    <mergeCell ref="A288:B288"/>
    <mergeCell ref="D288:E288"/>
    <mergeCell ref="I288:J288"/>
    <mergeCell ref="A293:B293"/>
    <mergeCell ref="D293:E293"/>
    <mergeCell ref="I293:J293"/>
    <mergeCell ref="A294:B294"/>
    <mergeCell ref="D294:E294"/>
    <mergeCell ref="I294:J294"/>
    <mergeCell ref="A291:B291"/>
    <mergeCell ref="D291:E291"/>
    <mergeCell ref="I291:J291"/>
    <mergeCell ref="A292:B292"/>
    <mergeCell ref="D292:E292"/>
    <mergeCell ref="I292:J292"/>
    <mergeCell ref="A297:B297"/>
    <mergeCell ref="D297:E297"/>
    <mergeCell ref="I297:J297"/>
    <mergeCell ref="A298:B298"/>
    <mergeCell ref="D298:E298"/>
    <mergeCell ref="I298:J298"/>
    <mergeCell ref="A295:B295"/>
    <mergeCell ref="D295:E295"/>
    <mergeCell ref="I295:J295"/>
    <mergeCell ref="A296:B296"/>
    <mergeCell ref="D296:E296"/>
    <mergeCell ref="I296:J296"/>
    <mergeCell ref="A301:B301"/>
    <mergeCell ref="D301:E301"/>
    <mergeCell ref="I301:J301"/>
    <mergeCell ref="A302:B302"/>
    <mergeCell ref="D302:E302"/>
    <mergeCell ref="I302:J302"/>
    <mergeCell ref="A299:B299"/>
    <mergeCell ref="D299:E299"/>
    <mergeCell ref="I299:J299"/>
    <mergeCell ref="A300:B300"/>
    <mergeCell ref="D300:E300"/>
    <mergeCell ref="I300:J300"/>
    <mergeCell ref="D305:E305"/>
    <mergeCell ref="I305:J305"/>
    <mergeCell ref="A306:B306"/>
    <mergeCell ref="D306:E306"/>
    <mergeCell ref="I306:J306"/>
    <mergeCell ref="A303:B303"/>
    <mergeCell ref="D303:E303"/>
    <mergeCell ref="I303:J303"/>
    <mergeCell ref="A304:B304"/>
    <mergeCell ref="D304:E304"/>
    <mergeCell ref="I304:J304"/>
    <mergeCell ref="A305:B305"/>
    <mergeCell ref="D314:E314"/>
    <mergeCell ref="I314:J314"/>
    <mergeCell ref="A311:B311"/>
    <mergeCell ref="D311:E311"/>
    <mergeCell ref="I311:J311"/>
    <mergeCell ref="A312:B312"/>
    <mergeCell ref="D312:E312"/>
    <mergeCell ref="I312:J312"/>
    <mergeCell ref="A315:B315"/>
    <mergeCell ref="D315:E315"/>
    <mergeCell ref="I315:J315"/>
    <mergeCell ref="A313:B313"/>
    <mergeCell ref="D313:E313"/>
    <mergeCell ref="F42:J42"/>
    <mergeCell ref="A43:E43"/>
    <mergeCell ref="F43:J43"/>
    <mergeCell ref="A44:J44"/>
    <mergeCell ref="A174:J174"/>
    <mergeCell ref="A175:J175"/>
    <mergeCell ref="A309:B309"/>
    <mergeCell ref="D309:E309"/>
    <mergeCell ref="I309:J309"/>
    <mergeCell ref="A133:J133"/>
    <mergeCell ref="A134:B134"/>
    <mergeCell ref="D134:E134"/>
    <mergeCell ref="A135:B135"/>
    <mergeCell ref="D135:E135"/>
    <mergeCell ref="A136:B136"/>
    <mergeCell ref="D136:E136"/>
    <mergeCell ref="A137:B137"/>
    <mergeCell ref="D137:E137"/>
    <mergeCell ref="A138:B138"/>
    <mergeCell ref="D138:E138"/>
    <mergeCell ref="A176:J176"/>
    <mergeCell ref="A177:J177"/>
    <mergeCell ref="A178:J178"/>
    <mergeCell ref="A52:B52"/>
    <mergeCell ref="A310:B310"/>
    <mergeCell ref="D310:E310"/>
    <mergeCell ref="I310:J310"/>
    <mergeCell ref="A307:B307"/>
    <mergeCell ref="D307:E307"/>
    <mergeCell ref="I307:J307"/>
    <mergeCell ref="A308:B308"/>
    <mergeCell ref="D308:E308"/>
    <mergeCell ref="I308:J308"/>
    <mergeCell ref="A170:J170"/>
    <mergeCell ref="A171:J171"/>
    <mergeCell ref="A172:J172"/>
    <mergeCell ref="A173:J173"/>
    <mergeCell ref="I313:J313"/>
    <mergeCell ref="A314:B314"/>
    <mergeCell ref="A139:B139"/>
    <mergeCell ref="D139:E139"/>
    <mergeCell ref="A144:J144"/>
    <mergeCell ref="A149:J149"/>
    <mergeCell ref="A150:B150"/>
    <mergeCell ref="D150:E150"/>
    <mergeCell ref="A142:B142"/>
    <mergeCell ref="D142:E142"/>
    <mergeCell ref="A143:B143"/>
    <mergeCell ref="D143:E143"/>
    <mergeCell ref="A140:B140"/>
    <mergeCell ref="D140:E140"/>
    <mergeCell ref="A141:B141"/>
    <mergeCell ref="D141:E141"/>
    <mergeCell ref="A151:B151"/>
    <mergeCell ref="D151:E151"/>
    <mergeCell ref="A152:B152"/>
    <mergeCell ref="D152:E152"/>
    <mergeCell ref="A158:B158"/>
    <mergeCell ref="D158:E158"/>
    <mergeCell ref="A159:B159"/>
    <mergeCell ref="D159:E159"/>
    <mergeCell ref="A145:J145"/>
    <mergeCell ref="A146:B146"/>
    <mergeCell ref="D146:E146"/>
    <mergeCell ref="A147:B147"/>
    <mergeCell ref="D147:E147"/>
    <mergeCell ref="A148:B148"/>
    <mergeCell ref="D148:E148"/>
    <mergeCell ref="A153:B153"/>
    <mergeCell ref="D153:E153"/>
    <mergeCell ref="A154:B154"/>
    <mergeCell ref="D154:E154"/>
    <mergeCell ref="A155:B155"/>
    <mergeCell ref="D155:E155"/>
    <mergeCell ref="A156:B156"/>
    <mergeCell ref="I150:J159"/>
    <mergeCell ref="H47:J47"/>
    <mergeCell ref="A160:J160"/>
    <mergeCell ref="A161:B161"/>
    <mergeCell ref="D161:E161"/>
    <mergeCell ref="A162:B162"/>
    <mergeCell ref="D162:E162"/>
    <mergeCell ref="I161:J169"/>
    <mergeCell ref="A163:B163"/>
    <mergeCell ref="D163:E163"/>
    <mergeCell ref="A164:B164"/>
    <mergeCell ref="D164:E164"/>
    <mergeCell ref="A165:B165"/>
    <mergeCell ref="D165:E165"/>
    <mergeCell ref="A169:B169"/>
    <mergeCell ref="D169:E169"/>
    <mergeCell ref="A166:B166"/>
    <mergeCell ref="D166:E166"/>
    <mergeCell ref="A167:B167"/>
    <mergeCell ref="D167:E167"/>
    <mergeCell ref="A168:B168"/>
    <mergeCell ref="D168:E168"/>
    <mergeCell ref="D156:E156"/>
    <mergeCell ref="A157:B157"/>
    <mergeCell ref="D157:E157"/>
    <mergeCell ref="D84:E84"/>
    <mergeCell ref="A85:B85"/>
    <mergeCell ref="D85:E85"/>
    <mergeCell ref="A86:B86"/>
    <mergeCell ref="D86:E86"/>
    <mergeCell ref="A87:B87"/>
    <mergeCell ref="D87:E87"/>
    <mergeCell ref="A99:B99"/>
    <mergeCell ref="D99:E99"/>
    <mergeCell ref="A98:B98"/>
    <mergeCell ref="D98:E98"/>
    <mergeCell ref="A100:B100"/>
    <mergeCell ref="D100:E100"/>
    <mergeCell ref="A101:B101"/>
    <mergeCell ref="D101:E101"/>
    <mergeCell ref="A102:B102"/>
    <mergeCell ref="D102:E102"/>
    <mergeCell ref="A88:B88"/>
    <mergeCell ref="D88:E88"/>
    <mergeCell ref="A89:B89"/>
    <mergeCell ref="D89:E89"/>
    <mergeCell ref="A90:B90"/>
    <mergeCell ref="C90:J90"/>
    <mergeCell ref="F91:G91"/>
    <mergeCell ref="I91:J91"/>
    <mergeCell ref="A92:B92"/>
    <mergeCell ref="C92:J92"/>
    <mergeCell ref="A33:B33"/>
    <mergeCell ref="C33:J33"/>
    <mergeCell ref="G52:J52"/>
    <mergeCell ref="C52:F52"/>
    <mergeCell ref="A103:B103"/>
    <mergeCell ref="D103:E103"/>
    <mergeCell ref="A110:F110"/>
    <mergeCell ref="G110:J110"/>
    <mergeCell ref="A111:F111"/>
    <mergeCell ref="G111:J111"/>
    <mergeCell ref="A93:B93"/>
    <mergeCell ref="D93:E93"/>
    <mergeCell ref="F93:G93"/>
    <mergeCell ref="H93:J93"/>
    <mergeCell ref="A94:B94"/>
    <mergeCell ref="D94:E94"/>
    <mergeCell ref="F94:G103"/>
    <mergeCell ref="H94:J103"/>
    <mergeCell ref="A95:B95"/>
    <mergeCell ref="D95:E95"/>
    <mergeCell ref="A96:B96"/>
    <mergeCell ref="D96:E96"/>
    <mergeCell ref="A97:B97"/>
    <mergeCell ref="D97:E97"/>
  </mergeCells>
  <hyperlinks>
    <hyperlink ref="C33" r:id="rId1"/>
  </hyperlinks>
  <pageMargins left="0.43307086614173229" right="0.43307086614173229" top="0.98425196850393704" bottom="0.59055118110236227" header="0.19685039370078741" footer="0.19685039370078741"/>
  <pageSetup paperSize="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89" max="16383" man="1"/>
    <brk id="183" max="16383" man="1"/>
    <brk id="22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M202" sqref="M202"/>
    </sheetView>
  </sheetViews>
  <sheetFormatPr defaultRowHeight="14" x14ac:dyDescent="0.3"/>
  <cols>
    <col min="1" max="1" width="20.54296875" style="9" customWidth="1"/>
    <col min="2" max="2" width="11.81640625" style="9" customWidth="1"/>
    <col min="3" max="4" width="9.1796875" style="9"/>
    <col min="5" max="5" width="10.1796875" style="9" customWidth="1"/>
    <col min="6" max="6" width="10.81640625" style="9" customWidth="1"/>
    <col min="7" max="7" width="9.1796875" style="9"/>
    <col min="8" max="8" width="10.453125" style="9" customWidth="1"/>
    <col min="9" max="9" width="15.453125" style="9" customWidth="1"/>
    <col min="10" max="258" width="9.1796875" style="9"/>
    <col min="259" max="259" width="11.81640625" style="9" customWidth="1"/>
    <col min="260" max="260" width="9.1796875" style="9"/>
    <col min="261" max="261" width="14.81640625" style="9" customWidth="1"/>
    <col min="262" max="262" width="10.81640625" style="9" customWidth="1"/>
    <col min="263" max="514" width="9.1796875" style="9"/>
    <col min="515" max="515" width="11.81640625" style="9" customWidth="1"/>
    <col min="516" max="516" width="9.1796875" style="9"/>
    <col min="517" max="517" width="14.81640625" style="9" customWidth="1"/>
    <col min="518" max="518" width="10.81640625" style="9" customWidth="1"/>
    <col min="519" max="770" width="9.1796875" style="9"/>
    <col min="771" max="771" width="11.81640625" style="9" customWidth="1"/>
    <col min="772" max="772" width="9.1796875" style="9"/>
    <col min="773" max="773" width="14.81640625" style="9" customWidth="1"/>
    <col min="774" max="774" width="10.81640625" style="9" customWidth="1"/>
    <col min="775" max="1026" width="9.1796875" style="9"/>
    <col min="1027" max="1027" width="11.81640625" style="9" customWidth="1"/>
    <col min="1028" max="1028" width="9.1796875" style="9"/>
    <col min="1029" max="1029" width="14.81640625" style="9" customWidth="1"/>
    <col min="1030" max="1030" width="10.81640625" style="9" customWidth="1"/>
    <col min="1031" max="1282" width="9.1796875" style="9"/>
    <col min="1283" max="1283" width="11.81640625" style="9" customWidth="1"/>
    <col min="1284" max="1284" width="9.1796875" style="9"/>
    <col min="1285" max="1285" width="14.81640625" style="9" customWidth="1"/>
    <col min="1286" max="1286" width="10.81640625" style="9" customWidth="1"/>
    <col min="1287" max="1538" width="9.1796875" style="9"/>
    <col min="1539" max="1539" width="11.81640625" style="9" customWidth="1"/>
    <col min="1540" max="1540" width="9.1796875" style="9"/>
    <col min="1541" max="1541" width="14.81640625" style="9" customWidth="1"/>
    <col min="1542" max="1542" width="10.81640625" style="9" customWidth="1"/>
    <col min="1543" max="1794" width="9.1796875" style="9"/>
    <col min="1795" max="1795" width="11.81640625" style="9" customWidth="1"/>
    <col min="1796" max="1796" width="9.1796875" style="9"/>
    <col min="1797" max="1797" width="14.81640625" style="9" customWidth="1"/>
    <col min="1798" max="1798" width="10.81640625" style="9" customWidth="1"/>
    <col min="1799" max="2050" width="9.1796875" style="9"/>
    <col min="2051" max="2051" width="11.81640625" style="9" customWidth="1"/>
    <col min="2052" max="2052" width="9.1796875" style="9"/>
    <col min="2053" max="2053" width="14.81640625" style="9" customWidth="1"/>
    <col min="2054" max="2054" width="10.81640625" style="9" customWidth="1"/>
    <col min="2055" max="2306" width="9.1796875" style="9"/>
    <col min="2307" max="2307" width="11.81640625" style="9" customWidth="1"/>
    <col min="2308" max="2308" width="9.1796875" style="9"/>
    <col min="2309" max="2309" width="14.81640625" style="9" customWidth="1"/>
    <col min="2310" max="2310" width="10.81640625" style="9" customWidth="1"/>
    <col min="2311" max="2562" width="9.1796875" style="9"/>
    <col min="2563" max="2563" width="11.81640625" style="9" customWidth="1"/>
    <col min="2564" max="2564" width="9.1796875" style="9"/>
    <col min="2565" max="2565" width="14.81640625" style="9" customWidth="1"/>
    <col min="2566" max="2566" width="10.81640625" style="9" customWidth="1"/>
    <col min="2567" max="2818" width="9.1796875" style="9"/>
    <col min="2819" max="2819" width="11.81640625" style="9" customWidth="1"/>
    <col min="2820" max="2820" width="9.1796875" style="9"/>
    <col min="2821" max="2821" width="14.81640625" style="9" customWidth="1"/>
    <col min="2822" max="2822" width="10.81640625" style="9" customWidth="1"/>
    <col min="2823" max="3074" width="9.1796875" style="9"/>
    <col min="3075" max="3075" width="11.81640625" style="9" customWidth="1"/>
    <col min="3076" max="3076" width="9.1796875" style="9"/>
    <col min="3077" max="3077" width="14.81640625" style="9" customWidth="1"/>
    <col min="3078" max="3078" width="10.81640625" style="9" customWidth="1"/>
    <col min="3079" max="3330" width="9.1796875" style="9"/>
    <col min="3331" max="3331" width="11.81640625" style="9" customWidth="1"/>
    <col min="3332" max="3332" width="9.1796875" style="9"/>
    <col min="3333" max="3333" width="14.81640625" style="9" customWidth="1"/>
    <col min="3334" max="3334" width="10.81640625" style="9" customWidth="1"/>
    <col min="3335" max="3586" width="9.1796875" style="9"/>
    <col min="3587" max="3587" width="11.81640625" style="9" customWidth="1"/>
    <col min="3588" max="3588" width="9.1796875" style="9"/>
    <col min="3589" max="3589" width="14.81640625" style="9" customWidth="1"/>
    <col min="3590" max="3590" width="10.81640625" style="9" customWidth="1"/>
    <col min="3591" max="3842" width="9.1796875" style="9"/>
    <col min="3843" max="3843" width="11.81640625" style="9" customWidth="1"/>
    <col min="3844" max="3844" width="9.1796875" style="9"/>
    <col min="3845" max="3845" width="14.81640625" style="9" customWidth="1"/>
    <col min="3846" max="3846" width="10.81640625" style="9" customWidth="1"/>
    <col min="3847" max="4098" width="9.1796875" style="9"/>
    <col min="4099" max="4099" width="11.81640625" style="9" customWidth="1"/>
    <col min="4100" max="4100" width="9.1796875" style="9"/>
    <col min="4101" max="4101" width="14.81640625" style="9" customWidth="1"/>
    <col min="4102" max="4102" width="10.81640625" style="9" customWidth="1"/>
    <col min="4103" max="4354" width="9.1796875" style="9"/>
    <col min="4355" max="4355" width="11.81640625" style="9" customWidth="1"/>
    <col min="4356" max="4356" width="9.1796875" style="9"/>
    <col min="4357" max="4357" width="14.81640625" style="9" customWidth="1"/>
    <col min="4358" max="4358" width="10.81640625" style="9" customWidth="1"/>
    <col min="4359" max="4610" width="9.1796875" style="9"/>
    <col min="4611" max="4611" width="11.81640625" style="9" customWidth="1"/>
    <col min="4612" max="4612" width="9.1796875" style="9"/>
    <col min="4613" max="4613" width="14.81640625" style="9" customWidth="1"/>
    <col min="4614" max="4614" width="10.81640625" style="9" customWidth="1"/>
    <col min="4615" max="4866" width="9.1796875" style="9"/>
    <col min="4867" max="4867" width="11.81640625" style="9" customWidth="1"/>
    <col min="4868" max="4868" width="9.1796875" style="9"/>
    <col min="4869" max="4869" width="14.81640625" style="9" customWidth="1"/>
    <col min="4870" max="4870" width="10.81640625" style="9" customWidth="1"/>
    <col min="4871" max="5122" width="9.1796875" style="9"/>
    <col min="5123" max="5123" width="11.81640625" style="9" customWidth="1"/>
    <col min="5124" max="5124" width="9.1796875" style="9"/>
    <col min="5125" max="5125" width="14.81640625" style="9" customWidth="1"/>
    <col min="5126" max="5126" width="10.81640625" style="9" customWidth="1"/>
    <col min="5127" max="5378" width="9.1796875" style="9"/>
    <col min="5379" max="5379" width="11.81640625" style="9" customWidth="1"/>
    <col min="5380" max="5380" width="9.1796875" style="9"/>
    <col min="5381" max="5381" width="14.81640625" style="9" customWidth="1"/>
    <col min="5382" max="5382" width="10.81640625" style="9" customWidth="1"/>
    <col min="5383" max="5634" width="9.1796875" style="9"/>
    <col min="5635" max="5635" width="11.81640625" style="9" customWidth="1"/>
    <col min="5636" max="5636" width="9.1796875" style="9"/>
    <col min="5637" max="5637" width="14.81640625" style="9" customWidth="1"/>
    <col min="5638" max="5638" width="10.81640625" style="9" customWidth="1"/>
    <col min="5639" max="5890" width="9.1796875" style="9"/>
    <col min="5891" max="5891" width="11.81640625" style="9" customWidth="1"/>
    <col min="5892" max="5892" width="9.1796875" style="9"/>
    <col min="5893" max="5893" width="14.81640625" style="9" customWidth="1"/>
    <col min="5894" max="5894" width="10.81640625" style="9" customWidth="1"/>
    <col min="5895" max="6146" width="9.1796875" style="9"/>
    <col min="6147" max="6147" width="11.81640625" style="9" customWidth="1"/>
    <col min="6148" max="6148" width="9.1796875" style="9"/>
    <col min="6149" max="6149" width="14.81640625" style="9" customWidth="1"/>
    <col min="6150" max="6150" width="10.81640625" style="9" customWidth="1"/>
    <col min="6151" max="6402" width="9.1796875" style="9"/>
    <col min="6403" max="6403" width="11.81640625" style="9" customWidth="1"/>
    <col min="6404" max="6404" width="9.1796875" style="9"/>
    <col min="6405" max="6405" width="14.81640625" style="9" customWidth="1"/>
    <col min="6406" max="6406" width="10.81640625" style="9" customWidth="1"/>
    <col min="6407" max="6658" width="9.1796875" style="9"/>
    <col min="6659" max="6659" width="11.81640625" style="9" customWidth="1"/>
    <col min="6660" max="6660" width="9.1796875" style="9"/>
    <col min="6661" max="6661" width="14.81640625" style="9" customWidth="1"/>
    <col min="6662" max="6662" width="10.81640625" style="9" customWidth="1"/>
    <col min="6663" max="6914" width="9.1796875" style="9"/>
    <col min="6915" max="6915" width="11.81640625" style="9" customWidth="1"/>
    <col min="6916" max="6916" width="9.1796875" style="9"/>
    <col min="6917" max="6917" width="14.81640625" style="9" customWidth="1"/>
    <col min="6918" max="6918" width="10.81640625" style="9" customWidth="1"/>
    <col min="6919" max="7170" width="9.1796875" style="9"/>
    <col min="7171" max="7171" width="11.81640625" style="9" customWidth="1"/>
    <col min="7172" max="7172" width="9.1796875" style="9"/>
    <col min="7173" max="7173" width="14.81640625" style="9" customWidth="1"/>
    <col min="7174" max="7174" width="10.81640625" style="9" customWidth="1"/>
    <col min="7175" max="7426" width="9.1796875" style="9"/>
    <col min="7427" max="7427" width="11.81640625" style="9" customWidth="1"/>
    <col min="7428" max="7428" width="9.1796875" style="9"/>
    <col min="7429" max="7429" width="14.81640625" style="9" customWidth="1"/>
    <col min="7430" max="7430" width="10.81640625" style="9" customWidth="1"/>
    <col min="7431" max="7682" width="9.1796875" style="9"/>
    <col min="7683" max="7683" width="11.81640625" style="9" customWidth="1"/>
    <col min="7684" max="7684" width="9.1796875" style="9"/>
    <col min="7685" max="7685" width="14.81640625" style="9" customWidth="1"/>
    <col min="7686" max="7686" width="10.81640625" style="9" customWidth="1"/>
    <col min="7687" max="7938" width="9.1796875" style="9"/>
    <col min="7939" max="7939" width="11.81640625" style="9" customWidth="1"/>
    <col min="7940" max="7940" width="9.1796875" style="9"/>
    <col min="7941" max="7941" width="14.81640625" style="9" customWidth="1"/>
    <col min="7942" max="7942" width="10.81640625" style="9" customWidth="1"/>
    <col min="7943" max="8194" width="9.1796875" style="9"/>
    <col min="8195" max="8195" width="11.81640625" style="9" customWidth="1"/>
    <col min="8196" max="8196" width="9.1796875" style="9"/>
    <col min="8197" max="8197" width="14.81640625" style="9" customWidth="1"/>
    <col min="8198" max="8198" width="10.81640625" style="9" customWidth="1"/>
    <col min="8199" max="8450" width="9.1796875" style="9"/>
    <col min="8451" max="8451" width="11.81640625" style="9" customWidth="1"/>
    <col min="8452" max="8452" width="9.1796875" style="9"/>
    <col min="8453" max="8453" width="14.81640625" style="9" customWidth="1"/>
    <col min="8454" max="8454" width="10.81640625" style="9" customWidth="1"/>
    <col min="8455" max="8706" width="9.1796875" style="9"/>
    <col min="8707" max="8707" width="11.81640625" style="9" customWidth="1"/>
    <col min="8708" max="8708" width="9.1796875" style="9"/>
    <col min="8709" max="8709" width="14.81640625" style="9" customWidth="1"/>
    <col min="8710" max="8710" width="10.81640625" style="9" customWidth="1"/>
    <col min="8711" max="8962" width="9.1796875" style="9"/>
    <col min="8963" max="8963" width="11.81640625" style="9" customWidth="1"/>
    <col min="8964" max="8964" width="9.1796875" style="9"/>
    <col min="8965" max="8965" width="14.81640625" style="9" customWidth="1"/>
    <col min="8966" max="8966" width="10.81640625" style="9" customWidth="1"/>
    <col min="8967" max="9218" width="9.1796875" style="9"/>
    <col min="9219" max="9219" width="11.81640625" style="9" customWidth="1"/>
    <col min="9220" max="9220" width="9.1796875" style="9"/>
    <col min="9221" max="9221" width="14.81640625" style="9" customWidth="1"/>
    <col min="9222" max="9222" width="10.81640625" style="9" customWidth="1"/>
    <col min="9223" max="9474" width="9.1796875" style="9"/>
    <col min="9475" max="9475" width="11.81640625" style="9" customWidth="1"/>
    <col min="9476" max="9476" width="9.1796875" style="9"/>
    <col min="9477" max="9477" width="14.81640625" style="9" customWidth="1"/>
    <col min="9478" max="9478" width="10.81640625" style="9" customWidth="1"/>
    <col min="9479" max="9730" width="9.1796875" style="9"/>
    <col min="9731" max="9731" width="11.81640625" style="9" customWidth="1"/>
    <col min="9732" max="9732" width="9.1796875" style="9"/>
    <col min="9733" max="9733" width="14.81640625" style="9" customWidth="1"/>
    <col min="9734" max="9734" width="10.81640625" style="9" customWidth="1"/>
    <col min="9735" max="9986" width="9.1796875" style="9"/>
    <col min="9987" max="9987" width="11.81640625" style="9" customWidth="1"/>
    <col min="9988" max="9988" width="9.1796875" style="9"/>
    <col min="9989" max="9989" width="14.81640625" style="9" customWidth="1"/>
    <col min="9990" max="9990" width="10.81640625" style="9" customWidth="1"/>
    <col min="9991" max="10242" width="9.1796875" style="9"/>
    <col min="10243" max="10243" width="11.81640625" style="9" customWidth="1"/>
    <col min="10244" max="10244" width="9.1796875" style="9"/>
    <col min="10245" max="10245" width="14.81640625" style="9" customWidth="1"/>
    <col min="10246" max="10246" width="10.81640625" style="9" customWidth="1"/>
    <col min="10247" max="10498" width="9.1796875" style="9"/>
    <col min="10499" max="10499" width="11.81640625" style="9" customWidth="1"/>
    <col min="10500" max="10500" width="9.1796875" style="9"/>
    <col min="10501" max="10501" width="14.81640625" style="9" customWidth="1"/>
    <col min="10502" max="10502" width="10.81640625" style="9" customWidth="1"/>
    <col min="10503" max="10754" width="9.1796875" style="9"/>
    <col min="10755" max="10755" width="11.81640625" style="9" customWidth="1"/>
    <col min="10756" max="10756" width="9.1796875" style="9"/>
    <col min="10757" max="10757" width="14.81640625" style="9" customWidth="1"/>
    <col min="10758" max="10758" width="10.81640625" style="9" customWidth="1"/>
    <col min="10759" max="11010" width="9.1796875" style="9"/>
    <col min="11011" max="11011" width="11.81640625" style="9" customWidth="1"/>
    <col min="11012" max="11012" width="9.1796875" style="9"/>
    <col min="11013" max="11013" width="14.81640625" style="9" customWidth="1"/>
    <col min="11014" max="11014" width="10.81640625" style="9" customWidth="1"/>
    <col min="11015" max="11266" width="9.1796875" style="9"/>
    <col min="11267" max="11267" width="11.81640625" style="9" customWidth="1"/>
    <col min="11268" max="11268" width="9.1796875" style="9"/>
    <col min="11269" max="11269" width="14.81640625" style="9" customWidth="1"/>
    <col min="11270" max="11270" width="10.81640625" style="9" customWidth="1"/>
    <col min="11271" max="11522" width="9.1796875" style="9"/>
    <col min="11523" max="11523" width="11.81640625" style="9" customWidth="1"/>
    <col min="11524" max="11524" width="9.1796875" style="9"/>
    <col min="11525" max="11525" width="14.81640625" style="9" customWidth="1"/>
    <col min="11526" max="11526" width="10.81640625" style="9" customWidth="1"/>
    <col min="11527" max="11778" width="9.1796875" style="9"/>
    <col min="11779" max="11779" width="11.81640625" style="9" customWidth="1"/>
    <col min="11780" max="11780" width="9.1796875" style="9"/>
    <col min="11781" max="11781" width="14.81640625" style="9" customWidth="1"/>
    <col min="11782" max="11782" width="10.81640625" style="9" customWidth="1"/>
    <col min="11783" max="12034" width="9.1796875" style="9"/>
    <col min="12035" max="12035" width="11.81640625" style="9" customWidth="1"/>
    <col min="12036" max="12036" width="9.1796875" style="9"/>
    <col min="12037" max="12037" width="14.81640625" style="9" customWidth="1"/>
    <col min="12038" max="12038" width="10.81640625" style="9" customWidth="1"/>
    <col min="12039" max="12290" width="9.1796875" style="9"/>
    <col min="12291" max="12291" width="11.81640625" style="9" customWidth="1"/>
    <col min="12292" max="12292" width="9.1796875" style="9"/>
    <col min="12293" max="12293" width="14.81640625" style="9" customWidth="1"/>
    <col min="12294" max="12294" width="10.81640625" style="9" customWidth="1"/>
    <col min="12295" max="12546" width="9.1796875" style="9"/>
    <col min="12547" max="12547" width="11.81640625" style="9" customWidth="1"/>
    <col min="12548" max="12548" width="9.1796875" style="9"/>
    <col min="12549" max="12549" width="14.81640625" style="9" customWidth="1"/>
    <col min="12550" max="12550" width="10.81640625" style="9" customWidth="1"/>
    <col min="12551" max="12802" width="9.1796875" style="9"/>
    <col min="12803" max="12803" width="11.81640625" style="9" customWidth="1"/>
    <col min="12804" max="12804" width="9.1796875" style="9"/>
    <col min="12805" max="12805" width="14.81640625" style="9" customWidth="1"/>
    <col min="12806" max="12806" width="10.81640625" style="9" customWidth="1"/>
    <col min="12807" max="13058" width="9.1796875" style="9"/>
    <col min="13059" max="13059" width="11.81640625" style="9" customWidth="1"/>
    <col min="13060" max="13060" width="9.1796875" style="9"/>
    <col min="13061" max="13061" width="14.81640625" style="9" customWidth="1"/>
    <col min="13062" max="13062" width="10.81640625" style="9" customWidth="1"/>
    <col min="13063" max="13314" width="9.1796875" style="9"/>
    <col min="13315" max="13315" width="11.81640625" style="9" customWidth="1"/>
    <col min="13316" max="13316" width="9.1796875" style="9"/>
    <col min="13317" max="13317" width="14.81640625" style="9" customWidth="1"/>
    <col min="13318" max="13318" width="10.81640625" style="9" customWidth="1"/>
    <col min="13319" max="13570" width="9.1796875" style="9"/>
    <col min="13571" max="13571" width="11.81640625" style="9" customWidth="1"/>
    <col min="13572" max="13572" width="9.1796875" style="9"/>
    <col min="13573" max="13573" width="14.81640625" style="9" customWidth="1"/>
    <col min="13574" max="13574" width="10.81640625" style="9" customWidth="1"/>
    <col min="13575" max="13826" width="9.1796875" style="9"/>
    <col min="13827" max="13827" width="11.81640625" style="9" customWidth="1"/>
    <col min="13828" max="13828" width="9.1796875" style="9"/>
    <col min="13829" max="13829" width="14.81640625" style="9" customWidth="1"/>
    <col min="13830" max="13830" width="10.81640625" style="9" customWidth="1"/>
    <col min="13831" max="14082" width="9.1796875" style="9"/>
    <col min="14083" max="14083" width="11.81640625" style="9" customWidth="1"/>
    <col min="14084" max="14084" width="9.1796875" style="9"/>
    <col min="14085" max="14085" width="14.81640625" style="9" customWidth="1"/>
    <col min="14086" max="14086" width="10.81640625" style="9" customWidth="1"/>
    <col min="14087" max="14338" width="9.1796875" style="9"/>
    <col min="14339" max="14339" width="11.81640625" style="9" customWidth="1"/>
    <col min="14340" max="14340" width="9.1796875" style="9"/>
    <col min="14341" max="14341" width="14.81640625" style="9" customWidth="1"/>
    <col min="14342" max="14342" width="10.81640625" style="9" customWidth="1"/>
    <col min="14343" max="14594" width="9.1796875" style="9"/>
    <col min="14595" max="14595" width="11.81640625" style="9" customWidth="1"/>
    <col min="14596" max="14596" width="9.1796875" style="9"/>
    <col min="14597" max="14597" width="14.81640625" style="9" customWidth="1"/>
    <col min="14598" max="14598" width="10.81640625" style="9" customWidth="1"/>
    <col min="14599" max="14850" width="9.1796875" style="9"/>
    <col min="14851" max="14851" width="11.81640625" style="9" customWidth="1"/>
    <col min="14852" max="14852" width="9.1796875" style="9"/>
    <col min="14853" max="14853" width="14.81640625" style="9" customWidth="1"/>
    <col min="14854" max="14854" width="10.81640625" style="9" customWidth="1"/>
    <col min="14855" max="15106" width="9.1796875" style="9"/>
    <col min="15107" max="15107" width="11.81640625" style="9" customWidth="1"/>
    <col min="15108" max="15108" width="9.1796875" style="9"/>
    <col min="15109" max="15109" width="14.81640625" style="9" customWidth="1"/>
    <col min="15110" max="15110" width="10.81640625" style="9" customWidth="1"/>
    <col min="15111" max="15362" width="9.1796875" style="9"/>
    <col min="15363" max="15363" width="11.81640625" style="9" customWidth="1"/>
    <col min="15364" max="15364" width="9.1796875" style="9"/>
    <col min="15365" max="15365" width="14.81640625" style="9" customWidth="1"/>
    <col min="15366" max="15366" width="10.81640625" style="9" customWidth="1"/>
    <col min="15367" max="15618" width="9.1796875" style="9"/>
    <col min="15619" max="15619" width="11.81640625" style="9" customWidth="1"/>
    <col min="15620" max="15620" width="9.1796875" style="9"/>
    <col min="15621" max="15621" width="14.81640625" style="9" customWidth="1"/>
    <col min="15622" max="15622" width="10.81640625" style="9" customWidth="1"/>
    <col min="15623" max="15874" width="9.1796875" style="9"/>
    <col min="15875" max="15875" width="11.81640625" style="9" customWidth="1"/>
    <col min="15876" max="15876" width="9.1796875" style="9"/>
    <col min="15877" max="15877" width="14.81640625" style="9" customWidth="1"/>
    <col min="15878" max="15878" width="10.81640625" style="9" customWidth="1"/>
    <col min="15879" max="16130" width="9.1796875" style="9"/>
    <col min="16131" max="16131" width="11.81640625" style="9" customWidth="1"/>
    <col min="16132" max="16132" width="9.1796875" style="9"/>
    <col min="16133" max="16133" width="14.81640625" style="9" customWidth="1"/>
    <col min="16134" max="16134" width="10.81640625" style="9" customWidth="1"/>
    <col min="16135" max="16384" width="9.1796875" style="9"/>
  </cols>
  <sheetData>
    <row r="2" spans="1:13" x14ac:dyDescent="0.3">
      <c r="A2" s="10" t="s">
        <v>145</v>
      </c>
      <c r="B2" s="10" t="s">
        <v>146</v>
      </c>
      <c r="C2" s="10" t="s">
        <v>147</v>
      </c>
      <c r="D2" s="240" t="s">
        <v>148</v>
      </c>
      <c r="E2" s="240"/>
    </row>
    <row r="3" spans="1:13" x14ac:dyDescent="0.3">
      <c r="A3" s="13">
        <v>0</v>
      </c>
      <c r="B3" s="13">
        <v>0</v>
      </c>
      <c r="C3" s="13">
        <v>1</v>
      </c>
      <c r="D3" s="241">
        <v>4</v>
      </c>
      <c r="E3" s="241"/>
    </row>
    <row r="5" spans="1:13" hidden="1" x14ac:dyDescent="0.3">
      <c r="A5" s="9" t="s">
        <v>110</v>
      </c>
      <c r="B5" s="11" t="s">
        <v>165</v>
      </c>
      <c r="C5" s="11">
        <f>D3</f>
        <v>4</v>
      </c>
      <c r="D5" s="12"/>
    </row>
    <row r="6" spans="1:13" x14ac:dyDescent="0.3">
      <c r="A6" s="9" t="s">
        <v>111</v>
      </c>
      <c r="B6" s="14">
        <v>10</v>
      </c>
      <c r="C6" s="15">
        <v>10</v>
      </c>
      <c r="D6" s="16">
        <f>((100/B6)*C6)/100</f>
        <v>1</v>
      </c>
    </row>
    <row r="7" spans="1:13" x14ac:dyDescent="0.3">
      <c r="A7" s="9" t="s">
        <v>112</v>
      </c>
      <c r="B7" s="14">
        <f>A3+B3+C3+D3</f>
        <v>5</v>
      </c>
      <c r="C7" s="15">
        <v>4</v>
      </c>
      <c r="D7" s="16">
        <f t="shared" ref="D7:D12" si="0">((100/B7)*C7)/100</f>
        <v>0.8</v>
      </c>
      <c r="F7" s="243" t="s">
        <v>166</v>
      </c>
      <c r="G7" s="243"/>
      <c r="H7" s="17" t="s">
        <v>167</v>
      </c>
      <c r="J7" s="23"/>
    </row>
    <row r="8" spans="1:13" x14ac:dyDescent="0.3">
      <c r="A8" s="9" t="s">
        <v>117</v>
      </c>
      <c r="B8" s="14">
        <f>C5</f>
        <v>4</v>
      </c>
      <c r="C8" s="15">
        <v>0</v>
      </c>
      <c r="D8" s="16">
        <f t="shared" si="0"/>
        <v>0</v>
      </c>
      <c r="F8" s="242" t="s">
        <v>168</v>
      </c>
      <c r="G8" s="242"/>
      <c r="H8" s="14" t="s">
        <v>169</v>
      </c>
    </row>
    <row r="9" spans="1:13" x14ac:dyDescent="0.3">
      <c r="A9" s="9" t="s">
        <v>119</v>
      </c>
      <c r="B9" s="14">
        <f>C5</f>
        <v>4</v>
      </c>
      <c r="C9" s="15">
        <v>0</v>
      </c>
      <c r="D9" s="16">
        <f t="shared" si="0"/>
        <v>0</v>
      </c>
      <c r="F9" s="242" t="s">
        <v>170</v>
      </c>
      <c r="G9" s="242"/>
      <c r="H9" s="14" t="s">
        <v>171</v>
      </c>
    </row>
    <row r="10" spans="1:13" x14ac:dyDescent="0.3">
      <c r="A10" s="9" t="s">
        <v>77</v>
      </c>
      <c r="B10" s="14">
        <f>C5</f>
        <v>4</v>
      </c>
      <c r="C10" s="15">
        <v>0</v>
      </c>
      <c r="D10" s="16">
        <f t="shared" si="0"/>
        <v>0</v>
      </c>
      <c r="F10" s="242" t="s">
        <v>172</v>
      </c>
      <c r="G10" s="242"/>
      <c r="H10" s="14" t="s">
        <v>173</v>
      </c>
    </row>
    <row r="11" spans="1:13" x14ac:dyDescent="0.3">
      <c r="A11" s="18" t="s">
        <v>115</v>
      </c>
      <c r="B11" s="14">
        <f>C5</f>
        <v>4</v>
      </c>
      <c r="C11" s="15">
        <v>0</v>
      </c>
      <c r="D11" s="16">
        <f t="shared" si="0"/>
        <v>0</v>
      </c>
      <c r="F11" s="242" t="s">
        <v>174</v>
      </c>
      <c r="G11" s="242"/>
      <c r="H11" s="14" t="s">
        <v>175</v>
      </c>
    </row>
    <row r="12" spans="1:13" x14ac:dyDescent="0.3">
      <c r="A12" s="9" t="s">
        <v>79</v>
      </c>
      <c r="B12" s="14">
        <f>C5</f>
        <v>4</v>
      </c>
      <c r="C12" s="15">
        <v>0</v>
      </c>
      <c r="D12" s="16">
        <f t="shared" si="0"/>
        <v>0</v>
      </c>
      <c r="F12" s="242" t="s">
        <v>176</v>
      </c>
      <c r="G12" s="242"/>
      <c r="H12" s="14" t="s">
        <v>177</v>
      </c>
    </row>
    <row r="13" spans="1:13" x14ac:dyDescent="0.3">
      <c r="F13" s="242" t="s">
        <v>178</v>
      </c>
      <c r="G13" s="242"/>
      <c r="H13" s="14" t="s">
        <v>179</v>
      </c>
    </row>
    <row r="14" spans="1:13" hidden="1" x14ac:dyDescent="0.3">
      <c r="A14" s="10"/>
      <c r="B14" s="10" t="s">
        <v>116</v>
      </c>
      <c r="C14" s="10" t="s">
        <v>120</v>
      </c>
      <c r="G14" s="10" t="s">
        <v>111</v>
      </c>
      <c r="H14" s="10" t="s">
        <v>113</v>
      </c>
      <c r="I14" s="10" t="s">
        <v>114</v>
      </c>
      <c r="J14" s="10" t="s">
        <v>76</v>
      </c>
      <c r="K14" s="10" t="s">
        <v>77</v>
      </c>
      <c r="L14" s="10" t="s">
        <v>115</v>
      </c>
      <c r="M14" s="10" t="s">
        <v>79</v>
      </c>
    </row>
    <row r="15" spans="1:13" hidden="1" x14ac:dyDescent="0.3">
      <c r="A15" s="10" t="s">
        <v>73</v>
      </c>
      <c r="B15" s="10">
        <f>G15</f>
        <v>10</v>
      </c>
      <c r="C15" s="10">
        <f>G16</f>
        <v>30</v>
      </c>
      <c r="E15" s="240" t="s">
        <v>116</v>
      </c>
      <c r="F15" s="240"/>
      <c r="G15" s="19">
        <f>C6</f>
        <v>10</v>
      </c>
      <c r="H15" s="19">
        <f>40/B7*C7</f>
        <v>32</v>
      </c>
      <c r="I15" s="19">
        <f>15/B8*C8</f>
        <v>0</v>
      </c>
      <c r="J15" s="19">
        <f>10/B9*C9</f>
        <v>0</v>
      </c>
      <c r="K15" s="19">
        <f>10/B10*C10</f>
        <v>0</v>
      </c>
      <c r="L15" s="19">
        <f>5/B11*C11</f>
        <v>0</v>
      </c>
      <c r="M15" s="19">
        <f>5/B12*C12</f>
        <v>0</v>
      </c>
    </row>
    <row r="16" spans="1:13" hidden="1" x14ac:dyDescent="0.3">
      <c r="A16" s="10" t="s">
        <v>74</v>
      </c>
      <c r="B16" s="10">
        <f>H15</f>
        <v>32</v>
      </c>
      <c r="C16" s="10">
        <f>H16</f>
        <v>24</v>
      </c>
      <c r="E16" s="240" t="s">
        <v>118</v>
      </c>
      <c r="F16" s="240"/>
      <c r="G16" s="10">
        <f>G15+20</f>
        <v>30</v>
      </c>
      <c r="H16" s="10">
        <f>30/B7*C7</f>
        <v>24</v>
      </c>
      <c r="I16" s="10">
        <f>15/B8*C8</f>
        <v>0</v>
      </c>
      <c r="J16" s="10">
        <f>10/B9*C9</f>
        <v>0</v>
      </c>
      <c r="K16" s="10">
        <f>5/B10*C10</f>
        <v>0</v>
      </c>
      <c r="L16" s="10">
        <f>5/B11*C11</f>
        <v>0</v>
      </c>
      <c r="M16" s="10">
        <f>5/B12*C12</f>
        <v>0</v>
      </c>
    </row>
    <row r="17" spans="1:8" hidden="1" x14ac:dyDescent="0.3">
      <c r="A17" s="10" t="s">
        <v>114</v>
      </c>
      <c r="B17" s="10">
        <f>I15</f>
        <v>0</v>
      </c>
      <c r="C17" s="10">
        <f>I16</f>
        <v>0</v>
      </c>
    </row>
    <row r="18" spans="1:8" hidden="1" x14ac:dyDescent="0.3">
      <c r="A18" s="10" t="s">
        <v>76</v>
      </c>
      <c r="B18" s="10">
        <f>J15</f>
        <v>0</v>
      </c>
      <c r="C18" s="10">
        <f>J16</f>
        <v>0</v>
      </c>
    </row>
    <row r="19" spans="1:8" hidden="1" x14ac:dyDescent="0.3">
      <c r="A19" s="10" t="s">
        <v>77</v>
      </c>
      <c r="B19" s="10">
        <f>K15</f>
        <v>0</v>
      </c>
      <c r="C19" s="10">
        <f>K16</f>
        <v>0</v>
      </c>
    </row>
    <row r="20" spans="1:8" hidden="1" x14ac:dyDescent="0.3">
      <c r="A20" s="20" t="s">
        <v>115</v>
      </c>
      <c r="B20" s="10">
        <f>L15</f>
        <v>0</v>
      </c>
      <c r="C20" s="10">
        <f>L16</f>
        <v>0</v>
      </c>
    </row>
    <row r="21" spans="1:8" hidden="1" x14ac:dyDescent="0.3">
      <c r="A21" s="10" t="s">
        <v>79</v>
      </c>
      <c r="B21" s="10">
        <f>M15</f>
        <v>0</v>
      </c>
      <c r="C21" s="10">
        <f>M16</f>
        <v>0</v>
      </c>
    </row>
    <row r="22" spans="1:8" x14ac:dyDescent="0.3">
      <c r="A22" s="10" t="s">
        <v>121</v>
      </c>
      <c r="B22" s="21">
        <f>(B15+B16+B17+B18+B19+B20+B21)/100</f>
        <v>0.42</v>
      </c>
      <c r="C22" s="21">
        <f>(C15+C16+C17+C18+C19+C20+C21)/100</f>
        <v>0.54</v>
      </c>
      <c r="F22" s="242" t="s">
        <v>180</v>
      </c>
      <c r="G22" s="242"/>
      <c r="H22" s="14" t="s">
        <v>171</v>
      </c>
    </row>
    <row r="23" spans="1:8" x14ac:dyDescent="0.3">
      <c r="F23" s="242" t="s">
        <v>181</v>
      </c>
      <c r="G23" s="242"/>
      <c r="H23" s="14" t="s">
        <v>182</v>
      </c>
    </row>
    <row r="24" spans="1:8" x14ac:dyDescent="0.3">
      <c r="A24" s="9" t="s">
        <v>153</v>
      </c>
      <c r="B24" s="22">
        <v>0.01</v>
      </c>
      <c r="C24" s="22">
        <v>0.02</v>
      </c>
      <c r="F24" s="242" t="s">
        <v>183</v>
      </c>
      <c r="G24" s="242"/>
      <c r="H24" s="14" t="s">
        <v>184</v>
      </c>
    </row>
    <row r="25" spans="1:8" x14ac:dyDescent="0.3">
      <c r="A25" s="9" t="s">
        <v>154</v>
      </c>
      <c r="B25" s="22">
        <v>0.01</v>
      </c>
      <c r="C25" s="22">
        <v>0.03</v>
      </c>
    </row>
    <row r="26" spans="1:8" x14ac:dyDescent="0.3">
      <c r="A26" s="9" t="s">
        <v>155</v>
      </c>
      <c r="B26" s="22">
        <v>0.03</v>
      </c>
      <c r="C26" s="22">
        <v>0.08</v>
      </c>
    </row>
    <row r="27" spans="1:8" x14ac:dyDescent="0.3">
      <c r="A27" s="9" t="s">
        <v>156</v>
      </c>
      <c r="B27" s="22">
        <v>0.05</v>
      </c>
      <c r="C27" s="22">
        <v>0.15</v>
      </c>
    </row>
    <row r="28" spans="1:8" x14ac:dyDescent="0.3">
      <c r="A28" s="9" t="s">
        <v>157</v>
      </c>
      <c r="B28" s="22">
        <v>7.0000000000000007E-2</v>
      </c>
      <c r="C28" s="22">
        <v>0.2</v>
      </c>
    </row>
    <row r="29" spans="1:8" x14ac:dyDescent="0.3">
      <c r="A29" s="9" t="s">
        <v>158</v>
      </c>
      <c r="B29" s="22">
        <v>0.1</v>
      </c>
      <c r="C29" s="22">
        <v>0.3</v>
      </c>
    </row>
  </sheetData>
  <mergeCells count="14">
    <mergeCell ref="E16:F16"/>
    <mergeCell ref="F22:G22"/>
    <mergeCell ref="F23:G23"/>
    <mergeCell ref="F24:G24"/>
    <mergeCell ref="E15:F15"/>
    <mergeCell ref="D2:E2"/>
    <mergeCell ref="D3:E3"/>
    <mergeCell ref="F12:G12"/>
    <mergeCell ref="F13:G13"/>
    <mergeCell ref="F7:G7"/>
    <mergeCell ref="F8:G8"/>
    <mergeCell ref="F9:G9"/>
    <mergeCell ref="F10:G10"/>
    <mergeCell ref="F11:G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M202" sqref="M202"/>
    </sheetView>
  </sheetViews>
  <sheetFormatPr defaultRowHeight="14" x14ac:dyDescent="0.3"/>
  <cols>
    <col min="1" max="1" width="20.54296875" style="9" customWidth="1"/>
    <col min="2" max="2" width="11.81640625" style="9" customWidth="1"/>
    <col min="3" max="4" width="9.1796875" style="9"/>
    <col min="5" max="5" width="10.1796875" style="9" customWidth="1"/>
    <col min="6" max="6" width="10.81640625" style="9" customWidth="1"/>
    <col min="7" max="7" width="9.1796875" style="9"/>
    <col min="8" max="8" width="10.453125" style="9" customWidth="1"/>
    <col min="9" max="9" width="15.453125" style="9" customWidth="1"/>
    <col min="10" max="258" width="9.1796875" style="9"/>
    <col min="259" max="259" width="11.81640625" style="9" customWidth="1"/>
    <col min="260" max="260" width="9.1796875" style="9"/>
    <col min="261" max="261" width="14.81640625" style="9" customWidth="1"/>
    <col min="262" max="262" width="10.81640625" style="9" customWidth="1"/>
    <col min="263" max="514" width="9.1796875" style="9"/>
    <col min="515" max="515" width="11.81640625" style="9" customWidth="1"/>
    <col min="516" max="516" width="9.1796875" style="9"/>
    <col min="517" max="517" width="14.81640625" style="9" customWidth="1"/>
    <col min="518" max="518" width="10.81640625" style="9" customWidth="1"/>
    <col min="519" max="770" width="9.1796875" style="9"/>
    <col min="771" max="771" width="11.81640625" style="9" customWidth="1"/>
    <col min="772" max="772" width="9.1796875" style="9"/>
    <col min="773" max="773" width="14.81640625" style="9" customWidth="1"/>
    <col min="774" max="774" width="10.81640625" style="9" customWidth="1"/>
    <col min="775" max="1026" width="9.1796875" style="9"/>
    <col min="1027" max="1027" width="11.81640625" style="9" customWidth="1"/>
    <col min="1028" max="1028" width="9.1796875" style="9"/>
    <col min="1029" max="1029" width="14.81640625" style="9" customWidth="1"/>
    <col min="1030" max="1030" width="10.81640625" style="9" customWidth="1"/>
    <col min="1031" max="1282" width="9.1796875" style="9"/>
    <col min="1283" max="1283" width="11.81640625" style="9" customWidth="1"/>
    <col min="1284" max="1284" width="9.1796875" style="9"/>
    <col min="1285" max="1285" width="14.81640625" style="9" customWidth="1"/>
    <col min="1286" max="1286" width="10.81640625" style="9" customWidth="1"/>
    <col min="1287" max="1538" width="9.1796875" style="9"/>
    <col min="1539" max="1539" width="11.81640625" style="9" customWidth="1"/>
    <col min="1540" max="1540" width="9.1796875" style="9"/>
    <col min="1541" max="1541" width="14.81640625" style="9" customWidth="1"/>
    <col min="1542" max="1542" width="10.81640625" style="9" customWidth="1"/>
    <col min="1543" max="1794" width="9.1796875" style="9"/>
    <col min="1795" max="1795" width="11.81640625" style="9" customWidth="1"/>
    <col min="1796" max="1796" width="9.1796875" style="9"/>
    <col min="1797" max="1797" width="14.81640625" style="9" customWidth="1"/>
    <col min="1798" max="1798" width="10.81640625" style="9" customWidth="1"/>
    <col min="1799" max="2050" width="9.1796875" style="9"/>
    <col min="2051" max="2051" width="11.81640625" style="9" customWidth="1"/>
    <col min="2052" max="2052" width="9.1796875" style="9"/>
    <col min="2053" max="2053" width="14.81640625" style="9" customWidth="1"/>
    <col min="2054" max="2054" width="10.81640625" style="9" customWidth="1"/>
    <col min="2055" max="2306" width="9.1796875" style="9"/>
    <col min="2307" max="2307" width="11.81640625" style="9" customWidth="1"/>
    <col min="2308" max="2308" width="9.1796875" style="9"/>
    <col min="2309" max="2309" width="14.81640625" style="9" customWidth="1"/>
    <col min="2310" max="2310" width="10.81640625" style="9" customWidth="1"/>
    <col min="2311" max="2562" width="9.1796875" style="9"/>
    <col min="2563" max="2563" width="11.81640625" style="9" customWidth="1"/>
    <col min="2564" max="2564" width="9.1796875" style="9"/>
    <col min="2565" max="2565" width="14.81640625" style="9" customWidth="1"/>
    <col min="2566" max="2566" width="10.81640625" style="9" customWidth="1"/>
    <col min="2567" max="2818" width="9.1796875" style="9"/>
    <col min="2819" max="2819" width="11.81640625" style="9" customWidth="1"/>
    <col min="2820" max="2820" width="9.1796875" style="9"/>
    <col min="2821" max="2821" width="14.81640625" style="9" customWidth="1"/>
    <col min="2822" max="2822" width="10.81640625" style="9" customWidth="1"/>
    <col min="2823" max="3074" width="9.1796875" style="9"/>
    <col min="3075" max="3075" width="11.81640625" style="9" customWidth="1"/>
    <col min="3076" max="3076" width="9.1796875" style="9"/>
    <col min="3077" max="3077" width="14.81640625" style="9" customWidth="1"/>
    <col min="3078" max="3078" width="10.81640625" style="9" customWidth="1"/>
    <col min="3079" max="3330" width="9.1796875" style="9"/>
    <col min="3331" max="3331" width="11.81640625" style="9" customWidth="1"/>
    <col min="3332" max="3332" width="9.1796875" style="9"/>
    <col min="3333" max="3333" width="14.81640625" style="9" customWidth="1"/>
    <col min="3334" max="3334" width="10.81640625" style="9" customWidth="1"/>
    <col min="3335" max="3586" width="9.1796875" style="9"/>
    <col min="3587" max="3587" width="11.81640625" style="9" customWidth="1"/>
    <col min="3588" max="3588" width="9.1796875" style="9"/>
    <col min="3589" max="3589" width="14.81640625" style="9" customWidth="1"/>
    <col min="3590" max="3590" width="10.81640625" style="9" customWidth="1"/>
    <col min="3591" max="3842" width="9.1796875" style="9"/>
    <col min="3843" max="3843" width="11.81640625" style="9" customWidth="1"/>
    <col min="3844" max="3844" width="9.1796875" style="9"/>
    <col min="3845" max="3845" width="14.81640625" style="9" customWidth="1"/>
    <col min="3846" max="3846" width="10.81640625" style="9" customWidth="1"/>
    <col min="3847" max="4098" width="9.1796875" style="9"/>
    <col min="4099" max="4099" width="11.81640625" style="9" customWidth="1"/>
    <col min="4100" max="4100" width="9.1796875" style="9"/>
    <col min="4101" max="4101" width="14.81640625" style="9" customWidth="1"/>
    <col min="4102" max="4102" width="10.81640625" style="9" customWidth="1"/>
    <col min="4103" max="4354" width="9.1796875" style="9"/>
    <col min="4355" max="4355" width="11.81640625" style="9" customWidth="1"/>
    <col min="4356" max="4356" width="9.1796875" style="9"/>
    <col min="4357" max="4357" width="14.81640625" style="9" customWidth="1"/>
    <col min="4358" max="4358" width="10.81640625" style="9" customWidth="1"/>
    <col min="4359" max="4610" width="9.1796875" style="9"/>
    <col min="4611" max="4611" width="11.81640625" style="9" customWidth="1"/>
    <col min="4612" max="4612" width="9.1796875" style="9"/>
    <col min="4613" max="4613" width="14.81640625" style="9" customWidth="1"/>
    <col min="4614" max="4614" width="10.81640625" style="9" customWidth="1"/>
    <col min="4615" max="4866" width="9.1796875" style="9"/>
    <col min="4867" max="4867" width="11.81640625" style="9" customWidth="1"/>
    <col min="4868" max="4868" width="9.1796875" style="9"/>
    <col min="4869" max="4869" width="14.81640625" style="9" customWidth="1"/>
    <col min="4870" max="4870" width="10.81640625" style="9" customWidth="1"/>
    <col min="4871" max="5122" width="9.1796875" style="9"/>
    <col min="5123" max="5123" width="11.81640625" style="9" customWidth="1"/>
    <col min="5124" max="5124" width="9.1796875" style="9"/>
    <col min="5125" max="5125" width="14.81640625" style="9" customWidth="1"/>
    <col min="5126" max="5126" width="10.81640625" style="9" customWidth="1"/>
    <col min="5127" max="5378" width="9.1796875" style="9"/>
    <col min="5379" max="5379" width="11.81640625" style="9" customWidth="1"/>
    <col min="5380" max="5380" width="9.1796875" style="9"/>
    <col min="5381" max="5381" width="14.81640625" style="9" customWidth="1"/>
    <col min="5382" max="5382" width="10.81640625" style="9" customWidth="1"/>
    <col min="5383" max="5634" width="9.1796875" style="9"/>
    <col min="5635" max="5635" width="11.81640625" style="9" customWidth="1"/>
    <col min="5636" max="5636" width="9.1796875" style="9"/>
    <col min="5637" max="5637" width="14.81640625" style="9" customWidth="1"/>
    <col min="5638" max="5638" width="10.81640625" style="9" customWidth="1"/>
    <col min="5639" max="5890" width="9.1796875" style="9"/>
    <col min="5891" max="5891" width="11.81640625" style="9" customWidth="1"/>
    <col min="5892" max="5892" width="9.1796875" style="9"/>
    <col min="5893" max="5893" width="14.81640625" style="9" customWidth="1"/>
    <col min="5894" max="5894" width="10.81640625" style="9" customWidth="1"/>
    <col min="5895" max="6146" width="9.1796875" style="9"/>
    <col min="6147" max="6147" width="11.81640625" style="9" customWidth="1"/>
    <col min="6148" max="6148" width="9.1796875" style="9"/>
    <col min="6149" max="6149" width="14.81640625" style="9" customWidth="1"/>
    <col min="6150" max="6150" width="10.81640625" style="9" customWidth="1"/>
    <col min="6151" max="6402" width="9.1796875" style="9"/>
    <col min="6403" max="6403" width="11.81640625" style="9" customWidth="1"/>
    <col min="6404" max="6404" width="9.1796875" style="9"/>
    <col min="6405" max="6405" width="14.81640625" style="9" customWidth="1"/>
    <col min="6406" max="6406" width="10.81640625" style="9" customWidth="1"/>
    <col min="6407" max="6658" width="9.1796875" style="9"/>
    <col min="6659" max="6659" width="11.81640625" style="9" customWidth="1"/>
    <col min="6660" max="6660" width="9.1796875" style="9"/>
    <col min="6661" max="6661" width="14.81640625" style="9" customWidth="1"/>
    <col min="6662" max="6662" width="10.81640625" style="9" customWidth="1"/>
    <col min="6663" max="6914" width="9.1796875" style="9"/>
    <col min="6915" max="6915" width="11.81640625" style="9" customWidth="1"/>
    <col min="6916" max="6916" width="9.1796875" style="9"/>
    <col min="6917" max="6917" width="14.81640625" style="9" customWidth="1"/>
    <col min="6918" max="6918" width="10.81640625" style="9" customWidth="1"/>
    <col min="6919" max="7170" width="9.1796875" style="9"/>
    <col min="7171" max="7171" width="11.81640625" style="9" customWidth="1"/>
    <col min="7172" max="7172" width="9.1796875" style="9"/>
    <col min="7173" max="7173" width="14.81640625" style="9" customWidth="1"/>
    <col min="7174" max="7174" width="10.81640625" style="9" customWidth="1"/>
    <col min="7175" max="7426" width="9.1796875" style="9"/>
    <col min="7427" max="7427" width="11.81640625" style="9" customWidth="1"/>
    <col min="7428" max="7428" width="9.1796875" style="9"/>
    <col min="7429" max="7429" width="14.81640625" style="9" customWidth="1"/>
    <col min="7430" max="7430" width="10.81640625" style="9" customWidth="1"/>
    <col min="7431" max="7682" width="9.1796875" style="9"/>
    <col min="7683" max="7683" width="11.81640625" style="9" customWidth="1"/>
    <col min="7684" max="7684" width="9.1796875" style="9"/>
    <col min="7685" max="7685" width="14.81640625" style="9" customWidth="1"/>
    <col min="7686" max="7686" width="10.81640625" style="9" customWidth="1"/>
    <col min="7687" max="7938" width="9.1796875" style="9"/>
    <col min="7939" max="7939" width="11.81640625" style="9" customWidth="1"/>
    <col min="7940" max="7940" width="9.1796875" style="9"/>
    <col min="7941" max="7941" width="14.81640625" style="9" customWidth="1"/>
    <col min="7942" max="7942" width="10.81640625" style="9" customWidth="1"/>
    <col min="7943" max="8194" width="9.1796875" style="9"/>
    <col min="8195" max="8195" width="11.81640625" style="9" customWidth="1"/>
    <col min="8196" max="8196" width="9.1796875" style="9"/>
    <col min="8197" max="8197" width="14.81640625" style="9" customWidth="1"/>
    <col min="8198" max="8198" width="10.81640625" style="9" customWidth="1"/>
    <col min="8199" max="8450" width="9.1796875" style="9"/>
    <col min="8451" max="8451" width="11.81640625" style="9" customWidth="1"/>
    <col min="8452" max="8452" width="9.1796875" style="9"/>
    <col min="8453" max="8453" width="14.81640625" style="9" customWidth="1"/>
    <col min="8454" max="8454" width="10.81640625" style="9" customWidth="1"/>
    <col min="8455" max="8706" width="9.1796875" style="9"/>
    <col min="8707" max="8707" width="11.81640625" style="9" customWidth="1"/>
    <col min="8708" max="8708" width="9.1796875" style="9"/>
    <col min="8709" max="8709" width="14.81640625" style="9" customWidth="1"/>
    <col min="8710" max="8710" width="10.81640625" style="9" customWidth="1"/>
    <col min="8711" max="8962" width="9.1796875" style="9"/>
    <col min="8963" max="8963" width="11.81640625" style="9" customWidth="1"/>
    <col min="8964" max="8964" width="9.1796875" style="9"/>
    <col min="8965" max="8965" width="14.81640625" style="9" customWidth="1"/>
    <col min="8966" max="8966" width="10.81640625" style="9" customWidth="1"/>
    <col min="8967" max="9218" width="9.1796875" style="9"/>
    <col min="9219" max="9219" width="11.81640625" style="9" customWidth="1"/>
    <col min="9220" max="9220" width="9.1796875" style="9"/>
    <col min="9221" max="9221" width="14.81640625" style="9" customWidth="1"/>
    <col min="9222" max="9222" width="10.81640625" style="9" customWidth="1"/>
    <col min="9223" max="9474" width="9.1796875" style="9"/>
    <col min="9475" max="9475" width="11.81640625" style="9" customWidth="1"/>
    <col min="9476" max="9476" width="9.1796875" style="9"/>
    <col min="9477" max="9477" width="14.81640625" style="9" customWidth="1"/>
    <col min="9478" max="9478" width="10.81640625" style="9" customWidth="1"/>
    <col min="9479" max="9730" width="9.1796875" style="9"/>
    <col min="9731" max="9731" width="11.81640625" style="9" customWidth="1"/>
    <col min="9732" max="9732" width="9.1796875" style="9"/>
    <col min="9733" max="9733" width="14.81640625" style="9" customWidth="1"/>
    <col min="9734" max="9734" width="10.81640625" style="9" customWidth="1"/>
    <col min="9735" max="9986" width="9.1796875" style="9"/>
    <col min="9987" max="9987" width="11.81640625" style="9" customWidth="1"/>
    <col min="9988" max="9988" width="9.1796875" style="9"/>
    <col min="9989" max="9989" width="14.81640625" style="9" customWidth="1"/>
    <col min="9990" max="9990" width="10.81640625" style="9" customWidth="1"/>
    <col min="9991" max="10242" width="9.1796875" style="9"/>
    <col min="10243" max="10243" width="11.81640625" style="9" customWidth="1"/>
    <col min="10244" max="10244" width="9.1796875" style="9"/>
    <col min="10245" max="10245" width="14.81640625" style="9" customWidth="1"/>
    <col min="10246" max="10246" width="10.81640625" style="9" customWidth="1"/>
    <col min="10247" max="10498" width="9.1796875" style="9"/>
    <col min="10499" max="10499" width="11.81640625" style="9" customWidth="1"/>
    <col min="10500" max="10500" width="9.1796875" style="9"/>
    <col min="10501" max="10501" width="14.81640625" style="9" customWidth="1"/>
    <col min="10502" max="10502" width="10.81640625" style="9" customWidth="1"/>
    <col min="10503" max="10754" width="9.1796875" style="9"/>
    <col min="10755" max="10755" width="11.81640625" style="9" customWidth="1"/>
    <col min="10756" max="10756" width="9.1796875" style="9"/>
    <col min="10757" max="10757" width="14.81640625" style="9" customWidth="1"/>
    <col min="10758" max="10758" width="10.81640625" style="9" customWidth="1"/>
    <col min="10759" max="11010" width="9.1796875" style="9"/>
    <col min="11011" max="11011" width="11.81640625" style="9" customWidth="1"/>
    <col min="11012" max="11012" width="9.1796875" style="9"/>
    <col min="11013" max="11013" width="14.81640625" style="9" customWidth="1"/>
    <col min="11014" max="11014" width="10.81640625" style="9" customWidth="1"/>
    <col min="11015" max="11266" width="9.1796875" style="9"/>
    <col min="11267" max="11267" width="11.81640625" style="9" customWidth="1"/>
    <col min="11268" max="11268" width="9.1796875" style="9"/>
    <col min="11269" max="11269" width="14.81640625" style="9" customWidth="1"/>
    <col min="11270" max="11270" width="10.81640625" style="9" customWidth="1"/>
    <col min="11271" max="11522" width="9.1796875" style="9"/>
    <col min="11523" max="11523" width="11.81640625" style="9" customWidth="1"/>
    <col min="11524" max="11524" width="9.1796875" style="9"/>
    <col min="11525" max="11525" width="14.81640625" style="9" customWidth="1"/>
    <col min="11526" max="11526" width="10.81640625" style="9" customWidth="1"/>
    <col min="11527" max="11778" width="9.1796875" style="9"/>
    <col min="11779" max="11779" width="11.81640625" style="9" customWidth="1"/>
    <col min="11780" max="11780" width="9.1796875" style="9"/>
    <col min="11781" max="11781" width="14.81640625" style="9" customWidth="1"/>
    <col min="11782" max="11782" width="10.81640625" style="9" customWidth="1"/>
    <col min="11783" max="12034" width="9.1796875" style="9"/>
    <col min="12035" max="12035" width="11.81640625" style="9" customWidth="1"/>
    <col min="12036" max="12036" width="9.1796875" style="9"/>
    <col min="12037" max="12037" width="14.81640625" style="9" customWidth="1"/>
    <col min="12038" max="12038" width="10.81640625" style="9" customWidth="1"/>
    <col min="12039" max="12290" width="9.1796875" style="9"/>
    <col min="12291" max="12291" width="11.81640625" style="9" customWidth="1"/>
    <col min="12292" max="12292" width="9.1796875" style="9"/>
    <col min="12293" max="12293" width="14.81640625" style="9" customWidth="1"/>
    <col min="12294" max="12294" width="10.81640625" style="9" customWidth="1"/>
    <col min="12295" max="12546" width="9.1796875" style="9"/>
    <col min="12547" max="12547" width="11.81640625" style="9" customWidth="1"/>
    <col min="12548" max="12548" width="9.1796875" style="9"/>
    <col min="12549" max="12549" width="14.81640625" style="9" customWidth="1"/>
    <col min="12550" max="12550" width="10.81640625" style="9" customWidth="1"/>
    <col min="12551" max="12802" width="9.1796875" style="9"/>
    <col min="12803" max="12803" width="11.81640625" style="9" customWidth="1"/>
    <col min="12804" max="12804" width="9.1796875" style="9"/>
    <col min="12805" max="12805" width="14.81640625" style="9" customWidth="1"/>
    <col min="12806" max="12806" width="10.81640625" style="9" customWidth="1"/>
    <col min="12807" max="13058" width="9.1796875" style="9"/>
    <col min="13059" max="13059" width="11.81640625" style="9" customWidth="1"/>
    <col min="13060" max="13060" width="9.1796875" style="9"/>
    <col min="13061" max="13061" width="14.81640625" style="9" customWidth="1"/>
    <col min="13062" max="13062" width="10.81640625" style="9" customWidth="1"/>
    <col min="13063" max="13314" width="9.1796875" style="9"/>
    <col min="13315" max="13315" width="11.81640625" style="9" customWidth="1"/>
    <col min="13316" max="13316" width="9.1796875" style="9"/>
    <col min="13317" max="13317" width="14.81640625" style="9" customWidth="1"/>
    <col min="13318" max="13318" width="10.81640625" style="9" customWidth="1"/>
    <col min="13319" max="13570" width="9.1796875" style="9"/>
    <col min="13571" max="13571" width="11.81640625" style="9" customWidth="1"/>
    <col min="13572" max="13572" width="9.1796875" style="9"/>
    <col min="13573" max="13573" width="14.81640625" style="9" customWidth="1"/>
    <col min="13574" max="13574" width="10.81640625" style="9" customWidth="1"/>
    <col min="13575" max="13826" width="9.1796875" style="9"/>
    <col min="13827" max="13827" width="11.81640625" style="9" customWidth="1"/>
    <col min="13828" max="13828" width="9.1796875" style="9"/>
    <col min="13829" max="13829" width="14.81640625" style="9" customWidth="1"/>
    <col min="13830" max="13830" width="10.81640625" style="9" customWidth="1"/>
    <col min="13831" max="14082" width="9.1796875" style="9"/>
    <col min="14083" max="14083" width="11.81640625" style="9" customWidth="1"/>
    <col min="14084" max="14084" width="9.1796875" style="9"/>
    <col min="14085" max="14085" width="14.81640625" style="9" customWidth="1"/>
    <col min="14086" max="14086" width="10.81640625" style="9" customWidth="1"/>
    <col min="14087" max="14338" width="9.1796875" style="9"/>
    <col min="14339" max="14339" width="11.81640625" style="9" customWidth="1"/>
    <col min="14340" max="14340" width="9.1796875" style="9"/>
    <col min="14341" max="14341" width="14.81640625" style="9" customWidth="1"/>
    <col min="14342" max="14342" width="10.81640625" style="9" customWidth="1"/>
    <col min="14343" max="14594" width="9.1796875" style="9"/>
    <col min="14595" max="14595" width="11.81640625" style="9" customWidth="1"/>
    <col min="14596" max="14596" width="9.1796875" style="9"/>
    <col min="14597" max="14597" width="14.81640625" style="9" customWidth="1"/>
    <col min="14598" max="14598" width="10.81640625" style="9" customWidth="1"/>
    <col min="14599" max="14850" width="9.1796875" style="9"/>
    <col min="14851" max="14851" width="11.81640625" style="9" customWidth="1"/>
    <col min="14852" max="14852" width="9.1796875" style="9"/>
    <col min="14853" max="14853" width="14.81640625" style="9" customWidth="1"/>
    <col min="14854" max="14854" width="10.81640625" style="9" customWidth="1"/>
    <col min="14855" max="15106" width="9.1796875" style="9"/>
    <col min="15107" max="15107" width="11.81640625" style="9" customWidth="1"/>
    <col min="15108" max="15108" width="9.1796875" style="9"/>
    <col min="15109" max="15109" width="14.81640625" style="9" customWidth="1"/>
    <col min="15110" max="15110" width="10.81640625" style="9" customWidth="1"/>
    <col min="15111" max="15362" width="9.1796875" style="9"/>
    <col min="15363" max="15363" width="11.81640625" style="9" customWidth="1"/>
    <col min="15364" max="15364" width="9.1796875" style="9"/>
    <col min="15365" max="15365" width="14.81640625" style="9" customWidth="1"/>
    <col min="15366" max="15366" width="10.81640625" style="9" customWidth="1"/>
    <col min="15367" max="15618" width="9.1796875" style="9"/>
    <col min="15619" max="15619" width="11.81640625" style="9" customWidth="1"/>
    <col min="15620" max="15620" width="9.1796875" style="9"/>
    <col min="15621" max="15621" width="14.81640625" style="9" customWidth="1"/>
    <col min="15622" max="15622" width="10.81640625" style="9" customWidth="1"/>
    <col min="15623" max="15874" width="9.1796875" style="9"/>
    <col min="15875" max="15875" width="11.81640625" style="9" customWidth="1"/>
    <col min="15876" max="15876" width="9.1796875" style="9"/>
    <col min="15877" max="15877" width="14.81640625" style="9" customWidth="1"/>
    <col min="15878" max="15878" width="10.81640625" style="9" customWidth="1"/>
    <col min="15879" max="16130" width="9.1796875" style="9"/>
    <col min="16131" max="16131" width="11.81640625" style="9" customWidth="1"/>
    <col min="16132" max="16132" width="9.1796875" style="9"/>
    <col min="16133" max="16133" width="14.81640625" style="9" customWidth="1"/>
    <col min="16134" max="16134" width="10.81640625" style="9" customWidth="1"/>
    <col min="16135" max="16384" width="9.1796875" style="9"/>
  </cols>
  <sheetData>
    <row r="2" spans="1:13" x14ac:dyDescent="0.3">
      <c r="A2" s="10" t="s">
        <v>145</v>
      </c>
      <c r="B2" s="10" t="s">
        <v>146</v>
      </c>
      <c r="C2" s="10" t="s">
        <v>147</v>
      </c>
      <c r="D2" s="240" t="s">
        <v>148</v>
      </c>
      <c r="E2" s="240"/>
    </row>
    <row r="3" spans="1:13" x14ac:dyDescent="0.3">
      <c r="A3" s="13">
        <v>0</v>
      </c>
      <c r="B3" s="13">
        <v>0</v>
      </c>
      <c r="C3" s="13">
        <v>1</v>
      </c>
      <c r="D3" s="241">
        <v>4</v>
      </c>
      <c r="E3" s="241"/>
    </row>
    <row r="5" spans="1:13" hidden="1" x14ac:dyDescent="0.3">
      <c r="A5" s="9" t="s">
        <v>110</v>
      </c>
      <c r="B5" s="11" t="s">
        <v>165</v>
      </c>
      <c r="C5" s="11">
        <f>D3</f>
        <v>4</v>
      </c>
      <c r="D5" s="12"/>
    </row>
    <row r="6" spans="1:13" x14ac:dyDescent="0.3">
      <c r="A6" s="9" t="s">
        <v>111</v>
      </c>
      <c r="B6" s="14">
        <v>10</v>
      </c>
      <c r="C6" s="15">
        <v>0</v>
      </c>
      <c r="D6" s="16">
        <f>((100/B6)*C6)/100</f>
        <v>0</v>
      </c>
    </row>
    <row r="7" spans="1:13" x14ac:dyDescent="0.3">
      <c r="A7" s="9" t="s">
        <v>112</v>
      </c>
      <c r="B7" s="14">
        <f>A3+B3+C3+D3</f>
        <v>5</v>
      </c>
      <c r="C7" s="15">
        <v>0</v>
      </c>
      <c r="D7" s="16">
        <f t="shared" ref="D7:D12" si="0">((100/B7)*C7)/100</f>
        <v>0</v>
      </c>
      <c r="F7" s="243" t="s">
        <v>166</v>
      </c>
      <c r="G7" s="243"/>
      <c r="H7" s="17" t="s">
        <v>167</v>
      </c>
      <c r="J7" s="23"/>
    </row>
    <row r="8" spans="1:13" x14ac:dyDescent="0.3">
      <c r="A8" s="9" t="s">
        <v>117</v>
      </c>
      <c r="B8" s="14">
        <f>C5</f>
        <v>4</v>
      </c>
      <c r="C8" s="15">
        <v>0</v>
      </c>
      <c r="D8" s="16">
        <f t="shared" si="0"/>
        <v>0</v>
      </c>
      <c r="F8" s="242" t="s">
        <v>168</v>
      </c>
      <c r="G8" s="242"/>
      <c r="H8" s="14" t="s">
        <v>169</v>
      </c>
    </row>
    <row r="9" spans="1:13" x14ac:dyDescent="0.3">
      <c r="A9" s="9" t="s">
        <v>119</v>
      </c>
      <c r="B9" s="14">
        <f>C5</f>
        <v>4</v>
      </c>
      <c r="C9" s="15">
        <v>0</v>
      </c>
      <c r="D9" s="16">
        <f t="shared" si="0"/>
        <v>0</v>
      </c>
      <c r="F9" s="242" t="s">
        <v>170</v>
      </c>
      <c r="G9" s="242"/>
      <c r="H9" s="14" t="s">
        <v>171</v>
      </c>
    </row>
    <row r="10" spans="1:13" x14ac:dyDescent="0.3">
      <c r="A10" s="9" t="s">
        <v>77</v>
      </c>
      <c r="B10" s="14">
        <f>C5</f>
        <v>4</v>
      </c>
      <c r="C10" s="15">
        <v>0</v>
      </c>
      <c r="D10" s="16">
        <f t="shared" si="0"/>
        <v>0</v>
      </c>
      <c r="F10" s="242" t="s">
        <v>172</v>
      </c>
      <c r="G10" s="242"/>
      <c r="H10" s="14" t="s">
        <v>173</v>
      </c>
    </row>
    <row r="11" spans="1:13" x14ac:dyDescent="0.3">
      <c r="A11" s="18" t="s">
        <v>115</v>
      </c>
      <c r="B11" s="14">
        <f>C5</f>
        <v>4</v>
      </c>
      <c r="C11" s="15">
        <v>0</v>
      </c>
      <c r="D11" s="16">
        <f t="shared" si="0"/>
        <v>0</v>
      </c>
      <c r="F11" s="242" t="s">
        <v>174</v>
      </c>
      <c r="G11" s="242"/>
      <c r="H11" s="14" t="s">
        <v>175</v>
      </c>
    </row>
    <row r="12" spans="1:13" x14ac:dyDescent="0.3">
      <c r="A12" s="9" t="s">
        <v>79</v>
      </c>
      <c r="B12" s="14">
        <f>C5</f>
        <v>4</v>
      </c>
      <c r="C12" s="15">
        <v>0</v>
      </c>
      <c r="D12" s="16">
        <f t="shared" si="0"/>
        <v>0</v>
      </c>
      <c r="F12" s="242" t="s">
        <v>176</v>
      </c>
      <c r="G12" s="242"/>
      <c r="H12" s="14" t="s">
        <v>177</v>
      </c>
    </row>
    <row r="13" spans="1:13" x14ac:dyDescent="0.3">
      <c r="F13" s="242" t="s">
        <v>178</v>
      </c>
      <c r="G13" s="242"/>
      <c r="H13" s="14" t="s">
        <v>179</v>
      </c>
    </row>
    <row r="14" spans="1:13" hidden="1" x14ac:dyDescent="0.3">
      <c r="A14" s="10"/>
      <c r="B14" s="10" t="s">
        <v>116</v>
      </c>
      <c r="C14" s="10" t="s">
        <v>120</v>
      </c>
      <c r="G14" s="10" t="s">
        <v>111</v>
      </c>
      <c r="H14" s="10" t="s">
        <v>113</v>
      </c>
      <c r="I14" s="10" t="s">
        <v>114</v>
      </c>
      <c r="J14" s="10" t="s">
        <v>76</v>
      </c>
      <c r="K14" s="10" t="s">
        <v>77</v>
      </c>
      <c r="L14" s="10" t="s">
        <v>115</v>
      </c>
      <c r="M14" s="10" t="s">
        <v>79</v>
      </c>
    </row>
    <row r="15" spans="1:13" hidden="1" x14ac:dyDescent="0.3">
      <c r="A15" s="10" t="s">
        <v>73</v>
      </c>
      <c r="B15" s="10">
        <f>G15</f>
        <v>0</v>
      </c>
      <c r="C15" s="10">
        <f>G16</f>
        <v>20</v>
      </c>
      <c r="E15" s="240" t="s">
        <v>116</v>
      </c>
      <c r="F15" s="240"/>
      <c r="G15" s="19">
        <f>C6</f>
        <v>0</v>
      </c>
      <c r="H15" s="19">
        <f>40/B7*C7</f>
        <v>0</v>
      </c>
      <c r="I15" s="19">
        <f>15/B8*C8</f>
        <v>0</v>
      </c>
      <c r="J15" s="19">
        <f>10/B9*C9</f>
        <v>0</v>
      </c>
      <c r="K15" s="19">
        <f>10/B10*C10</f>
        <v>0</v>
      </c>
      <c r="L15" s="19">
        <f>5/B11*C11</f>
        <v>0</v>
      </c>
      <c r="M15" s="19">
        <f>5/B12*C12</f>
        <v>0</v>
      </c>
    </row>
    <row r="16" spans="1:13" hidden="1" x14ac:dyDescent="0.3">
      <c r="A16" s="10" t="s">
        <v>74</v>
      </c>
      <c r="B16" s="10">
        <f>H15</f>
        <v>0</v>
      </c>
      <c r="C16" s="10">
        <f>H16</f>
        <v>0</v>
      </c>
      <c r="E16" s="240" t="s">
        <v>118</v>
      </c>
      <c r="F16" s="240"/>
      <c r="G16" s="10">
        <f>G15+20</f>
        <v>20</v>
      </c>
      <c r="H16" s="10">
        <f>30/B7*C7</f>
        <v>0</v>
      </c>
      <c r="I16" s="10">
        <f>15/B8*C8</f>
        <v>0</v>
      </c>
      <c r="J16" s="10">
        <f>10/B9*C9</f>
        <v>0</v>
      </c>
      <c r="K16" s="10">
        <f>5/B10*C10</f>
        <v>0</v>
      </c>
      <c r="L16" s="10">
        <f>5/B11*C11</f>
        <v>0</v>
      </c>
      <c r="M16" s="10">
        <f>5/B12*C12</f>
        <v>0</v>
      </c>
    </row>
    <row r="17" spans="1:8" hidden="1" x14ac:dyDescent="0.3">
      <c r="A17" s="10" t="s">
        <v>114</v>
      </c>
      <c r="B17" s="10">
        <f>I15</f>
        <v>0</v>
      </c>
      <c r="C17" s="10">
        <f>I16</f>
        <v>0</v>
      </c>
    </row>
    <row r="18" spans="1:8" hidden="1" x14ac:dyDescent="0.3">
      <c r="A18" s="10" t="s">
        <v>76</v>
      </c>
      <c r="B18" s="10">
        <f>J15</f>
        <v>0</v>
      </c>
      <c r="C18" s="10">
        <f>J16</f>
        <v>0</v>
      </c>
    </row>
    <row r="19" spans="1:8" hidden="1" x14ac:dyDescent="0.3">
      <c r="A19" s="10" t="s">
        <v>77</v>
      </c>
      <c r="B19" s="10">
        <f>K15</f>
        <v>0</v>
      </c>
      <c r="C19" s="10">
        <f>K16</f>
        <v>0</v>
      </c>
    </row>
    <row r="20" spans="1:8" hidden="1" x14ac:dyDescent="0.3">
      <c r="A20" s="20" t="s">
        <v>115</v>
      </c>
      <c r="B20" s="10">
        <f>L15</f>
        <v>0</v>
      </c>
      <c r="C20" s="10">
        <f>L16</f>
        <v>0</v>
      </c>
    </row>
    <row r="21" spans="1:8" hidden="1" x14ac:dyDescent="0.3">
      <c r="A21" s="10" t="s">
        <v>79</v>
      </c>
      <c r="B21" s="10">
        <f>M15</f>
        <v>0</v>
      </c>
      <c r="C21" s="10">
        <f>M16</f>
        <v>0</v>
      </c>
    </row>
    <row r="22" spans="1:8" x14ac:dyDescent="0.3">
      <c r="A22" s="10" t="s">
        <v>121</v>
      </c>
      <c r="B22" s="21">
        <f>(B15+B16+B17+B18+B19+B20+B21)/100</f>
        <v>0</v>
      </c>
      <c r="C22" s="21">
        <f>(C15+C16+C17+C18+C19+C20+C21)/100</f>
        <v>0.2</v>
      </c>
      <c r="F22" s="242" t="s">
        <v>180</v>
      </c>
      <c r="G22" s="242"/>
      <c r="H22" s="14" t="s">
        <v>171</v>
      </c>
    </row>
    <row r="23" spans="1:8" x14ac:dyDescent="0.3">
      <c r="F23" s="242" t="s">
        <v>181</v>
      </c>
      <c r="G23" s="242"/>
      <c r="H23" s="14" t="s">
        <v>182</v>
      </c>
    </row>
    <row r="24" spans="1:8" x14ac:dyDescent="0.3">
      <c r="A24" s="9" t="s">
        <v>153</v>
      </c>
      <c r="B24" s="22">
        <v>0.01</v>
      </c>
      <c r="C24" s="22">
        <v>0.02</v>
      </c>
      <c r="F24" s="242" t="s">
        <v>183</v>
      </c>
      <c r="G24" s="242"/>
      <c r="H24" s="14" t="s">
        <v>184</v>
      </c>
    </row>
    <row r="25" spans="1:8" x14ac:dyDescent="0.3">
      <c r="A25" s="9" t="s">
        <v>154</v>
      </c>
      <c r="B25" s="22">
        <v>0.01</v>
      </c>
      <c r="C25" s="22">
        <v>0.03</v>
      </c>
    </row>
    <row r="26" spans="1:8" x14ac:dyDescent="0.3">
      <c r="A26" s="9" t="s">
        <v>155</v>
      </c>
      <c r="B26" s="22">
        <v>0.03</v>
      </c>
      <c r="C26" s="22">
        <v>0.08</v>
      </c>
    </row>
    <row r="27" spans="1:8" x14ac:dyDescent="0.3">
      <c r="A27" s="9" t="s">
        <v>156</v>
      </c>
      <c r="B27" s="22">
        <v>0.05</v>
      </c>
      <c r="C27" s="22">
        <v>0.15</v>
      </c>
    </row>
    <row r="28" spans="1:8" x14ac:dyDescent="0.3">
      <c r="A28" s="9" t="s">
        <v>157</v>
      </c>
      <c r="B28" s="22">
        <v>7.0000000000000007E-2</v>
      </c>
      <c r="C28" s="22">
        <v>0.2</v>
      </c>
    </row>
    <row r="29" spans="1:8" x14ac:dyDescent="0.3">
      <c r="A29" s="9" t="s">
        <v>158</v>
      </c>
      <c r="B29" s="22">
        <v>0.1</v>
      </c>
      <c r="C29" s="22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"/>
  <sheetViews>
    <sheetView workbookViewId="0">
      <selection activeCell="U15" sqref="U15"/>
    </sheetView>
  </sheetViews>
  <sheetFormatPr defaultRowHeight="14.5" x14ac:dyDescent="0.35"/>
  <cols>
    <col min="1" max="1" width="10.1796875" bestFit="1" customWidth="1"/>
  </cols>
  <sheetData>
    <row r="2" spans="1:2" x14ac:dyDescent="0.35">
      <c r="A2" s="26">
        <v>44118</v>
      </c>
      <c r="B2" t="s">
        <v>226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C5" sqref="C5"/>
    </sheetView>
  </sheetViews>
  <sheetFormatPr defaultColWidth="8.81640625" defaultRowHeight="14.5" x14ac:dyDescent="0.35"/>
  <cols>
    <col min="1" max="1" width="10.1796875" style="28" bestFit="1" customWidth="1"/>
    <col min="2" max="2" width="22.1796875" style="28" customWidth="1"/>
    <col min="3" max="3" width="37" style="28" customWidth="1"/>
    <col min="4" max="5" width="11.453125" style="28" customWidth="1"/>
    <col min="6" max="6" width="14" style="28" customWidth="1"/>
    <col min="7" max="7" width="20" style="28" customWidth="1"/>
    <col min="8" max="8" width="16.453125" style="28" customWidth="1"/>
    <col min="9" max="256" width="8.81640625" style="28"/>
    <col min="257" max="257" width="10.1796875" style="28" bestFit="1" customWidth="1"/>
    <col min="258" max="258" width="22.1796875" style="28" customWidth="1"/>
    <col min="259" max="259" width="37" style="28" customWidth="1"/>
    <col min="260" max="261" width="11.453125" style="28" customWidth="1"/>
    <col min="262" max="262" width="14" style="28" customWidth="1"/>
    <col min="263" max="263" width="20" style="28" customWidth="1"/>
    <col min="264" max="264" width="16.453125" style="28" customWidth="1"/>
    <col min="265" max="512" width="8.81640625" style="28"/>
    <col min="513" max="513" width="10.1796875" style="28" bestFit="1" customWidth="1"/>
    <col min="514" max="514" width="22.1796875" style="28" customWidth="1"/>
    <col min="515" max="515" width="37" style="28" customWidth="1"/>
    <col min="516" max="517" width="11.453125" style="28" customWidth="1"/>
    <col min="518" max="518" width="14" style="28" customWidth="1"/>
    <col min="519" max="519" width="20" style="28" customWidth="1"/>
    <col min="520" max="520" width="16.453125" style="28" customWidth="1"/>
    <col min="521" max="768" width="8.81640625" style="28"/>
    <col min="769" max="769" width="10.1796875" style="28" bestFit="1" customWidth="1"/>
    <col min="770" max="770" width="22.1796875" style="28" customWidth="1"/>
    <col min="771" max="771" width="37" style="28" customWidth="1"/>
    <col min="772" max="773" width="11.453125" style="28" customWidth="1"/>
    <col min="774" max="774" width="14" style="28" customWidth="1"/>
    <col min="775" max="775" width="20" style="28" customWidth="1"/>
    <col min="776" max="776" width="16.453125" style="28" customWidth="1"/>
    <col min="777" max="1024" width="8.81640625" style="28"/>
    <col min="1025" max="1025" width="10.1796875" style="28" bestFit="1" customWidth="1"/>
    <col min="1026" max="1026" width="22.1796875" style="28" customWidth="1"/>
    <col min="1027" max="1027" width="37" style="28" customWidth="1"/>
    <col min="1028" max="1029" width="11.453125" style="28" customWidth="1"/>
    <col min="1030" max="1030" width="14" style="28" customWidth="1"/>
    <col min="1031" max="1031" width="20" style="28" customWidth="1"/>
    <col min="1032" max="1032" width="16.453125" style="28" customWidth="1"/>
    <col min="1033" max="1280" width="8.81640625" style="28"/>
    <col min="1281" max="1281" width="10.1796875" style="28" bestFit="1" customWidth="1"/>
    <col min="1282" max="1282" width="22.1796875" style="28" customWidth="1"/>
    <col min="1283" max="1283" width="37" style="28" customWidth="1"/>
    <col min="1284" max="1285" width="11.453125" style="28" customWidth="1"/>
    <col min="1286" max="1286" width="14" style="28" customWidth="1"/>
    <col min="1287" max="1287" width="20" style="28" customWidth="1"/>
    <col min="1288" max="1288" width="16.453125" style="28" customWidth="1"/>
    <col min="1289" max="1536" width="8.81640625" style="28"/>
    <col min="1537" max="1537" width="10.1796875" style="28" bestFit="1" customWidth="1"/>
    <col min="1538" max="1538" width="22.1796875" style="28" customWidth="1"/>
    <col min="1539" max="1539" width="37" style="28" customWidth="1"/>
    <col min="1540" max="1541" width="11.453125" style="28" customWidth="1"/>
    <col min="1542" max="1542" width="14" style="28" customWidth="1"/>
    <col min="1543" max="1543" width="20" style="28" customWidth="1"/>
    <col min="1544" max="1544" width="16.453125" style="28" customWidth="1"/>
    <col min="1545" max="1792" width="8.81640625" style="28"/>
    <col min="1793" max="1793" width="10.1796875" style="28" bestFit="1" customWidth="1"/>
    <col min="1794" max="1794" width="22.1796875" style="28" customWidth="1"/>
    <col min="1795" max="1795" width="37" style="28" customWidth="1"/>
    <col min="1796" max="1797" width="11.453125" style="28" customWidth="1"/>
    <col min="1798" max="1798" width="14" style="28" customWidth="1"/>
    <col min="1799" max="1799" width="20" style="28" customWidth="1"/>
    <col min="1800" max="1800" width="16.453125" style="28" customWidth="1"/>
    <col min="1801" max="2048" width="8.81640625" style="28"/>
    <col min="2049" max="2049" width="10.1796875" style="28" bestFit="1" customWidth="1"/>
    <col min="2050" max="2050" width="22.1796875" style="28" customWidth="1"/>
    <col min="2051" max="2051" width="37" style="28" customWidth="1"/>
    <col min="2052" max="2053" width="11.453125" style="28" customWidth="1"/>
    <col min="2054" max="2054" width="14" style="28" customWidth="1"/>
    <col min="2055" max="2055" width="20" style="28" customWidth="1"/>
    <col min="2056" max="2056" width="16.453125" style="28" customWidth="1"/>
    <col min="2057" max="2304" width="8.81640625" style="28"/>
    <col min="2305" max="2305" width="10.1796875" style="28" bestFit="1" customWidth="1"/>
    <col min="2306" max="2306" width="22.1796875" style="28" customWidth="1"/>
    <col min="2307" max="2307" width="37" style="28" customWidth="1"/>
    <col min="2308" max="2309" width="11.453125" style="28" customWidth="1"/>
    <col min="2310" max="2310" width="14" style="28" customWidth="1"/>
    <col min="2311" max="2311" width="20" style="28" customWidth="1"/>
    <col min="2312" max="2312" width="16.453125" style="28" customWidth="1"/>
    <col min="2313" max="2560" width="8.81640625" style="28"/>
    <col min="2561" max="2561" width="10.1796875" style="28" bestFit="1" customWidth="1"/>
    <col min="2562" max="2562" width="22.1796875" style="28" customWidth="1"/>
    <col min="2563" max="2563" width="37" style="28" customWidth="1"/>
    <col min="2564" max="2565" width="11.453125" style="28" customWidth="1"/>
    <col min="2566" max="2566" width="14" style="28" customWidth="1"/>
    <col min="2567" max="2567" width="20" style="28" customWidth="1"/>
    <col min="2568" max="2568" width="16.453125" style="28" customWidth="1"/>
    <col min="2569" max="2816" width="8.81640625" style="28"/>
    <col min="2817" max="2817" width="10.1796875" style="28" bestFit="1" customWidth="1"/>
    <col min="2818" max="2818" width="22.1796875" style="28" customWidth="1"/>
    <col min="2819" max="2819" width="37" style="28" customWidth="1"/>
    <col min="2820" max="2821" width="11.453125" style="28" customWidth="1"/>
    <col min="2822" max="2822" width="14" style="28" customWidth="1"/>
    <col min="2823" max="2823" width="20" style="28" customWidth="1"/>
    <col min="2824" max="2824" width="16.453125" style="28" customWidth="1"/>
    <col min="2825" max="3072" width="8.81640625" style="28"/>
    <col min="3073" max="3073" width="10.1796875" style="28" bestFit="1" customWidth="1"/>
    <col min="3074" max="3074" width="22.1796875" style="28" customWidth="1"/>
    <col min="3075" max="3075" width="37" style="28" customWidth="1"/>
    <col min="3076" max="3077" width="11.453125" style="28" customWidth="1"/>
    <col min="3078" max="3078" width="14" style="28" customWidth="1"/>
    <col min="3079" max="3079" width="20" style="28" customWidth="1"/>
    <col min="3080" max="3080" width="16.453125" style="28" customWidth="1"/>
    <col min="3081" max="3328" width="8.81640625" style="28"/>
    <col min="3329" max="3329" width="10.1796875" style="28" bestFit="1" customWidth="1"/>
    <col min="3330" max="3330" width="22.1796875" style="28" customWidth="1"/>
    <col min="3331" max="3331" width="37" style="28" customWidth="1"/>
    <col min="3332" max="3333" width="11.453125" style="28" customWidth="1"/>
    <col min="3334" max="3334" width="14" style="28" customWidth="1"/>
    <col min="3335" max="3335" width="20" style="28" customWidth="1"/>
    <col min="3336" max="3336" width="16.453125" style="28" customWidth="1"/>
    <col min="3337" max="3584" width="8.81640625" style="28"/>
    <col min="3585" max="3585" width="10.1796875" style="28" bestFit="1" customWidth="1"/>
    <col min="3586" max="3586" width="22.1796875" style="28" customWidth="1"/>
    <col min="3587" max="3587" width="37" style="28" customWidth="1"/>
    <col min="3588" max="3589" width="11.453125" style="28" customWidth="1"/>
    <col min="3590" max="3590" width="14" style="28" customWidth="1"/>
    <col min="3591" max="3591" width="20" style="28" customWidth="1"/>
    <col min="3592" max="3592" width="16.453125" style="28" customWidth="1"/>
    <col min="3593" max="3840" width="8.81640625" style="28"/>
    <col min="3841" max="3841" width="10.1796875" style="28" bestFit="1" customWidth="1"/>
    <col min="3842" max="3842" width="22.1796875" style="28" customWidth="1"/>
    <col min="3843" max="3843" width="37" style="28" customWidth="1"/>
    <col min="3844" max="3845" width="11.453125" style="28" customWidth="1"/>
    <col min="3846" max="3846" width="14" style="28" customWidth="1"/>
    <col min="3847" max="3847" width="20" style="28" customWidth="1"/>
    <col min="3848" max="3848" width="16.453125" style="28" customWidth="1"/>
    <col min="3849" max="4096" width="8.81640625" style="28"/>
    <col min="4097" max="4097" width="10.1796875" style="28" bestFit="1" customWidth="1"/>
    <col min="4098" max="4098" width="22.1796875" style="28" customWidth="1"/>
    <col min="4099" max="4099" width="37" style="28" customWidth="1"/>
    <col min="4100" max="4101" width="11.453125" style="28" customWidth="1"/>
    <col min="4102" max="4102" width="14" style="28" customWidth="1"/>
    <col min="4103" max="4103" width="20" style="28" customWidth="1"/>
    <col min="4104" max="4104" width="16.453125" style="28" customWidth="1"/>
    <col min="4105" max="4352" width="8.81640625" style="28"/>
    <col min="4353" max="4353" width="10.1796875" style="28" bestFit="1" customWidth="1"/>
    <col min="4354" max="4354" width="22.1796875" style="28" customWidth="1"/>
    <col min="4355" max="4355" width="37" style="28" customWidth="1"/>
    <col min="4356" max="4357" width="11.453125" style="28" customWidth="1"/>
    <col min="4358" max="4358" width="14" style="28" customWidth="1"/>
    <col min="4359" max="4359" width="20" style="28" customWidth="1"/>
    <col min="4360" max="4360" width="16.453125" style="28" customWidth="1"/>
    <col min="4361" max="4608" width="8.81640625" style="28"/>
    <col min="4609" max="4609" width="10.1796875" style="28" bestFit="1" customWidth="1"/>
    <col min="4610" max="4610" width="22.1796875" style="28" customWidth="1"/>
    <col min="4611" max="4611" width="37" style="28" customWidth="1"/>
    <col min="4612" max="4613" width="11.453125" style="28" customWidth="1"/>
    <col min="4614" max="4614" width="14" style="28" customWidth="1"/>
    <col min="4615" max="4615" width="20" style="28" customWidth="1"/>
    <col min="4616" max="4616" width="16.453125" style="28" customWidth="1"/>
    <col min="4617" max="4864" width="8.81640625" style="28"/>
    <col min="4865" max="4865" width="10.1796875" style="28" bestFit="1" customWidth="1"/>
    <col min="4866" max="4866" width="22.1796875" style="28" customWidth="1"/>
    <col min="4867" max="4867" width="37" style="28" customWidth="1"/>
    <col min="4868" max="4869" width="11.453125" style="28" customWidth="1"/>
    <col min="4870" max="4870" width="14" style="28" customWidth="1"/>
    <col min="4871" max="4871" width="20" style="28" customWidth="1"/>
    <col min="4872" max="4872" width="16.453125" style="28" customWidth="1"/>
    <col min="4873" max="5120" width="8.81640625" style="28"/>
    <col min="5121" max="5121" width="10.1796875" style="28" bestFit="1" customWidth="1"/>
    <col min="5122" max="5122" width="22.1796875" style="28" customWidth="1"/>
    <col min="5123" max="5123" width="37" style="28" customWidth="1"/>
    <col min="5124" max="5125" width="11.453125" style="28" customWidth="1"/>
    <col min="5126" max="5126" width="14" style="28" customWidth="1"/>
    <col min="5127" max="5127" width="20" style="28" customWidth="1"/>
    <col min="5128" max="5128" width="16.453125" style="28" customWidth="1"/>
    <col min="5129" max="5376" width="8.81640625" style="28"/>
    <col min="5377" max="5377" width="10.1796875" style="28" bestFit="1" customWidth="1"/>
    <col min="5378" max="5378" width="22.1796875" style="28" customWidth="1"/>
    <col min="5379" max="5379" width="37" style="28" customWidth="1"/>
    <col min="5380" max="5381" width="11.453125" style="28" customWidth="1"/>
    <col min="5382" max="5382" width="14" style="28" customWidth="1"/>
    <col min="5383" max="5383" width="20" style="28" customWidth="1"/>
    <col min="5384" max="5384" width="16.453125" style="28" customWidth="1"/>
    <col min="5385" max="5632" width="8.81640625" style="28"/>
    <col min="5633" max="5633" width="10.1796875" style="28" bestFit="1" customWidth="1"/>
    <col min="5634" max="5634" width="22.1796875" style="28" customWidth="1"/>
    <col min="5635" max="5635" width="37" style="28" customWidth="1"/>
    <col min="5636" max="5637" width="11.453125" style="28" customWidth="1"/>
    <col min="5638" max="5638" width="14" style="28" customWidth="1"/>
    <col min="5639" max="5639" width="20" style="28" customWidth="1"/>
    <col min="5640" max="5640" width="16.453125" style="28" customWidth="1"/>
    <col min="5641" max="5888" width="8.81640625" style="28"/>
    <col min="5889" max="5889" width="10.1796875" style="28" bestFit="1" customWidth="1"/>
    <col min="5890" max="5890" width="22.1796875" style="28" customWidth="1"/>
    <col min="5891" max="5891" width="37" style="28" customWidth="1"/>
    <col min="5892" max="5893" width="11.453125" style="28" customWidth="1"/>
    <col min="5894" max="5894" width="14" style="28" customWidth="1"/>
    <col min="5895" max="5895" width="20" style="28" customWidth="1"/>
    <col min="5896" max="5896" width="16.453125" style="28" customWidth="1"/>
    <col min="5897" max="6144" width="8.81640625" style="28"/>
    <col min="6145" max="6145" width="10.1796875" style="28" bestFit="1" customWidth="1"/>
    <col min="6146" max="6146" width="22.1796875" style="28" customWidth="1"/>
    <col min="6147" max="6147" width="37" style="28" customWidth="1"/>
    <col min="6148" max="6149" width="11.453125" style="28" customWidth="1"/>
    <col min="6150" max="6150" width="14" style="28" customWidth="1"/>
    <col min="6151" max="6151" width="20" style="28" customWidth="1"/>
    <col min="6152" max="6152" width="16.453125" style="28" customWidth="1"/>
    <col min="6153" max="6400" width="8.81640625" style="28"/>
    <col min="6401" max="6401" width="10.1796875" style="28" bestFit="1" customWidth="1"/>
    <col min="6402" max="6402" width="22.1796875" style="28" customWidth="1"/>
    <col min="6403" max="6403" width="37" style="28" customWidth="1"/>
    <col min="6404" max="6405" width="11.453125" style="28" customWidth="1"/>
    <col min="6406" max="6406" width="14" style="28" customWidth="1"/>
    <col min="6407" max="6407" width="20" style="28" customWidth="1"/>
    <col min="6408" max="6408" width="16.453125" style="28" customWidth="1"/>
    <col min="6409" max="6656" width="8.81640625" style="28"/>
    <col min="6657" max="6657" width="10.1796875" style="28" bestFit="1" customWidth="1"/>
    <col min="6658" max="6658" width="22.1796875" style="28" customWidth="1"/>
    <col min="6659" max="6659" width="37" style="28" customWidth="1"/>
    <col min="6660" max="6661" width="11.453125" style="28" customWidth="1"/>
    <col min="6662" max="6662" width="14" style="28" customWidth="1"/>
    <col min="6663" max="6663" width="20" style="28" customWidth="1"/>
    <col min="6664" max="6664" width="16.453125" style="28" customWidth="1"/>
    <col min="6665" max="6912" width="8.81640625" style="28"/>
    <col min="6913" max="6913" width="10.1796875" style="28" bestFit="1" customWidth="1"/>
    <col min="6914" max="6914" width="22.1796875" style="28" customWidth="1"/>
    <col min="6915" max="6915" width="37" style="28" customWidth="1"/>
    <col min="6916" max="6917" width="11.453125" style="28" customWidth="1"/>
    <col min="6918" max="6918" width="14" style="28" customWidth="1"/>
    <col min="6919" max="6919" width="20" style="28" customWidth="1"/>
    <col min="6920" max="6920" width="16.453125" style="28" customWidth="1"/>
    <col min="6921" max="7168" width="8.81640625" style="28"/>
    <col min="7169" max="7169" width="10.1796875" style="28" bestFit="1" customWidth="1"/>
    <col min="7170" max="7170" width="22.1796875" style="28" customWidth="1"/>
    <col min="7171" max="7171" width="37" style="28" customWidth="1"/>
    <col min="7172" max="7173" width="11.453125" style="28" customWidth="1"/>
    <col min="7174" max="7174" width="14" style="28" customWidth="1"/>
    <col min="7175" max="7175" width="20" style="28" customWidth="1"/>
    <col min="7176" max="7176" width="16.453125" style="28" customWidth="1"/>
    <col min="7177" max="7424" width="8.81640625" style="28"/>
    <col min="7425" max="7425" width="10.1796875" style="28" bestFit="1" customWidth="1"/>
    <col min="7426" max="7426" width="22.1796875" style="28" customWidth="1"/>
    <col min="7427" max="7427" width="37" style="28" customWidth="1"/>
    <col min="7428" max="7429" width="11.453125" style="28" customWidth="1"/>
    <col min="7430" max="7430" width="14" style="28" customWidth="1"/>
    <col min="7431" max="7431" width="20" style="28" customWidth="1"/>
    <col min="7432" max="7432" width="16.453125" style="28" customWidth="1"/>
    <col min="7433" max="7680" width="8.81640625" style="28"/>
    <col min="7681" max="7681" width="10.1796875" style="28" bestFit="1" customWidth="1"/>
    <col min="7682" max="7682" width="22.1796875" style="28" customWidth="1"/>
    <col min="7683" max="7683" width="37" style="28" customWidth="1"/>
    <col min="7684" max="7685" width="11.453125" style="28" customWidth="1"/>
    <col min="7686" max="7686" width="14" style="28" customWidth="1"/>
    <col min="7687" max="7687" width="20" style="28" customWidth="1"/>
    <col min="7688" max="7688" width="16.453125" style="28" customWidth="1"/>
    <col min="7689" max="7936" width="8.81640625" style="28"/>
    <col min="7937" max="7937" width="10.1796875" style="28" bestFit="1" customWidth="1"/>
    <col min="7938" max="7938" width="22.1796875" style="28" customWidth="1"/>
    <col min="7939" max="7939" width="37" style="28" customWidth="1"/>
    <col min="7940" max="7941" width="11.453125" style="28" customWidth="1"/>
    <col min="7942" max="7942" width="14" style="28" customWidth="1"/>
    <col min="7943" max="7943" width="20" style="28" customWidth="1"/>
    <col min="7944" max="7944" width="16.453125" style="28" customWidth="1"/>
    <col min="7945" max="8192" width="8.81640625" style="28"/>
    <col min="8193" max="8193" width="10.1796875" style="28" bestFit="1" customWidth="1"/>
    <col min="8194" max="8194" width="22.1796875" style="28" customWidth="1"/>
    <col min="8195" max="8195" width="37" style="28" customWidth="1"/>
    <col min="8196" max="8197" width="11.453125" style="28" customWidth="1"/>
    <col min="8198" max="8198" width="14" style="28" customWidth="1"/>
    <col min="8199" max="8199" width="20" style="28" customWidth="1"/>
    <col min="8200" max="8200" width="16.453125" style="28" customWidth="1"/>
    <col min="8201" max="8448" width="8.81640625" style="28"/>
    <col min="8449" max="8449" width="10.1796875" style="28" bestFit="1" customWidth="1"/>
    <col min="8450" max="8450" width="22.1796875" style="28" customWidth="1"/>
    <col min="8451" max="8451" width="37" style="28" customWidth="1"/>
    <col min="8452" max="8453" width="11.453125" style="28" customWidth="1"/>
    <col min="8454" max="8454" width="14" style="28" customWidth="1"/>
    <col min="8455" max="8455" width="20" style="28" customWidth="1"/>
    <col min="8456" max="8456" width="16.453125" style="28" customWidth="1"/>
    <col min="8457" max="8704" width="8.81640625" style="28"/>
    <col min="8705" max="8705" width="10.1796875" style="28" bestFit="1" customWidth="1"/>
    <col min="8706" max="8706" width="22.1796875" style="28" customWidth="1"/>
    <col min="8707" max="8707" width="37" style="28" customWidth="1"/>
    <col min="8708" max="8709" width="11.453125" style="28" customWidth="1"/>
    <col min="8710" max="8710" width="14" style="28" customWidth="1"/>
    <col min="8711" max="8711" width="20" style="28" customWidth="1"/>
    <col min="8712" max="8712" width="16.453125" style="28" customWidth="1"/>
    <col min="8713" max="8960" width="8.81640625" style="28"/>
    <col min="8961" max="8961" width="10.1796875" style="28" bestFit="1" customWidth="1"/>
    <col min="8962" max="8962" width="22.1796875" style="28" customWidth="1"/>
    <col min="8963" max="8963" width="37" style="28" customWidth="1"/>
    <col min="8964" max="8965" width="11.453125" style="28" customWidth="1"/>
    <col min="8966" max="8966" width="14" style="28" customWidth="1"/>
    <col min="8967" max="8967" width="20" style="28" customWidth="1"/>
    <col min="8968" max="8968" width="16.453125" style="28" customWidth="1"/>
    <col min="8969" max="9216" width="8.81640625" style="28"/>
    <col min="9217" max="9217" width="10.1796875" style="28" bestFit="1" customWidth="1"/>
    <col min="9218" max="9218" width="22.1796875" style="28" customWidth="1"/>
    <col min="9219" max="9219" width="37" style="28" customWidth="1"/>
    <col min="9220" max="9221" width="11.453125" style="28" customWidth="1"/>
    <col min="9222" max="9222" width="14" style="28" customWidth="1"/>
    <col min="9223" max="9223" width="20" style="28" customWidth="1"/>
    <col min="9224" max="9224" width="16.453125" style="28" customWidth="1"/>
    <col min="9225" max="9472" width="8.81640625" style="28"/>
    <col min="9473" max="9473" width="10.1796875" style="28" bestFit="1" customWidth="1"/>
    <col min="9474" max="9474" width="22.1796875" style="28" customWidth="1"/>
    <col min="9475" max="9475" width="37" style="28" customWidth="1"/>
    <col min="9476" max="9477" width="11.453125" style="28" customWidth="1"/>
    <col min="9478" max="9478" width="14" style="28" customWidth="1"/>
    <col min="9479" max="9479" width="20" style="28" customWidth="1"/>
    <col min="9480" max="9480" width="16.453125" style="28" customWidth="1"/>
    <col min="9481" max="9728" width="8.81640625" style="28"/>
    <col min="9729" max="9729" width="10.1796875" style="28" bestFit="1" customWidth="1"/>
    <col min="9730" max="9730" width="22.1796875" style="28" customWidth="1"/>
    <col min="9731" max="9731" width="37" style="28" customWidth="1"/>
    <col min="9732" max="9733" width="11.453125" style="28" customWidth="1"/>
    <col min="9734" max="9734" width="14" style="28" customWidth="1"/>
    <col min="9735" max="9735" width="20" style="28" customWidth="1"/>
    <col min="9736" max="9736" width="16.453125" style="28" customWidth="1"/>
    <col min="9737" max="9984" width="8.81640625" style="28"/>
    <col min="9985" max="9985" width="10.1796875" style="28" bestFit="1" customWidth="1"/>
    <col min="9986" max="9986" width="22.1796875" style="28" customWidth="1"/>
    <col min="9987" max="9987" width="37" style="28" customWidth="1"/>
    <col min="9988" max="9989" width="11.453125" style="28" customWidth="1"/>
    <col min="9990" max="9990" width="14" style="28" customWidth="1"/>
    <col min="9991" max="9991" width="20" style="28" customWidth="1"/>
    <col min="9992" max="9992" width="16.453125" style="28" customWidth="1"/>
    <col min="9993" max="10240" width="8.81640625" style="28"/>
    <col min="10241" max="10241" width="10.1796875" style="28" bestFit="1" customWidth="1"/>
    <col min="10242" max="10242" width="22.1796875" style="28" customWidth="1"/>
    <col min="10243" max="10243" width="37" style="28" customWidth="1"/>
    <col min="10244" max="10245" width="11.453125" style="28" customWidth="1"/>
    <col min="10246" max="10246" width="14" style="28" customWidth="1"/>
    <col min="10247" max="10247" width="20" style="28" customWidth="1"/>
    <col min="10248" max="10248" width="16.453125" style="28" customWidth="1"/>
    <col min="10249" max="10496" width="8.81640625" style="28"/>
    <col min="10497" max="10497" width="10.1796875" style="28" bestFit="1" customWidth="1"/>
    <col min="10498" max="10498" width="22.1796875" style="28" customWidth="1"/>
    <col min="10499" max="10499" width="37" style="28" customWidth="1"/>
    <col min="10500" max="10501" width="11.453125" style="28" customWidth="1"/>
    <col min="10502" max="10502" width="14" style="28" customWidth="1"/>
    <col min="10503" max="10503" width="20" style="28" customWidth="1"/>
    <col min="10504" max="10504" width="16.453125" style="28" customWidth="1"/>
    <col min="10505" max="10752" width="8.81640625" style="28"/>
    <col min="10753" max="10753" width="10.1796875" style="28" bestFit="1" customWidth="1"/>
    <col min="10754" max="10754" width="22.1796875" style="28" customWidth="1"/>
    <col min="10755" max="10755" width="37" style="28" customWidth="1"/>
    <col min="10756" max="10757" width="11.453125" style="28" customWidth="1"/>
    <col min="10758" max="10758" width="14" style="28" customWidth="1"/>
    <col min="10759" max="10759" width="20" style="28" customWidth="1"/>
    <col min="10760" max="10760" width="16.453125" style="28" customWidth="1"/>
    <col min="10761" max="11008" width="8.81640625" style="28"/>
    <col min="11009" max="11009" width="10.1796875" style="28" bestFit="1" customWidth="1"/>
    <col min="11010" max="11010" width="22.1796875" style="28" customWidth="1"/>
    <col min="11011" max="11011" width="37" style="28" customWidth="1"/>
    <col min="11012" max="11013" width="11.453125" style="28" customWidth="1"/>
    <col min="11014" max="11014" width="14" style="28" customWidth="1"/>
    <col min="11015" max="11015" width="20" style="28" customWidth="1"/>
    <col min="11016" max="11016" width="16.453125" style="28" customWidth="1"/>
    <col min="11017" max="11264" width="8.81640625" style="28"/>
    <col min="11265" max="11265" width="10.1796875" style="28" bestFit="1" customWidth="1"/>
    <col min="11266" max="11266" width="22.1796875" style="28" customWidth="1"/>
    <col min="11267" max="11267" width="37" style="28" customWidth="1"/>
    <col min="11268" max="11269" width="11.453125" style="28" customWidth="1"/>
    <col min="11270" max="11270" width="14" style="28" customWidth="1"/>
    <col min="11271" max="11271" width="20" style="28" customWidth="1"/>
    <col min="11272" max="11272" width="16.453125" style="28" customWidth="1"/>
    <col min="11273" max="11520" width="8.81640625" style="28"/>
    <col min="11521" max="11521" width="10.1796875" style="28" bestFit="1" customWidth="1"/>
    <col min="11522" max="11522" width="22.1796875" style="28" customWidth="1"/>
    <col min="11523" max="11523" width="37" style="28" customWidth="1"/>
    <col min="11524" max="11525" width="11.453125" style="28" customWidth="1"/>
    <col min="11526" max="11526" width="14" style="28" customWidth="1"/>
    <col min="11527" max="11527" width="20" style="28" customWidth="1"/>
    <col min="11528" max="11528" width="16.453125" style="28" customWidth="1"/>
    <col min="11529" max="11776" width="8.81640625" style="28"/>
    <col min="11777" max="11777" width="10.1796875" style="28" bestFit="1" customWidth="1"/>
    <col min="11778" max="11778" width="22.1796875" style="28" customWidth="1"/>
    <col min="11779" max="11779" width="37" style="28" customWidth="1"/>
    <col min="11780" max="11781" width="11.453125" style="28" customWidth="1"/>
    <col min="11782" max="11782" width="14" style="28" customWidth="1"/>
    <col min="11783" max="11783" width="20" style="28" customWidth="1"/>
    <col min="11784" max="11784" width="16.453125" style="28" customWidth="1"/>
    <col min="11785" max="12032" width="8.81640625" style="28"/>
    <col min="12033" max="12033" width="10.1796875" style="28" bestFit="1" customWidth="1"/>
    <col min="12034" max="12034" width="22.1796875" style="28" customWidth="1"/>
    <col min="12035" max="12035" width="37" style="28" customWidth="1"/>
    <col min="12036" max="12037" width="11.453125" style="28" customWidth="1"/>
    <col min="12038" max="12038" width="14" style="28" customWidth="1"/>
    <col min="12039" max="12039" width="20" style="28" customWidth="1"/>
    <col min="12040" max="12040" width="16.453125" style="28" customWidth="1"/>
    <col min="12041" max="12288" width="8.81640625" style="28"/>
    <col min="12289" max="12289" width="10.1796875" style="28" bestFit="1" customWidth="1"/>
    <col min="12290" max="12290" width="22.1796875" style="28" customWidth="1"/>
    <col min="12291" max="12291" width="37" style="28" customWidth="1"/>
    <col min="12292" max="12293" width="11.453125" style="28" customWidth="1"/>
    <col min="12294" max="12294" width="14" style="28" customWidth="1"/>
    <col min="12295" max="12295" width="20" style="28" customWidth="1"/>
    <col min="12296" max="12296" width="16.453125" style="28" customWidth="1"/>
    <col min="12297" max="12544" width="8.81640625" style="28"/>
    <col min="12545" max="12545" width="10.1796875" style="28" bestFit="1" customWidth="1"/>
    <col min="12546" max="12546" width="22.1796875" style="28" customWidth="1"/>
    <col min="12547" max="12547" width="37" style="28" customWidth="1"/>
    <col min="12548" max="12549" width="11.453125" style="28" customWidth="1"/>
    <col min="12550" max="12550" width="14" style="28" customWidth="1"/>
    <col min="12551" max="12551" width="20" style="28" customWidth="1"/>
    <col min="12552" max="12552" width="16.453125" style="28" customWidth="1"/>
    <col min="12553" max="12800" width="8.81640625" style="28"/>
    <col min="12801" max="12801" width="10.1796875" style="28" bestFit="1" customWidth="1"/>
    <col min="12802" max="12802" width="22.1796875" style="28" customWidth="1"/>
    <col min="12803" max="12803" width="37" style="28" customWidth="1"/>
    <col min="12804" max="12805" width="11.453125" style="28" customWidth="1"/>
    <col min="12806" max="12806" width="14" style="28" customWidth="1"/>
    <col min="12807" max="12807" width="20" style="28" customWidth="1"/>
    <col min="12808" max="12808" width="16.453125" style="28" customWidth="1"/>
    <col min="12809" max="13056" width="8.81640625" style="28"/>
    <col min="13057" max="13057" width="10.1796875" style="28" bestFit="1" customWidth="1"/>
    <col min="13058" max="13058" width="22.1796875" style="28" customWidth="1"/>
    <col min="13059" max="13059" width="37" style="28" customWidth="1"/>
    <col min="13060" max="13061" width="11.453125" style="28" customWidth="1"/>
    <col min="13062" max="13062" width="14" style="28" customWidth="1"/>
    <col min="13063" max="13063" width="20" style="28" customWidth="1"/>
    <col min="13064" max="13064" width="16.453125" style="28" customWidth="1"/>
    <col min="13065" max="13312" width="8.81640625" style="28"/>
    <col min="13313" max="13313" width="10.1796875" style="28" bestFit="1" customWidth="1"/>
    <col min="13314" max="13314" width="22.1796875" style="28" customWidth="1"/>
    <col min="13315" max="13315" width="37" style="28" customWidth="1"/>
    <col min="13316" max="13317" width="11.453125" style="28" customWidth="1"/>
    <col min="13318" max="13318" width="14" style="28" customWidth="1"/>
    <col min="13319" max="13319" width="20" style="28" customWidth="1"/>
    <col min="13320" max="13320" width="16.453125" style="28" customWidth="1"/>
    <col min="13321" max="13568" width="8.81640625" style="28"/>
    <col min="13569" max="13569" width="10.1796875" style="28" bestFit="1" customWidth="1"/>
    <col min="13570" max="13570" width="22.1796875" style="28" customWidth="1"/>
    <col min="13571" max="13571" width="37" style="28" customWidth="1"/>
    <col min="13572" max="13573" width="11.453125" style="28" customWidth="1"/>
    <col min="13574" max="13574" width="14" style="28" customWidth="1"/>
    <col min="13575" max="13575" width="20" style="28" customWidth="1"/>
    <col min="13576" max="13576" width="16.453125" style="28" customWidth="1"/>
    <col min="13577" max="13824" width="8.81640625" style="28"/>
    <col min="13825" max="13825" width="10.1796875" style="28" bestFit="1" customWidth="1"/>
    <col min="13826" max="13826" width="22.1796875" style="28" customWidth="1"/>
    <col min="13827" max="13827" width="37" style="28" customWidth="1"/>
    <col min="13828" max="13829" width="11.453125" style="28" customWidth="1"/>
    <col min="13830" max="13830" width="14" style="28" customWidth="1"/>
    <col min="13831" max="13831" width="20" style="28" customWidth="1"/>
    <col min="13832" max="13832" width="16.453125" style="28" customWidth="1"/>
    <col min="13833" max="14080" width="8.81640625" style="28"/>
    <col min="14081" max="14081" width="10.1796875" style="28" bestFit="1" customWidth="1"/>
    <col min="14082" max="14082" width="22.1796875" style="28" customWidth="1"/>
    <col min="14083" max="14083" width="37" style="28" customWidth="1"/>
    <col min="14084" max="14085" width="11.453125" style="28" customWidth="1"/>
    <col min="14086" max="14086" width="14" style="28" customWidth="1"/>
    <col min="14087" max="14087" width="20" style="28" customWidth="1"/>
    <col min="14088" max="14088" width="16.453125" style="28" customWidth="1"/>
    <col min="14089" max="14336" width="8.81640625" style="28"/>
    <col min="14337" max="14337" width="10.1796875" style="28" bestFit="1" customWidth="1"/>
    <col min="14338" max="14338" width="22.1796875" style="28" customWidth="1"/>
    <col min="14339" max="14339" width="37" style="28" customWidth="1"/>
    <col min="14340" max="14341" width="11.453125" style="28" customWidth="1"/>
    <col min="14342" max="14342" width="14" style="28" customWidth="1"/>
    <col min="14343" max="14343" width="20" style="28" customWidth="1"/>
    <col min="14344" max="14344" width="16.453125" style="28" customWidth="1"/>
    <col min="14345" max="14592" width="8.81640625" style="28"/>
    <col min="14593" max="14593" width="10.1796875" style="28" bestFit="1" customWidth="1"/>
    <col min="14594" max="14594" width="22.1796875" style="28" customWidth="1"/>
    <col min="14595" max="14595" width="37" style="28" customWidth="1"/>
    <col min="14596" max="14597" width="11.453125" style="28" customWidth="1"/>
    <col min="14598" max="14598" width="14" style="28" customWidth="1"/>
    <col min="14599" max="14599" width="20" style="28" customWidth="1"/>
    <col min="14600" max="14600" width="16.453125" style="28" customWidth="1"/>
    <col min="14601" max="14848" width="8.81640625" style="28"/>
    <col min="14849" max="14849" width="10.1796875" style="28" bestFit="1" customWidth="1"/>
    <col min="14850" max="14850" width="22.1796875" style="28" customWidth="1"/>
    <col min="14851" max="14851" width="37" style="28" customWidth="1"/>
    <col min="14852" max="14853" width="11.453125" style="28" customWidth="1"/>
    <col min="14854" max="14854" width="14" style="28" customWidth="1"/>
    <col min="14855" max="14855" width="20" style="28" customWidth="1"/>
    <col min="14856" max="14856" width="16.453125" style="28" customWidth="1"/>
    <col min="14857" max="15104" width="8.81640625" style="28"/>
    <col min="15105" max="15105" width="10.1796875" style="28" bestFit="1" customWidth="1"/>
    <col min="15106" max="15106" width="22.1796875" style="28" customWidth="1"/>
    <col min="15107" max="15107" width="37" style="28" customWidth="1"/>
    <col min="15108" max="15109" width="11.453125" style="28" customWidth="1"/>
    <col min="15110" max="15110" width="14" style="28" customWidth="1"/>
    <col min="15111" max="15111" width="20" style="28" customWidth="1"/>
    <col min="15112" max="15112" width="16.453125" style="28" customWidth="1"/>
    <col min="15113" max="15360" width="8.81640625" style="28"/>
    <col min="15361" max="15361" width="10.1796875" style="28" bestFit="1" customWidth="1"/>
    <col min="15362" max="15362" width="22.1796875" style="28" customWidth="1"/>
    <col min="15363" max="15363" width="37" style="28" customWidth="1"/>
    <col min="15364" max="15365" width="11.453125" style="28" customWidth="1"/>
    <col min="15366" max="15366" width="14" style="28" customWidth="1"/>
    <col min="15367" max="15367" width="20" style="28" customWidth="1"/>
    <col min="15368" max="15368" width="16.453125" style="28" customWidth="1"/>
    <col min="15369" max="15616" width="8.81640625" style="28"/>
    <col min="15617" max="15617" width="10.1796875" style="28" bestFit="1" customWidth="1"/>
    <col min="15618" max="15618" width="22.1796875" style="28" customWidth="1"/>
    <col min="15619" max="15619" width="37" style="28" customWidth="1"/>
    <col min="15620" max="15621" width="11.453125" style="28" customWidth="1"/>
    <col min="15622" max="15622" width="14" style="28" customWidth="1"/>
    <col min="15623" max="15623" width="20" style="28" customWidth="1"/>
    <col min="15624" max="15624" width="16.453125" style="28" customWidth="1"/>
    <col min="15625" max="15872" width="8.81640625" style="28"/>
    <col min="15873" max="15873" width="10.1796875" style="28" bestFit="1" customWidth="1"/>
    <col min="15874" max="15874" width="22.1796875" style="28" customWidth="1"/>
    <col min="15875" max="15875" width="37" style="28" customWidth="1"/>
    <col min="15876" max="15877" width="11.453125" style="28" customWidth="1"/>
    <col min="15878" max="15878" width="14" style="28" customWidth="1"/>
    <col min="15879" max="15879" width="20" style="28" customWidth="1"/>
    <col min="15880" max="15880" width="16.453125" style="28" customWidth="1"/>
    <col min="15881" max="16128" width="8.81640625" style="28"/>
    <col min="16129" max="16129" width="10.1796875" style="28" bestFit="1" customWidth="1"/>
    <col min="16130" max="16130" width="22.1796875" style="28" customWidth="1"/>
    <col min="16131" max="16131" width="37" style="28" customWidth="1"/>
    <col min="16132" max="16133" width="11.453125" style="28" customWidth="1"/>
    <col min="16134" max="16134" width="14" style="28" customWidth="1"/>
    <col min="16135" max="16135" width="20" style="28" customWidth="1"/>
    <col min="16136" max="16136" width="16.453125" style="28" customWidth="1"/>
    <col min="16137" max="16384" width="8.81640625" style="28"/>
  </cols>
  <sheetData>
    <row r="1" spans="1:9" ht="15" customHeight="1" x14ac:dyDescent="0.35">
      <c r="A1" s="27"/>
    </row>
    <row r="2" spans="1:9" ht="15" customHeight="1" x14ac:dyDescent="0.35">
      <c r="A2" s="29"/>
      <c r="B2" s="29"/>
      <c r="C2" s="29"/>
      <c r="D2" s="29"/>
      <c r="E2" s="29"/>
      <c r="F2" s="29"/>
      <c r="G2" s="29"/>
      <c r="H2" s="29"/>
    </row>
    <row r="3" spans="1:9" ht="15.75" customHeight="1" x14ac:dyDescent="0.35">
      <c r="A3" s="29"/>
      <c r="B3" s="244" t="s">
        <v>227</v>
      </c>
      <c r="C3" s="244"/>
      <c r="D3" s="244"/>
      <c r="E3" s="244"/>
      <c r="F3" s="244"/>
      <c r="G3" s="244"/>
      <c r="H3" s="244"/>
    </row>
    <row r="4" spans="1:9" x14ac:dyDescent="0.35">
      <c r="A4" s="29"/>
      <c r="B4" s="30" t="s">
        <v>228</v>
      </c>
      <c r="C4" s="30" t="s">
        <v>229</v>
      </c>
      <c r="D4" s="30" t="s">
        <v>123</v>
      </c>
      <c r="E4" s="30" t="s">
        <v>230</v>
      </c>
      <c r="F4" s="30" t="s">
        <v>231</v>
      </c>
      <c r="G4" s="30" t="s">
        <v>232</v>
      </c>
      <c r="H4" s="30" t="s">
        <v>233</v>
      </c>
    </row>
    <row r="5" spans="1:9" ht="15" customHeight="1" x14ac:dyDescent="0.35">
      <c r="A5" s="29"/>
      <c r="B5" s="31" t="s">
        <v>234</v>
      </c>
      <c r="C5" s="40" t="s">
        <v>205</v>
      </c>
      <c r="D5" s="31"/>
      <c r="E5" s="31"/>
      <c r="F5" s="33"/>
      <c r="G5" s="33"/>
      <c r="H5" s="34">
        <v>55800000</v>
      </c>
    </row>
    <row r="6" spans="1:9" x14ac:dyDescent="0.35">
      <c r="A6" s="29"/>
      <c r="B6" s="31" t="s">
        <v>234</v>
      </c>
      <c r="C6" s="35"/>
      <c r="D6" s="31"/>
      <c r="E6" s="31"/>
      <c r="F6" s="33"/>
      <c r="G6" s="33"/>
      <c r="H6" s="34">
        <v>120000000</v>
      </c>
    </row>
    <row r="7" spans="1:9" ht="15" customHeight="1" x14ac:dyDescent="0.35">
      <c r="A7" s="29"/>
      <c r="B7" s="31" t="s">
        <v>234</v>
      </c>
      <c r="C7" s="32"/>
      <c r="D7" s="31"/>
      <c r="E7" s="31"/>
      <c r="F7" s="33"/>
      <c r="G7" s="33"/>
      <c r="H7" s="34">
        <v>76300000</v>
      </c>
    </row>
    <row r="8" spans="1:9" x14ac:dyDescent="0.35">
      <c r="A8" s="29"/>
      <c r="B8" s="31" t="s">
        <v>234</v>
      </c>
      <c r="C8" s="35"/>
      <c r="D8" s="31"/>
      <c r="E8" s="31"/>
      <c r="F8" s="33"/>
      <c r="G8" s="33"/>
      <c r="H8" s="34">
        <v>118500000</v>
      </c>
    </row>
    <row r="9" spans="1:9" ht="15" customHeight="1" x14ac:dyDescent="0.35">
      <c r="A9" s="29"/>
      <c r="B9" s="31" t="s">
        <v>234</v>
      </c>
      <c r="C9" s="35"/>
      <c r="D9" s="31"/>
      <c r="E9" s="31"/>
      <c r="F9" s="33"/>
      <c r="G9" s="33"/>
      <c r="H9" s="34">
        <v>139000000</v>
      </c>
    </row>
    <row r="10" spans="1:9" ht="15" customHeight="1" x14ac:dyDescent="0.35">
      <c r="A10" s="29"/>
      <c r="B10" s="31" t="s">
        <v>235</v>
      </c>
      <c r="C10" s="32"/>
      <c r="D10" s="31"/>
      <c r="E10" s="31"/>
      <c r="F10" s="33"/>
      <c r="G10" s="33"/>
      <c r="H10" s="34">
        <v>77400000</v>
      </c>
    </row>
    <row r="11" spans="1:9" ht="15" customHeight="1" x14ac:dyDescent="0.35">
      <c r="A11" s="29"/>
      <c r="B11" s="31" t="s">
        <v>235</v>
      </c>
      <c r="C11" s="32"/>
      <c r="D11" s="31"/>
      <c r="E11" s="31"/>
      <c r="F11" s="33"/>
      <c r="G11" s="33"/>
      <c r="H11" s="34">
        <v>86300000</v>
      </c>
    </row>
    <row r="12" spans="1:9" ht="15" customHeight="1" x14ac:dyDescent="0.35">
      <c r="A12" s="29"/>
      <c r="B12" s="36" t="s">
        <v>236</v>
      </c>
      <c r="C12" s="31"/>
      <c r="D12" s="31"/>
      <c r="E12" s="31"/>
      <c r="F12" s="31"/>
      <c r="G12" s="37" t="e">
        <f>AVERAGE(G5:G11)</f>
        <v>#DIV/0!</v>
      </c>
      <c r="H12" s="31"/>
    </row>
    <row r="13" spans="1:9" ht="15" customHeight="1" x14ac:dyDescent="0.35">
      <c r="B13" s="36" t="s">
        <v>237</v>
      </c>
      <c r="C13" s="31"/>
      <c r="D13" s="31"/>
      <c r="E13" s="31"/>
      <c r="F13" s="38"/>
      <c r="G13" s="36">
        <v>32000</v>
      </c>
      <c r="H13" s="36"/>
      <c r="I13" s="39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topLeftCell="A16" workbookViewId="0">
      <selection activeCell="D7" sqref="D7"/>
    </sheetView>
  </sheetViews>
  <sheetFormatPr defaultRowHeight="14.5" x14ac:dyDescent="0.35"/>
  <cols>
    <col min="2" max="2" width="12.1796875" customWidth="1"/>
  </cols>
  <sheetData>
    <row r="2" spans="1:12" x14ac:dyDescent="0.35">
      <c r="B2" s="3" t="s">
        <v>122</v>
      </c>
      <c r="C2" s="245"/>
      <c r="D2" s="245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123</v>
      </c>
      <c r="B4" s="5" t="s">
        <v>124</v>
      </c>
      <c r="C4" s="246" t="s">
        <v>125</v>
      </c>
      <c r="D4" s="246"/>
      <c r="E4" s="246"/>
      <c r="F4" s="6"/>
      <c r="G4" s="246" t="s">
        <v>126</v>
      </c>
      <c r="H4" s="246"/>
      <c r="I4" s="246"/>
      <c r="J4" s="246" t="s">
        <v>127</v>
      </c>
      <c r="K4" s="246"/>
      <c r="L4" s="246"/>
    </row>
    <row r="5" spans="1:12" x14ac:dyDescent="0.35">
      <c r="A5" s="3">
        <v>1</v>
      </c>
      <c r="B5" s="5"/>
      <c r="C5" s="5" t="s">
        <v>128</v>
      </c>
      <c r="D5" s="5" t="s">
        <v>129</v>
      </c>
      <c r="E5" s="5" t="s">
        <v>89</v>
      </c>
      <c r="F5" s="5"/>
      <c r="G5" s="5" t="s">
        <v>128</v>
      </c>
      <c r="H5" s="5" t="s">
        <v>129</v>
      </c>
      <c r="I5" s="5" t="s">
        <v>89</v>
      </c>
      <c r="J5" s="5" t="s">
        <v>128</v>
      </c>
      <c r="K5" s="5" t="s">
        <v>129</v>
      </c>
      <c r="L5" s="5" t="s">
        <v>89</v>
      </c>
    </row>
    <row r="6" spans="1:12" x14ac:dyDescent="0.35">
      <c r="B6" s="7" t="s">
        <v>130</v>
      </c>
      <c r="C6" s="7">
        <v>3.05</v>
      </c>
      <c r="D6" s="7">
        <v>3.25</v>
      </c>
      <c r="E6" s="7">
        <f>C6*D6</f>
        <v>9.9124999999999996</v>
      </c>
      <c r="F6" s="7" t="s">
        <v>131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132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133</v>
      </c>
      <c r="C9" s="7"/>
      <c r="D9" s="7"/>
      <c r="E9" s="7">
        <f t="shared" si="0"/>
        <v>0</v>
      </c>
      <c r="F9" s="7" t="s">
        <v>131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132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134</v>
      </c>
      <c r="C13" s="7"/>
      <c r="D13" s="7"/>
      <c r="E13" s="7">
        <f t="shared" si="0"/>
        <v>0</v>
      </c>
      <c r="F13" s="7" t="s">
        <v>131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132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135</v>
      </c>
      <c r="C17" s="7"/>
      <c r="D17" s="7"/>
      <c r="E17" s="7">
        <f t="shared" si="0"/>
        <v>0</v>
      </c>
      <c r="F17" s="7" t="s">
        <v>131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132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135</v>
      </c>
      <c r="C20" s="7"/>
      <c r="D20" s="7"/>
      <c r="E20" s="7">
        <f t="shared" si="0"/>
        <v>0</v>
      </c>
      <c r="F20" s="7" t="s">
        <v>131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132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136</v>
      </c>
      <c r="C23" s="7"/>
      <c r="D23" s="7"/>
      <c r="E23" s="7">
        <f t="shared" si="0"/>
        <v>0</v>
      </c>
      <c r="F23" s="7" t="s">
        <v>137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138</v>
      </c>
      <c r="C24" s="7"/>
      <c r="D24" s="7"/>
      <c r="E24" s="7">
        <f t="shared" si="0"/>
        <v>0</v>
      </c>
      <c r="F24" s="7" t="s">
        <v>137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139</v>
      </c>
      <c r="C25" s="7"/>
      <c r="D25" s="7"/>
      <c r="E25" s="7">
        <f t="shared" si="0"/>
        <v>0</v>
      </c>
      <c r="F25" s="7" t="s">
        <v>137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140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141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142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143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90</v>
      </c>
      <c r="C34" s="7"/>
      <c r="D34" s="7">
        <f>E34*10.764</f>
        <v>106.69814999999998</v>
      </c>
      <c r="E34" s="7">
        <f>SUM(E6:E33)</f>
        <v>9.9124999999999996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106.69814999999998</v>
      </c>
      <c r="E36">
        <f>E34+I34</f>
        <v>9.9124999999999996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Report (2)</vt:lpstr>
      <vt:lpstr>B1 - C%</vt:lpstr>
      <vt:lpstr>B2 - C%</vt:lpstr>
      <vt:lpstr>Note</vt:lpstr>
      <vt:lpstr>Valuation</vt:lpstr>
      <vt:lpstr>Flat detail</vt:lpstr>
      <vt:lpstr>'Report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2025-07-12T16:00:40Z</cp:lastPrinted>
  <dcterms:created xsi:type="dcterms:W3CDTF">2019-07-16T09:29:46Z</dcterms:created>
  <dcterms:modified xsi:type="dcterms:W3CDTF">2025-07-15T10:18:34Z</dcterms:modified>
</cp:coreProperties>
</file>