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LL\Desktop\Office Work\July 2025\14152\"/>
    </mc:Choice>
  </mc:AlternateContent>
  <bookViews>
    <workbookView xWindow="0" yWindow="0" windowWidth="20460" windowHeight="7680"/>
  </bookViews>
  <sheets>
    <sheet name="Summary" sheetId="2" r:id="rId1"/>
    <sheet name="Measurement" sheetId="3" r:id="rId2"/>
    <sheet name="plan" sheetId="4" r:id="rId3"/>
    <sheet name="C%" sheetId="5" r:id="rId4"/>
    <sheet name="C% For IDFC Bank " sheetId="6" r:id="rId5"/>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4" i="2" l="1"/>
  <c r="P13" i="2"/>
  <c r="P12" i="2"/>
  <c r="N11" i="2"/>
  <c r="P11" i="2"/>
  <c r="P20" i="2"/>
  <c r="P10" i="2"/>
  <c r="J5" i="2"/>
  <c r="J6" i="2"/>
  <c r="J7" i="2"/>
  <c r="J8" i="2"/>
  <c r="E7" i="2"/>
  <c r="C31" i="2" l="1"/>
  <c r="H6" i="5" l="1"/>
  <c r="H7" i="5" s="1"/>
  <c r="J13" i="5" s="1"/>
  <c r="B6" i="5"/>
  <c r="I7" i="5" s="1"/>
  <c r="J14" i="5" s="1"/>
  <c r="I13" i="5" l="1"/>
  <c r="I6" i="5"/>
  <c r="I14" i="5" s="1"/>
  <c r="H32" i="2"/>
  <c r="C32" i="2"/>
  <c r="H30" i="2"/>
  <c r="C30" i="2"/>
  <c r="D10" i="6"/>
  <c r="C10" i="6"/>
  <c r="B10" i="6"/>
  <c r="D9" i="6"/>
  <c r="C9" i="6"/>
  <c r="B9" i="6"/>
  <c r="E6" i="6"/>
  <c r="E10" i="6" s="1"/>
  <c r="K4" i="6"/>
  <c r="K3" i="6"/>
  <c r="F6" i="6" l="1"/>
  <c r="E9" i="6"/>
  <c r="Q24" i="2"/>
  <c r="Q23" i="2"/>
  <c r="K6" i="2"/>
  <c r="I6" i="2"/>
  <c r="L6" i="2" s="1"/>
  <c r="I7" i="2"/>
  <c r="K7" i="2" s="1"/>
  <c r="F4" i="2"/>
  <c r="G4" i="2"/>
  <c r="G5" i="2"/>
  <c r="F5" i="2"/>
  <c r="E5" i="2"/>
  <c r="I5" i="2" s="1"/>
  <c r="Q25" i="2" l="1"/>
  <c r="F9" i="6"/>
  <c r="F10" i="6"/>
  <c r="G6" i="6"/>
  <c r="G10" i="6" s="1"/>
  <c r="L5" i="2"/>
  <c r="K5" i="2"/>
  <c r="G21" i="3"/>
  <c r="H21" i="3"/>
  <c r="S25" i="2" l="1"/>
  <c r="R25" i="2"/>
  <c r="H6" i="6"/>
  <c r="H10" i="6" s="1"/>
  <c r="G9" i="6"/>
  <c r="I21" i="3"/>
  <c r="I6" i="6" l="1"/>
  <c r="I10" i="6" s="1"/>
  <c r="H9" i="6"/>
  <c r="B16" i="5"/>
  <c r="N7" i="5" s="1"/>
  <c r="J19" i="5" s="1"/>
  <c r="B14" i="5"/>
  <c r="M7" i="5" s="1"/>
  <c r="J18" i="5" s="1"/>
  <c r="B12" i="5"/>
  <c r="B10" i="5"/>
  <c r="K7" i="5" s="1"/>
  <c r="B8" i="5"/>
  <c r="J7" i="5" s="1"/>
  <c r="L7" i="5" l="1"/>
  <c r="J17" i="5" s="1"/>
  <c r="L6" i="5"/>
  <c r="I17" i="5" s="1"/>
  <c r="K6" i="5"/>
  <c r="I16" i="5" s="1"/>
  <c r="J16" i="5"/>
  <c r="J15" i="5"/>
  <c r="J6" i="5"/>
  <c r="I15" i="5" s="1"/>
  <c r="J6" i="6"/>
  <c r="J10" i="6" s="1"/>
  <c r="K10" i="6" s="1"/>
  <c r="I9" i="6"/>
  <c r="N6" i="5"/>
  <c r="I19" i="5" s="1"/>
  <c r="M6" i="5"/>
  <c r="I18" i="5" s="1"/>
  <c r="J20" i="5" l="1"/>
  <c r="I20" i="5"/>
  <c r="J9" i="6"/>
  <c r="K9" i="6" s="1"/>
  <c r="G16" i="3"/>
  <c r="H16" i="3"/>
  <c r="G15" i="3"/>
  <c r="H15" i="3"/>
  <c r="I16" i="3" l="1"/>
  <c r="I15" i="3"/>
  <c r="G6" i="4" l="1"/>
  <c r="G7" i="4"/>
  <c r="G8" i="4"/>
  <c r="G9" i="4"/>
  <c r="G10" i="4"/>
  <c r="G11" i="4"/>
  <c r="G12" i="4"/>
  <c r="G13" i="4"/>
  <c r="G14" i="4"/>
  <c r="G15" i="4"/>
  <c r="G16" i="4"/>
  <c r="G17" i="4"/>
  <c r="G18" i="4"/>
  <c r="G19" i="4"/>
  <c r="G20" i="4"/>
  <c r="G21" i="4"/>
  <c r="G22" i="4"/>
  <c r="G23" i="4"/>
  <c r="G24" i="4"/>
  <c r="G25" i="4"/>
  <c r="G26" i="4"/>
  <c r="G27" i="4"/>
  <c r="G28" i="4"/>
  <c r="G29" i="4"/>
  <c r="G30" i="4"/>
  <c r="G31" i="4"/>
  <c r="G32" i="4"/>
  <c r="G5" i="4"/>
  <c r="H5" i="4"/>
  <c r="H5" i="3"/>
  <c r="H6" i="3"/>
  <c r="H7" i="3"/>
  <c r="H8" i="3"/>
  <c r="H9" i="3"/>
  <c r="H10" i="3"/>
  <c r="H11" i="3"/>
  <c r="H12" i="3"/>
  <c r="H13" i="3"/>
  <c r="H14" i="3"/>
  <c r="H17" i="3"/>
  <c r="H18" i="3"/>
  <c r="H19" i="3"/>
  <c r="H20" i="3"/>
  <c r="H22" i="3"/>
  <c r="H23" i="3"/>
  <c r="H24" i="3"/>
  <c r="H25" i="3"/>
  <c r="H26" i="3"/>
  <c r="H27" i="3"/>
  <c r="H28" i="3"/>
  <c r="H29" i="3"/>
  <c r="H30" i="3"/>
  <c r="H31" i="3"/>
  <c r="H32" i="3"/>
  <c r="H33" i="3"/>
  <c r="H34" i="3"/>
  <c r="H35" i="3"/>
  <c r="H36" i="3"/>
  <c r="H4" i="3"/>
  <c r="G5" i="3"/>
  <c r="G6" i="3"/>
  <c r="G7" i="3"/>
  <c r="G8" i="3"/>
  <c r="G9" i="3"/>
  <c r="G10" i="3"/>
  <c r="G11" i="3"/>
  <c r="G12" i="3"/>
  <c r="G13" i="3"/>
  <c r="G14" i="3"/>
  <c r="G17" i="3"/>
  <c r="G18" i="3"/>
  <c r="G19" i="3"/>
  <c r="G20" i="3"/>
  <c r="G22" i="3"/>
  <c r="G23" i="3"/>
  <c r="G24" i="3"/>
  <c r="G25" i="3"/>
  <c r="G26" i="3"/>
  <c r="G27" i="3"/>
  <c r="G28" i="3"/>
  <c r="G29" i="3"/>
  <c r="G30" i="3"/>
  <c r="G31" i="3"/>
  <c r="G32" i="3"/>
  <c r="G33" i="3"/>
  <c r="G34" i="3"/>
  <c r="G4" i="3"/>
  <c r="H32" i="4" l="1"/>
  <c r="H31" i="4"/>
  <c r="H30" i="4"/>
  <c r="H29" i="4"/>
  <c r="H28" i="4"/>
  <c r="H27" i="4"/>
  <c r="H26" i="4"/>
  <c r="H25" i="4"/>
  <c r="H24" i="4"/>
  <c r="H23" i="4"/>
  <c r="H22" i="4"/>
  <c r="H21" i="4"/>
  <c r="H20" i="4"/>
  <c r="H19" i="4"/>
  <c r="H18" i="4"/>
  <c r="H17" i="4"/>
  <c r="H16" i="4"/>
  <c r="H15" i="4"/>
  <c r="H14" i="4"/>
  <c r="H13" i="4"/>
  <c r="H12" i="4"/>
  <c r="H11" i="4"/>
  <c r="H10" i="4"/>
  <c r="H9" i="4"/>
  <c r="H8" i="4"/>
  <c r="H7" i="4"/>
  <c r="H6" i="4"/>
  <c r="I5" i="4" l="1"/>
  <c r="I9" i="4"/>
  <c r="I11" i="4"/>
  <c r="I13" i="4"/>
  <c r="I17" i="4"/>
  <c r="I21" i="4"/>
  <c r="I18" i="3"/>
  <c r="I19" i="3"/>
  <c r="I24" i="3"/>
  <c r="I26" i="3"/>
  <c r="I28" i="3"/>
  <c r="I29" i="3"/>
  <c r="I31" i="3"/>
  <c r="I32" i="3"/>
  <c r="I33" i="3"/>
  <c r="I8" i="4"/>
  <c r="I12" i="4"/>
  <c r="I16" i="4"/>
  <c r="I5" i="3"/>
  <c r="I34" i="3"/>
  <c r="I40" i="3" s="1"/>
  <c r="I10" i="3"/>
  <c r="I13" i="3"/>
  <c r="I14" i="3"/>
  <c r="I9" i="3"/>
  <c r="I27" i="3"/>
  <c r="I30" i="3"/>
  <c r="I12" i="3"/>
  <c r="I25" i="3"/>
  <c r="I23" i="3"/>
  <c r="I22" i="3"/>
  <c r="I20" i="3"/>
  <c r="I17" i="3"/>
  <c r="I11" i="3"/>
  <c r="I8" i="3"/>
  <c r="I7" i="3"/>
  <c r="I6" i="3"/>
  <c r="I4" i="3"/>
  <c r="I18" i="4"/>
  <c r="I25" i="4"/>
  <c r="I27" i="4"/>
  <c r="I29" i="4"/>
  <c r="I24" i="4"/>
  <c r="I28" i="4"/>
  <c r="I32" i="4"/>
  <c r="I7" i="4"/>
  <c r="I23" i="4"/>
  <c r="I30" i="4"/>
  <c r="I19" i="4"/>
  <c r="I26" i="4"/>
  <c r="I6" i="4"/>
  <c r="I15" i="4"/>
  <c r="I20" i="4"/>
  <c r="I22" i="4"/>
  <c r="I31" i="4"/>
  <c r="I14" i="4"/>
  <c r="I10" i="4"/>
  <c r="I35" i="4" l="1"/>
  <c r="J35" i="4" s="1"/>
  <c r="I37" i="3"/>
  <c r="E4" i="2" s="1"/>
  <c r="I38" i="3"/>
  <c r="I41" i="3"/>
  <c r="I38" i="4"/>
  <c r="J38" i="4" s="1"/>
  <c r="I39" i="3"/>
  <c r="I37" i="4"/>
  <c r="J37" i="4" s="1"/>
  <c r="I36" i="4"/>
  <c r="J36" i="4" s="1"/>
  <c r="J4" i="2" l="1"/>
  <c r="I4" i="2"/>
  <c r="I8" i="2" l="1"/>
  <c r="L4" i="2"/>
  <c r="L8" i="2" s="1"/>
  <c r="K4" i="2"/>
  <c r="K8" i="2" s="1"/>
</calcChain>
</file>

<file path=xl/comments1.xml><?xml version="1.0" encoding="utf-8"?>
<comments xmlns="http://schemas.openxmlformats.org/spreadsheetml/2006/main">
  <authors>
    <author>VSJC-80</author>
  </authors>
  <commentList>
    <comment ref="D6" authorId="0" shapeId="0">
      <text>
        <r>
          <rPr>
            <b/>
            <sz val="9"/>
            <color indexed="81"/>
            <rFont val="Tahoma"/>
            <family val="2"/>
          </rPr>
          <t>Total Slabs In Building Above Plinth Level DO not Count Basment Slabs.</t>
        </r>
        <r>
          <rPr>
            <sz val="9"/>
            <color indexed="81"/>
            <rFont val="Tahoma"/>
            <family val="2"/>
          </rPr>
          <t xml:space="preserve">
</t>
        </r>
      </text>
    </comment>
  </commentList>
</comments>
</file>

<file path=xl/sharedStrings.xml><?xml version="1.0" encoding="utf-8"?>
<sst xmlns="http://schemas.openxmlformats.org/spreadsheetml/2006/main" count="222" uniqueCount="154">
  <si>
    <t>Net Carpet</t>
  </si>
  <si>
    <t>Gross Carpet</t>
  </si>
  <si>
    <t>Gross Builtup</t>
  </si>
  <si>
    <t>Source</t>
  </si>
  <si>
    <t>Rate enquired</t>
  </si>
  <si>
    <t>99 acres</t>
  </si>
  <si>
    <t xml:space="preserve">Valuation Adopted </t>
  </si>
  <si>
    <t>Item</t>
  </si>
  <si>
    <t>L</t>
  </si>
  <si>
    <t>Feet</t>
  </si>
  <si>
    <t>Inch</t>
  </si>
  <si>
    <t>W</t>
  </si>
  <si>
    <t>Actual L</t>
  </si>
  <si>
    <t>Actual W</t>
  </si>
  <si>
    <t>Area</t>
  </si>
  <si>
    <t>Sr</t>
  </si>
  <si>
    <t>Hall</t>
  </si>
  <si>
    <t>Kitchen</t>
  </si>
  <si>
    <t>Toilet 1</t>
  </si>
  <si>
    <t>Toilet 2</t>
  </si>
  <si>
    <t>Toilet 3</t>
  </si>
  <si>
    <t>Toilet 4</t>
  </si>
  <si>
    <t>Bed Room 1</t>
  </si>
  <si>
    <t>Bed Room 2</t>
  </si>
  <si>
    <t>Bed Room 3</t>
  </si>
  <si>
    <t>Bed Room 4</t>
  </si>
  <si>
    <t>Passage 1</t>
  </si>
  <si>
    <t>Passage 2</t>
  </si>
  <si>
    <t>Passage 3</t>
  </si>
  <si>
    <t>Covered Balcony 1</t>
  </si>
  <si>
    <t>Covered Balcony 2</t>
  </si>
  <si>
    <t>Open Balcony 1</t>
  </si>
  <si>
    <t>Open Balcony 2</t>
  </si>
  <si>
    <t>Open Balcony 3</t>
  </si>
  <si>
    <t>Flower Bed 1</t>
  </si>
  <si>
    <t>Flower Bed 2</t>
  </si>
  <si>
    <t>Flower Bed 3</t>
  </si>
  <si>
    <t>Terrace 1</t>
  </si>
  <si>
    <t>Terrace 2</t>
  </si>
  <si>
    <t>Terrace 3</t>
  </si>
  <si>
    <t>Any Other Area</t>
  </si>
  <si>
    <t>Net Carpet Area</t>
  </si>
  <si>
    <t>Gross Carpet Area</t>
  </si>
  <si>
    <t>Net Builtup Area</t>
  </si>
  <si>
    <t>DiNING</t>
  </si>
  <si>
    <t>Covered Balcony 3</t>
  </si>
  <si>
    <t>Dry Balcony 1</t>
  </si>
  <si>
    <t>fungi.</t>
  </si>
  <si>
    <t>Terrace  Area</t>
  </si>
  <si>
    <t>ter</t>
  </si>
  <si>
    <t>Other</t>
  </si>
  <si>
    <t>Covered Balcony 4</t>
  </si>
  <si>
    <t>Market Research Data</t>
  </si>
  <si>
    <t>Builder Saleable Area</t>
  </si>
  <si>
    <t>FB Area</t>
  </si>
  <si>
    <t>Average</t>
  </si>
  <si>
    <t>Covered Balcony 5</t>
  </si>
  <si>
    <t>Covered Balcony 6</t>
  </si>
  <si>
    <t>Rate on Carpet  Area</t>
  </si>
  <si>
    <t>Realizable Value</t>
  </si>
  <si>
    <t>Plot area</t>
  </si>
  <si>
    <t>Broker ref :</t>
  </si>
  <si>
    <t xml:space="preserve">Name </t>
  </si>
  <si>
    <t>Contact No.</t>
  </si>
  <si>
    <t>Vlaue</t>
  </si>
  <si>
    <t>Car parking &amp; Amenities</t>
  </si>
  <si>
    <t>Final Market Value</t>
  </si>
  <si>
    <t>Other Area</t>
  </si>
  <si>
    <t>1)</t>
  </si>
  <si>
    <t>2)</t>
  </si>
  <si>
    <t>3)</t>
  </si>
  <si>
    <t>Revised Valuation 1</t>
  </si>
  <si>
    <t>Revised Valuation 2</t>
  </si>
  <si>
    <t>Cup Board 1</t>
  </si>
  <si>
    <t>Cup Board 2</t>
  </si>
  <si>
    <t>Passage 4</t>
  </si>
  <si>
    <t>Passage 5</t>
  </si>
  <si>
    <t>Cup Board 3</t>
  </si>
  <si>
    <t>Particulars</t>
  </si>
  <si>
    <t xml:space="preserve">totla floor </t>
  </si>
  <si>
    <t xml:space="preserve">total </t>
  </si>
  <si>
    <t xml:space="preserve">completed  </t>
  </si>
  <si>
    <t>plinth</t>
  </si>
  <si>
    <t>slab</t>
  </si>
  <si>
    <t>total slab</t>
  </si>
  <si>
    <t>completed slab</t>
  </si>
  <si>
    <t>p</t>
  </si>
  <si>
    <t>rcc</t>
  </si>
  <si>
    <t>Bricks</t>
  </si>
  <si>
    <t>Plaster</t>
  </si>
  <si>
    <t>Flooring</t>
  </si>
  <si>
    <t>Wood &amp; painting</t>
  </si>
  <si>
    <t>Finishing</t>
  </si>
  <si>
    <t>Progress</t>
  </si>
  <si>
    <t xml:space="preserve">Bricks </t>
  </si>
  <si>
    <t>Total Floor</t>
  </si>
  <si>
    <t>completed Floor</t>
  </si>
  <si>
    <t xml:space="preserve">Recommended </t>
  </si>
  <si>
    <t>plaster</t>
  </si>
  <si>
    <t>Recommended</t>
  </si>
  <si>
    <t xml:space="preserve"> </t>
  </si>
  <si>
    <t>Plinth</t>
  </si>
  <si>
    <t>RCC</t>
  </si>
  <si>
    <t>total</t>
  </si>
  <si>
    <t>Passage 6</t>
  </si>
  <si>
    <t>Any Other Area DB</t>
  </si>
  <si>
    <t xml:space="preserve">AANGAN PROPERTY CONSULTANT
</t>
  </si>
  <si>
    <t>Government Value</t>
  </si>
  <si>
    <t xml:space="preserve">Cost Of Construction /Insurance Value </t>
  </si>
  <si>
    <t>IGR Rtae /Sq.Ft</t>
  </si>
  <si>
    <t>BUA Sq.Ft</t>
  </si>
  <si>
    <t>Construction Cost</t>
  </si>
  <si>
    <t>Construction Rtae /Sq.Ft</t>
  </si>
  <si>
    <t>Government Rate/Ciecule Rate /IGR Rate</t>
  </si>
  <si>
    <t xml:space="preserve">Valuation Remark If Value Revised </t>
  </si>
  <si>
    <t>Addres Of Property With LAT-Long</t>
  </si>
  <si>
    <t>Disstrace Value /Force Sale Value</t>
  </si>
  <si>
    <t>Market Value As per Listing</t>
  </si>
  <si>
    <t>Rate On SUBA</t>
  </si>
  <si>
    <t>Rate on Built Up area Area</t>
  </si>
  <si>
    <t>Index II Area</t>
  </si>
  <si>
    <t>Measurement Area</t>
  </si>
  <si>
    <t>Approved Plan Area</t>
  </si>
  <si>
    <t>Sale Agreement Area</t>
  </si>
  <si>
    <t>Super Built Up area</t>
  </si>
  <si>
    <t>Adopded Area</t>
  </si>
  <si>
    <t>FMV</t>
  </si>
  <si>
    <t>RSV</t>
  </si>
  <si>
    <t>DSV</t>
  </si>
  <si>
    <t>100 acres</t>
  </si>
  <si>
    <t>101 acres</t>
  </si>
  <si>
    <t>102 acres</t>
  </si>
  <si>
    <t>103 acres</t>
  </si>
  <si>
    <t>104 acres</t>
  </si>
  <si>
    <t>105 acres</t>
  </si>
  <si>
    <t>106 acres</t>
  </si>
  <si>
    <t>107 acres</t>
  </si>
  <si>
    <t>108 acres</t>
  </si>
  <si>
    <t>Excavation</t>
  </si>
  <si>
    <t>Brick Work</t>
  </si>
  <si>
    <t>Inernal Plaster</t>
  </si>
  <si>
    <t>External Plaster</t>
  </si>
  <si>
    <t>Electrification</t>
  </si>
  <si>
    <t>Wood And Painting Work</t>
  </si>
  <si>
    <t>Total</t>
  </si>
  <si>
    <t>Progrees</t>
  </si>
  <si>
    <t>Total No of Floors In Building</t>
  </si>
  <si>
    <t>Completed Floors</t>
  </si>
  <si>
    <t>Calculated Progrees in %</t>
  </si>
  <si>
    <t>Calculated Recommended In %</t>
  </si>
  <si>
    <t>Flat No. 404, 4th Floor, Sai Leela Apartment, Survey No. 125/4/7, Near Nana Nani Park Rickshaw Stand, Virar, Vasai, Palghar - 401305
19.449499108433038, 72.82144372179549</t>
  </si>
  <si>
    <t>Same Building</t>
  </si>
  <si>
    <t>Same Area</t>
  </si>
  <si>
    <t>1 Deals are happening on lump sum basis.  
2 We have no direct or indirect interest in the property valued.  
3 The information furnished in the report is true and correct to the best of my knowledge and belief  
4 Our report does not cover check of ownership title clearance or legality of deal and structure. 
6 We have received Copy Of Draft agreement, CC, Sale agreement Tax Receipt, ELectricity Bill  and Index II
7 Copy of CC verified No: CIDCO/VVSR/CC/BP/-4428/E/3960  dated: 15/03/2008
8 Copy of Index II &amp; Sale agreement verified No:  5308/2015  dated: 18/01/2024
9 Copy of Tax Recipt verified no. 636212  Dated: 20/03/2023
10 As per measurement gross carpet area is 199.00 sq.ft and Gross built up area is 238.00 Sq. ft (Derived 20% loading on Carpet area)
11 As per document Gross built up area is 300.00 Sq. ft 
12 Measured Super built up area matches with documented builtup area thus we have taken documented built up area as a super built up area
13 The Subjected property is a 1RK Residential Flat
14 The provided Electricity Bill is in the favour of M/S Saileela Developers. Owner name isnot mentioned on Electricity bill.
15 VSJCVNM.PNBA.RTL.JUL.25.14152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</si>
</sst>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scheme val="minor"/>
    </font>
    <font>
      <sz val="10"/>
      <color rgb="FF000000"/>
      <name val="Arial"/>
      <family val="2"/>
    </font>
    <font>
      <b/>
      <sz val="11"/>
      <color theme="1"/>
      <name val="Times New Roman"/>
      <family val="1"/>
    </font>
    <font>
      <sz val="11"/>
      <color theme="1"/>
      <name val="Times New Roman"/>
      <family val="1"/>
    </font>
    <font>
      <sz val="11"/>
      <color indexed="8"/>
      <name val="Calibri"/>
      <family val="2"/>
    </font>
    <font>
      <sz val="10"/>
      <name val="Arial"/>
      <family val="2"/>
    </font>
    <font>
      <b/>
      <sz val="11"/>
      <color theme="1"/>
      <name val="Calibri"/>
      <family val="2"/>
      <scheme val="minor"/>
    </font>
    <font>
      <b/>
      <sz val="14"/>
      <color theme="1"/>
      <name val="Calibri"/>
      <family val="2"/>
      <scheme val="minor"/>
    </font>
    <font>
      <sz val="12"/>
      <color rgb="FF222222"/>
      <name val="Arial"/>
      <family val="2"/>
    </font>
    <font>
      <sz val="11"/>
      <color rgb="FF000000"/>
      <name val="Calibri"/>
      <family val="2"/>
    </font>
    <font>
      <sz val="11"/>
      <color theme="1"/>
      <name val="Calibri"/>
      <family val="2"/>
    </font>
    <font>
      <sz val="14"/>
      <color theme="1"/>
      <name val="Calibri"/>
      <family val="2"/>
      <scheme val="minor"/>
    </font>
    <font>
      <sz val="8"/>
      <name val="Calibri"/>
      <family val="2"/>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4">
    <xf numFmtId="0" fontId="0" fillId="0" borderId="0"/>
    <xf numFmtId="0" fontId="1" fillId="0" borderId="0"/>
    <xf numFmtId="0" fontId="4" fillId="0" borderId="0"/>
    <xf numFmtId="0" fontId="5" fillId="0" borderId="0"/>
  </cellStyleXfs>
  <cellXfs count="144">
    <xf numFmtId="0" fontId="0" fillId="0" borderId="0" xfId="0"/>
    <xf numFmtId="0" fontId="3" fillId="0" borderId="0" xfId="0" applyFont="1"/>
    <xf numFmtId="0" fontId="2" fillId="0" borderId="1" xfId="0" applyFont="1" applyBorder="1"/>
    <xf numFmtId="0" fontId="3" fillId="0" borderId="1" xfId="0" applyFont="1" applyBorder="1"/>
    <xf numFmtId="0" fontId="3" fillId="0" borderId="1" xfId="0" applyFont="1" applyBorder="1" applyAlignment="1">
      <alignment horizontal="center"/>
    </xf>
    <xf numFmtId="0" fontId="4" fillId="0" borderId="0" xfId="2"/>
    <xf numFmtId="0" fontId="3" fillId="0" borderId="0" xfId="3" applyFont="1"/>
    <xf numFmtId="0" fontId="2" fillId="0" borderId="1" xfId="3" applyFont="1" applyBorder="1"/>
    <xf numFmtId="0" fontId="3" fillId="0" borderId="1" xfId="3" applyFont="1" applyBorder="1"/>
    <xf numFmtId="0" fontId="3" fillId="0" borderId="1" xfId="3" applyFont="1" applyBorder="1" applyAlignment="1">
      <alignment horizontal="center"/>
    </xf>
    <xf numFmtId="0" fontId="4" fillId="0" borderId="1" xfId="2" applyBorder="1"/>
    <xf numFmtId="0" fontId="3" fillId="0" borderId="2" xfId="3" applyFont="1" applyBorder="1"/>
    <xf numFmtId="0" fontId="4" fillId="0" borderId="1" xfId="2" applyBorder="1" applyAlignment="1">
      <alignment horizontal="center" vertical="center"/>
    </xf>
    <xf numFmtId="0" fontId="3" fillId="0" borderId="2" xfId="0" applyFont="1" applyBorder="1"/>
    <xf numFmtId="0" fontId="0" fillId="0" borderId="1" xfId="0" applyBorder="1"/>
    <xf numFmtId="0" fontId="0" fillId="0" borderId="1" xfId="0" applyBorder="1" applyAlignment="1">
      <alignment wrapText="1"/>
    </xf>
    <xf numFmtId="2" fontId="0" fillId="0" borderId="1" xfId="0" applyNumberFormat="1" applyBorder="1"/>
    <xf numFmtId="0" fontId="6" fillId="0" borderId="1" xfId="0" applyFont="1" applyBorder="1"/>
    <xf numFmtId="1" fontId="0" fillId="0" borderId="1" xfId="0" applyNumberFormat="1" applyBorder="1"/>
    <xf numFmtId="0" fontId="8" fillId="0" borderId="0" xfId="0" applyFont="1" applyAlignment="1">
      <alignment vertical="center" wrapText="1"/>
    </xf>
    <xf numFmtId="0" fontId="0" fillId="0" borderId="5" xfId="0" applyBorder="1"/>
    <xf numFmtId="0" fontId="0" fillId="0" borderId="7" xfId="0" applyBorder="1"/>
    <xf numFmtId="1" fontId="0" fillId="0" borderId="7" xfId="0" applyNumberFormat="1" applyBorder="1"/>
    <xf numFmtId="0" fontId="0" fillId="0" borderId="4" xfId="0" applyBorder="1"/>
    <xf numFmtId="0" fontId="0" fillId="0" borderId="6" xfId="0" applyBorder="1"/>
    <xf numFmtId="0" fontId="0" fillId="0" borderId="8" xfId="0" applyBorder="1"/>
    <xf numFmtId="0" fontId="0" fillId="0" borderId="9" xfId="0" applyBorder="1"/>
    <xf numFmtId="0" fontId="0" fillId="0" borderId="10" xfId="0" applyBorder="1"/>
    <xf numFmtId="0" fontId="0" fillId="0" borderId="9" xfId="0" applyBorder="1" applyAlignment="1">
      <alignment wrapText="1"/>
    </xf>
    <xf numFmtId="0" fontId="0" fillId="0" borderId="11" xfId="0" applyBorder="1"/>
    <xf numFmtId="0" fontId="0" fillId="0" borderId="12" xfId="0" applyBorder="1"/>
    <xf numFmtId="0" fontId="0" fillId="0" borderId="14" xfId="0" applyBorder="1"/>
    <xf numFmtId="1" fontId="0" fillId="0" borderId="4" xfId="0" applyNumberFormat="1" applyBorder="1"/>
    <xf numFmtId="0" fontId="0" fillId="0" borderId="15" xfId="0" applyBorder="1"/>
    <xf numFmtId="0" fontId="0" fillId="0" borderId="9" xfId="0" applyBorder="1" applyAlignment="1">
      <alignment vertical="top" wrapText="1"/>
    </xf>
    <xf numFmtId="0" fontId="0" fillId="0" borderId="18" xfId="0" applyBorder="1"/>
    <xf numFmtId="0" fontId="9" fillId="0" borderId="0" xfId="0" applyFont="1"/>
    <xf numFmtId="0" fontId="9" fillId="0" borderId="0" xfId="0" applyFont="1" applyAlignment="1">
      <alignment horizontal="right" vertical="top"/>
    </xf>
    <xf numFmtId="14" fontId="9" fillId="0" borderId="0" xfId="0" applyNumberFormat="1" applyFont="1" applyAlignment="1">
      <alignment horizontal="right" vertical="top"/>
    </xf>
    <xf numFmtId="0" fontId="10" fillId="0" borderId="0" xfId="0" applyFont="1" applyAlignment="1">
      <alignment vertical="top"/>
    </xf>
    <xf numFmtId="14" fontId="10" fillId="0" borderId="0" xfId="0" applyNumberFormat="1" applyFont="1" applyAlignment="1">
      <alignment vertical="top"/>
    </xf>
    <xf numFmtId="0" fontId="9" fillId="0" borderId="0" xfId="0" applyFont="1" applyAlignment="1">
      <alignment vertical="top"/>
    </xf>
    <xf numFmtId="14" fontId="10" fillId="0" borderId="0" xfId="0" applyNumberFormat="1" applyFont="1" applyAlignment="1">
      <alignment horizontal="right" vertical="top"/>
    </xf>
    <xf numFmtId="0" fontId="9" fillId="0" borderId="0" xfId="0" applyFont="1" applyAlignment="1">
      <alignment vertical="top" wrapText="1"/>
    </xf>
    <xf numFmtId="0" fontId="6" fillId="0" borderId="19" xfId="0" applyFont="1" applyBorder="1"/>
    <xf numFmtId="0" fontId="0" fillId="0" borderId="20" xfId="0" applyBorder="1"/>
    <xf numFmtId="0" fontId="0" fillId="0" borderId="21" xfId="0" applyBorder="1"/>
    <xf numFmtId="0" fontId="6" fillId="0" borderId="5" xfId="0" applyFont="1" applyBorder="1"/>
    <xf numFmtId="1" fontId="4" fillId="0" borderId="1" xfId="2" applyNumberFormat="1" applyBorder="1"/>
    <xf numFmtId="0" fontId="6" fillId="2" borderId="1" xfId="0" applyFont="1" applyFill="1" applyBorder="1"/>
    <xf numFmtId="0" fontId="0" fillId="0" borderId="0" xfId="0" applyAlignment="1">
      <alignment wrapText="1"/>
    </xf>
    <xf numFmtId="1" fontId="0" fillId="0" borderId="20" xfId="0" applyNumberFormat="1" applyBorder="1"/>
    <xf numFmtId="0" fontId="6" fillId="0" borderId="11" xfId="0" applyFont="1" applyBorder="1"/>
    <xf numFmtId="0" fontId="6" fillId="0" borderId="0" xfId="0" applyFont="1" applyBorder="1" applyAlignment="1">
      <alignment horizontal="left"/>
    </xf>
    <xf numFmtId="0" fontId="7" fillId="0" borderId="1" xfId="0" applyFont="1" applyBorder="1"/>
    <xf numFmtId="0" fontId="6" fillId="0" borderId="1" xfId="0" applyFont="1" applyBorder="1" applyAlignment="1">
      <alignment horizontal="left"/>
    </xf>
    <xf numFmtId="0" fontId="6" fillId="0" borderId="1" xfId="0" applyFont="1" applyBorder="1" applyAlignment="1">
      <alignment horizontal="center"/>
    </xf>
    <xf numFmtId="1" fontId="6" fillId="0" borderId="1" xfId="0" applyNumberFormat="1" applyFont="1" applyBorder="1"/>
    <xf numFmtId="0" fontId="7" fillId="0" borderId="13" xfId="0" applyFont="1" applyBorder="1" applyAlignment="1">
      <alignment horizontal="center" wrapText="1"/>
    </xf>
    <xf numFmtId="0" fontId="0" fillId="0" borderId="17" xfId="0" applyBorder="1" applyAlignment="1">
      <alignment vertical="top" wrapText="1"/>
    </xf>
    <xf numFmtId="0" fontId="0" fillId="0" borderId="5" xfId="0" applyBorder="1" applyAlignment="1">
      <alignment vertical="top" wrapText="1"/>
    </xf>
    <xf numFmtId="0" fontId="0" fillId="0" borderId="18" xfId="0" applyFill="1" applyBorder="1" applyAlignment="1">
      <alignment vertical="top" wrapText="1"/>
    </xf>
    <xf numFmtId="1" fontId="4" fillId="0" borderId="4" xfId="2" applyNumberFormat="1" applyBorder="1"/>
    <xf numFmtId="2" fontId="0" fillId="0" borderId="4" xfId="0" applyNumberFormat="1" applyBorder="1"/>
    <xf numFmtId="0" fontId="4" fillId="0" borderId="4" xfId="2" applyBorder="1"/>
    <xf numFmtId="0" fontId="6" fillId="0" borderId="19" xfId="0" applyFont="1" applyBorder="1" applyAlignment="1">
      <alignment horizontal="left" vertical="center" wrapText="1"/>
    </xf>
    <xf numFmtId="0" fontId="6" fillId="0" borderId="17" xfId="0" applyFont="1" applyBorder="1"/>
    <xf numFmtId="1" fontId="6" fillId="0" borderId="5" xfId="0" applyNumberFormat="1" applyFont="1" applyBorder="1"/>
    <xf numFmtId="1" fontId="0" fillId="0" borderId="11" xfId="0" applyNumberFormat="1" applyBorder="1"/>
    <xf numFmtId="0" fontId="6" fillId="0" borderId="20" xfId="0" applyFont="1" applyBorder="1"/>
    <xf numFmtId="0" fontId="0" fillId="0" borderId="1" xfId="0" applyBorder="1" applyAlignment="1"/>
    <xf numFmtId="0" fontId="0" fillId="0" borderId="19" xfId="0" applyBorder="1" applyAlignment="1"/>
    <xf numFmtId="0" fontId="0" fillId="0" borderId="20" xfId="0" applyBorder="1" applyAlignment="1"/>
    <xf numFmtId="0" fontId="0" fillId="0" borderId="16" xfId="0" applyBorder="1" applyAlignment="1">
      <alignment horizontal="center" vertical="center" wrapText="1"/>
    </xf>
    <xf numFmtId="0" fontId="0" fillId="0" borderId="0" xfId="0" applyAlignment="1">
      <alignment horizontal="center" vertical="center"/>
    </xf>
    <xf numFmtId="0" fontId="0" fillId="0" borderId="16" xfId="0" applyBorder="1" applyAlignment="1">
      <alignment horizontal="center" vertical="center"/>
    </xf>
    <xf numFmtId="0" fontId="0" fillId="0" borderId="37" xfId="0" applyBorder="1" applyAlignment="1">
      <alignment horizontal="center" vertical="center"/>
    </xf>
    <xf numFmtId="164" fontId="0" fillId="0" borderId="5" xfId="0" applyNumberFormat="1" applyBorder="1"/>
    <xf numFmtId="164" fontId="0" fillId="0" borderId="1" xfId="0" applyNumberFormat="1" applyBorder="1"/>
    <xf numFmtId="1" fontId="0" fillId="0" borderId="5" xfId="0" applyNumberFormat="1" applyBorder="1"/>
    <xf numFmtId="1" fontId="6" fillId="0" borderId="1" xfId="0" applyNumberFormat="1" applyFont="1" applyBorder="1" applyAlignment="1">
      <alignment horizontal="center"/>
    </xf>
    <xf numFmtId="1" fontId="6" fillId="0" borderId="8" xfId="0" applyNumberFormat="1" applyFont="1" applyBorder="1" applyAlignment="1">
      <alignment horizontal="center" vertical="center"/>
    </xf>
    <xf numFmtId="0" fontId="0" fillId="0" borderId="13" xfId="0" applyBorder="1"/>
    <xf numFmtId="1" fontId="6" fillId="0" borderId="12" xfId="0" applyNumberFormat="1" applyFont="1" applyBorder="1" applyAlignment="1">
      <alignment horizontal="center" vertical="center"/>
    </xf>
    <xf numFmtId="0" fontId="0" fillId="0" borderId="7" xfId="0"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xf>
    <xf numFmtId="0" fontId="6" fillId="2" borderId="11" xfId="0" applyFont="1" applyFill="1" applyBorder="1"/>
    <xf numFmtId="0" fontId="6" fillId="0" borderId="12" xfId="0" applyFont="1" applyBorder="1" applyAlignment="1">
      <alignment horizontal="center" vertical="center"/>
    </xf>
    <xf numFmtId="0" fontId="6" fillId="0" borderId="9" xfId="0" applyFont="1" applyBorder="1" applyAlignment="1">
      <alignment horizontal="left" vertical="top" wrapText="1"/>
    </xf>
    <xf numFmtId="0" fontId="6" fillId="0" borderId="13" xfId="0" applyFont="1" applyBorder="1"/>
    <xf numFmtId="0" fontId="0" fillId="0" borderId="1" xfId="0" applyFont="1" applyFill="1" applyBorder="1"/>
    <xf numFmtId="0" fontId="3" fillId="0" borderId="1" xfId="0" applyFont="1" applyFill="1" applyBorder="1"/>
    <xf numFmtId="0" fontId="6" fillId="0" borderId="1" xfId="0" applyFont="1" applyBorder="1" applyAlignment="1"/>
    <xf numFmtId="0" fontId="6" fillId="0" borderId="1" xfId="0" applyFont="1" applyBorder="1" applyAlignment="1">
      <alignment horizontal="left"/>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4" xfId="0" applyFont="1" applyFill="1" applyBorder="1" applyAlignment="1">
      <alignment horizontal="center" vertical="center" wrapText="1"/>
    </xf>
    <xf numFmtId="1" fontId="6" fillId="0" borderId="1" xfId="0" applyNumberFormat="1" applyFont="1" applyBorder="1" applyAlignment="1"/>
    <xf numFmtId="0" fontId="0" fillId="0" borderId="29" xfId="0" applyBorder="1" applyAlignment="1">
      <alignment horizontal="center"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6" fillId="0" borderId="32" xfId="0" applyFont="1" applyBorder="1" applyAlignment="1">
      <alignment horizontal="left"/>
    </xf>
    <xf numFmtId="0" fontId="6" fillId="0" borderId="30" xfId="0" applyFont="1" applyBorder="1" applyAlignment="1">
      <alignment horizontal="left"/>
    </xf>
    <xf numFmtId="0" fontId="6" fillId="0" borderId="31" xfId="0" applyFont="1" applyBorder="1" applyAlignment="1">
      <alignment horizontal="left"/>
    </xf>
    <xf numFmtId="0" fontId="6" fillId="0" borderId="22" xfId="0" applyFont="1" applyBorder="1" applyAlignment="1">
      <alignment horizontal="center"/>
    </xf>
    <xf numFmtId="0" fontId="6" fillId="0" borderId="23" xfId="0" applyFont="1" applyBorder="1" applyAlignment="1">
      <alignment horizontal="center"/>
    </xf>
    <xf numFmtId="0" fontId="6" fillId="0" borderId="24" xfId="0" applyFont="1" applyBorder="1" applyAlignment="1">
      <alignment horizontal="center"/>
    </xf>
    <xf numFmtId="0" fontId="6" fillId="0" borderId="33" xfId="0" applyFont="1" applyBorder="1" applyAlignment="1">
      <alignment horizontal="center"/>
    </xf>
    <xf numFmtId="0" fontId="6" fillId="0" borderId="25" xfId="0" applyFont="1" applyBorder="1" applyAlignment="1">
      <alignment horizontal="center"/>
    </xf>
    <xf numFmtId="0" fontId="6" fillId="0" borderId="28" xfId="0" applyFont="1" applyBorder="1" applyAlignment="1">
      <alignment horizontal="center"/>
    </xf>
    <xf numFmtId="0" fontId="6" fillId="0" borderId="33" xfId="0" applyFont="1" applyBorder="1" applyAlignment="1">
      <alignment horizontal="right"/>
    </xf>
    <xf numFmtId="0" fontId="6" fillId="0" borderId="25" xfId="0" applyFont="1" applyBorder="1" applyAlignment="1">
      <alignment horizontal="right"/>
    </xf>
    <xf numFmtId="0" fontId="6" fillId="0" borderId="34" xfId="0" applyFont="1" applyBorder="1" applyAlignment="1">
      <alignment horizontal="right"/>
    </xf>
    <xf numFmtId="0" fontId="6" fillId="0" borderId="38" xfId="0" applyFont="1" applyBorder="1" applyAlignment="1">
      <alignment horizontal="right"/>
    </xf>
    <xf numFmtId="0" fontId="6" fillId="0" borderId="0" xfId="0" applyFont="1" applyBorder="1" applyAlignment="1">
      <alignment horizontal="right"/>
    </xf>
    <xf numFmtId="0" fontId="6" fillId="0" borderId="35" xfId="0" applyFont="1" applyBorder="1" applyAlignment="1">
      <alignment horizontal="right"/>
    </xf>
    <xf numFmtId="0" fontId="6" fillId="0" borderId="39" xfId="0" applyFont="1" applyBorder="1" applyAlignment="1">
      <alignment horizontal="right"/>
    </xf>
    <xf numFmtId="0" fontId="6" fillId="0" borderId="36" xfId="0" applyFont="1" applyBorder="1" applyAlignment="1">
      <alignment horizontal="right"/>
    </xf>
    <xf numFmtId="0" fontId="6" fillId="0" borderId="27" xfId="0" applyFont="1" applyBorder="1" applyAlignment="1">
      <alignment horizontal="right"/>
    </xf>
    <xf numFmtId="0" fontId="6" fillId="0" borderId="40" xfId="0" applyFont="1" applyBorder="1" applyAlignment="1">
      <alignment horizontal="right"/>
    </xf>
    <xf numFmtId="0" fontId="6" fillId="0" borderId="23" xfId="0" applyFont="1" applyBorder="1" applyAlignment="1">
      <alignment horizontal="right"/>
    </xf>
    <xf numFmtId="0" fontId="6" fillId="0" borderId="41" xfId="0" applyFont="1" applyBorder="1" applyAlignment="1">
      <alignment horizontal="right"/>
    </xf>
    <xf numFmtId="0" fontId="0" fillId="0" borderId="1" xfId="0" applyBorder="1" applyAlignment="1">
      <alignment horizontal="center"/>
    </xf>
    <xf numFmtId="0" fontId="9" fillId="0" borderId="1" xfId="0" applyFont="1" applyBorder="1" applyAlignment="1">
      <alignment horizontal="center"/>
    </xf>
    <xf numFmtId="0" fontId="7" fillId="0" borderId="1" xfId="0" applyFont="1" applyBorder="1" applyAlignment="1">
      <alignment horizontal="center"/>
    </xf>
    <xf numFmtId="0" fontId="11" fillId="0" borderId="1" xfId="0" applyFont="1" applyBorder="1" applyAlignment="1">
      <alignment horizontal="center"/>
    </xf>
    <xf numFmtId="0" fontId="6" fillId="0" borderId="6" xfId="0" applyFont="1" applyBorder="1" applyAlignment="1">
      <alignment horizontal="left"/>
    </xf>
    <xf numFmtId="0" fontId="6" fillId="0" borderId="7" xfId="0" applyFont="1" applyBorder="1" applyAlignment="1">
      <alignment horizontal="left"/>
    </xf>
    <xf numFmtId="0" fontId="9" fillId="0" borderId="0" xfId="0" applyFont="1" applyAlignment="1">
      <alignment horizontal="right" vertical="top"/>
    </xf>
    <xf numFmtId="14" fontId="10" fillId="0" borderId="0" xfId="0" applyNumberFormat="1" applyFont="1" applyAlignment="1">
      <alignment horizontal="right" vertical="top"/>
    </xf>
    <xf numFmtId="0" fontId="10" fillId="0" borderId="0" xfId="0" applyFont="1" applyAlignment="1">
      <alignment vertical="top"/>
    </xf>
    <xf numFmtId="0" fontId="9" fillId="0" borderId="0" xfId="0" applyFont="1" applyAlignment="1">
      <alignment vertical="top" wrapText="1"/>
    </xf>
    <xf numFmtId="0" fontId="0" fillId="0" borderId="0" xfId="0" applyAlignment="1">
      <alignment horizontal="center"/>
    </xf>
    <xf numFmtId="0" fontId="0" fillId="0" borderId="1" xfId="0" applyBorder="1" applyAlignment="1">
      <alignment horizontal="center" wrapText="1"/>
    </xf>
    <xf numFmtId="0" fontId="2" fillId="0" borderId="1" xfId="0" applyFont="1" applyBorder="1" applyAlignment="1">
      <alignment horizontal="center"/>
    </xf>
    <xf numFmtId="0" fontId="4" fillId="0" borderId="0" xfId="2" applyAlignment="1">
      <alignment horizontal="left" vertical="top" wrapText="1"/>
    </xf>
    <xf numFmtId="0" fontId="4" fillId="0" borderId="0" xfId="2" applyAlignment="1">
      <alignment horizontal="left" vertical="top"/>
    </xf>
    <xf numFmtId="0" fontId="2" fillId="0" borderId="1" xfId="3" applyFont="1" applyBorder="1" applyAlignment="1">
      <alignment horizontal="center"/>
    </xf>
    <xf numFmtId="0" fontId="2" fillId="0" borderId="2" xfId="3" applyFont="1" applyBorder="1" applyAlignment="1">
      <alignment horizontal="center"/>
    </xf>
    <xf numFmtId="0" fontId="2" fillId="0" borderId="3" xfId="3" applyFont="1" applyBorder="1" applyAlignment="1">
      <alignment horizontal="center"/>
    </xf>
    <xf numFmtId="0" fontId="0" fillId="0" borderId="42" xfId="0" applyBorder="1" applyAlignment="1">
      <alignment horizontal="center"/>
    </xf>
    <xf numFmtId="0" fontId="6" fillId="2" borderId="1" xfId="0" applyFont="1" applyFill="1" applyBorder="1" applyAlignment="1"/>
    <xf numFmtId="1" fontId="6" fillId="2" borderId="1" xfId="0" applyNumberFormat="1" applyFont="1" applyFill="1" applyBorder="1"/>
  </cellXfs>
  <cellStyles count="4">
    <cellStyle name="Excel Built-in Normal" xfId="2"/>
    <cellStyle name="Normal" xfId="0" builtinId="0"/>
    <cellStyle name="Normal 2" xfId="1"/>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19</xdr:col>
      <xdr:colOff>56030</xdr:colOff>
      <xdr:row>2</xdr:row>
      <xdr:rowOff>22411</xdr:rowOff>
    </xdr:from>
    <xdr:to>
      <xdr:col>29</xdr:col>
      <xdr:colOff>290568</xdr:colOff>
      <xdr:row>27</xdr:row>
      <xdr:rowOff>156736</xdr:rowOff>
    </xdr:to>
    <xdr:pic>
      <xdr:nvPicPr>
        <xdr:cNvPr id="2" name="Picture 1"/>
        <xdr:cNvPicPr>
          <a:picLocks noChangeAspect="1"/>
        </xdr:cNvPicPr>
      </xdr:nvPicPr>
      <xdr:blipFill>
        <a:blip xmlns:r="http://schemas.openxmlformats.org/officeDocument/2006/relationships" r:embed="rId1"/>
        <a:stretch>
          <a:fillRect/>
        </a:stretch>
      </xdr:blipFill>
      <xdr:spPr>
        <a:xfrm>
          <a:off x="13301383" y="1199029"/>
          <a:ext cx="6285714" cy="5647619"/>
        </a:xfrm>
        <a:prstGeom prst="rect">
          <a:avLst/>
        </a:prstGeom>
      </xdr:spPr>
    </xdr:pic>
    <xdr:clientData/>
  </xdr:twoCellAnchor>
  <xdr:twoCellAnchor editAs="oneCell">
    <xdr:from>
      <xdr:col>1</xdr:col>
      <xdr:colOff>0</xdr:colOff>
      <xdr:row>38</xdr:row>
      <xdr:rowOff>0</xdr:rowOff>
    </xdr:from>
    <xdr:to>
      <xdr:col>19</xdr:col>
      <xdr:colOff>77936</xdr:colOff>
      <xdr:row>80</xdr:row>
      <xdr:rowOff>75286</xdr:rowOff>
    </xdr:to>
    <xdr:pic>
      <xdr:nvPicPr>
        <xdr:cNvPr id="3" name="Picture 2"/>
        <xdr:cNvPicPr>
          <a:picLocks noChangeAspect="1"/>
        </xdr:cNvPicPr>
      </xdr:nvPicPr>
      <xdr:blipFill>
        <a:blip xmlns:r="http://schemas.openxmlformats.org/officeDocument/2006/relationships" r:embed="rId2"/>
        <a:stretch>
          <a:fillRect/>
        </a:stretch>
      </xdr:blipFill>
      <xdr:spPr>
        <a:xfrm>
          <a:off x="313765" y="9592235"/>
          <a:ext cx="13009524" cy="7314286"/>
        </a:xfrm>
        <a:prstGeom prst="rect">
          <a:avLst/>
        </a:prstGeom>
      </xdr:spPr>
    </xdr:pic>
    <xdr:clientData/>
  </xdr:twoCellAnchor>
  <xdr:twoCellAnchor editAs="oneCell">
    <xdr:from>
      <xdr:col>19</xdr:col>
      <xdr:colOff>0</xdr:colOff>
      <xdr:row>38</xdr:row>
      <xdr:rowOff>0</xdr:rowOff>
    </xdr:from>
    <xdr:to>
      <xdr:col>40</xdr:col>
      <xdr:colOff>302053</xdr:colOff>
      <xdr:row>80</xdr:row>
      <xdr:rowOff>75286</xdr:rowOff>
    </xdr:to>
    <xdr:pic>
      <xdr:nvPicPr>
        <xdr:cNvPr id="4" name="Picture 3"/>
        <xdr:cNvPicPr>
          <a:picLocks noChangeAspect="1"/>
        </xdr:cNvPicPr>
      </xdr:nvPicPr>
      <xdr:blipFill>
        <a:blip xmlns:r="http://schemas.openxmlformats.org/officeDocument/2006/relationships" r:embed="rId3"/>
        <a:stretch>
          <a:fillRect/>
        </a:stretch>
      </xdr:blipFill>
      <xdr:spPr>
        <a:xfrm>
          <a:off x="13245353" y="9592235"/>
          <a:ext cx="13009524" cy="7314286"/>
        </a:xfrm>
        <a:prstGeom prst="rect">
          <a:avLst/>
        </a:prstGeom>
      </xdr:spPr>
    </xdr:pic>
    <xdr:clientData/>
  </xdr:twoCellAnchor>
  <xdr:twoCellAnchor editAs="oneCell">
    <xdr:from>
      <xdr:col>1</xdr:col>
      <xdr:colOff>0</xdr:colOff>
      <xdr:row>81</xdr:row>
      <xdr:rowOff>0</xdr:rowOff>
    </xdr:from>
    <xdr:to>
      <xdr:col>19</xdr:col>
      <xdr:colOff>77936</xdr:colOff>
      <xdr:row>119</xdr:row>
      <xdr:rowOff>75286</xdr:rowOff>
    </xdr:to>
    <xdr:pic>
      <xdr:nvPicPr>
        <xdr:cNvPr id="5" name="Picture 4"/>
        <xdr:cNvPicPr>
          <a:picLocks noChangeAspect="1"/>
        </xdr:cNvPicPr>
      </xdr:nvPicPr>
      <xdr:blipFill>
        <a:blip xmlns:r="http://schemas.openxmlformats.org/officeDocument/2006/relationships" r:embed="rId4"/>
        <a:stretch>
          <a:fillRect/>
        </a:stretch>
      </xdr:blipFill>
      <xdr:spPr>
        <a:xfrm>
          <a:off x="313765" y="17021735"/>
          <a:ext cx="13009524" cy="7314286"/>
        </a:xfrm>
        <a:prstGeom prst="rect">
          <a:avLst/>
        </a:prstGeom>
      </xdr:spPr>
    </xdr:pic>
    <xdr:clientData/>
  </xdr:twoCellAnchor>
  <xdr:twoCellAnchor editAs="oneCell">
    <xdr:from>
      <xdr:col>19</xdr:col>
      <xdr:colOff>0</xdr:colOff>
      <xdr:row>81</xdr:row>
      <xdr:rowOff>0</xdr:rowOff>
    </xdr:from>
    <xdr:to>
      <xdr:col>40</xdr:col>
      <xdr:colOff>302053</xdr:colOff>
      <xdr:row>119</xdr:row>
      <xdr:rowOff>75286</xdr:rowOff>
    </xdr:to>
    <xdr:pic>
      <xdr:nvPicPr>
        <xdr:cNvPr id="6" name="Picture 5"/>
        <xdr:cNvPicPr>
          <a:picLocks noChangeAspect="1"/>
        </xdr:cNvPicPr>
      </xdr:nvPicPr>
      <xdr:blipFill>
        <a:blip xmlns:r="http://schemas.openxmlformats.org/officeDocument/2006/relationships" r:embed="rId5"/>
        <a:stretch>
          <a:fillRect/>
        </a:stretch>
      </xdr:blipFill>
      <xdr:spPr>
        <a:xfrm>
          <a:off x="13245353" y="17021735"/>
          <a:ext cx="13009524" cy="7314286"/>
        </a:xfrm>
        <a:prstGeom prst="rect">
          <a:avLst/>
        </a:prstGeom>
      </xdr:spPr>
    </xdr:pic>
    <xdr:clientData/>
  </xdr:twoCellAnchor>
  <xdr:twoCellAnchor editAs="oneCell">
    <xdr:from>
      <xdr:col>1</xdr:col>
      <xdr:colOff>0</xdr:colOff>
      <xdr:row>121</xdr:row>
      <xdr:rowOff>0</xdr:rowOff>
    </xdr:from>
    <xdr:to>
      <xdr:col>19</xdr:col>
      <xdr:colOff>77936</xdr:colOff>
      <xdr:row>159</xdr:row>
      <xdr:rowOff>75286</xdr:rowOff>
    </xdr:to>
    <xdr:pic>
      <xdr:nvPicPr>
        <xdr:cNvPr id="7" name="Picture 6"/>
        <xdr:cNvPicPr>
          <a:picLocks noChangeAspect="1"/>
        </xdr:cNvPicPr>
      </xdr:nvPicPr>
      <xdr:blipFill>
        <a:blip xmlns:r="http://schemas.openxmlformats.org/officeDocument/2006/relationships" r:embed="rId6"/>
        <a:stretch>
          <a:fillRect/>
        </a:stretch>
      </xdr:blipFill>
      <xdr:spPr>
        <a:xfrm>
          <a:off x="313765" y="24641735"/>
          <a:ext cx="13009524" cy="7314286"/>
        </a:xfrm>
        <a:prstGeom prst="rect">
          <a:avLst/>
        </a:prstGeom>
      </xdr:spPr>
    </xdr:pic>
    <xdr:clientData/>
  </xdr:twoCellAnchor>
  <xdr:twoCellAnchor editAs="oneCell">
    <xdr:from>
      <xdr:col>19</xdr:col>
      <xdr:colOff>0</xdr:colOff>
      <xdr:row>121</xdr:row>
      <xdr:rowOff>0</xdr:rowOff>
    </xdr:from>
    <xdr:to>
      <xdr:col>40</xdr:col>
      <xdr:colOff>302053</xdr:colOff>
      <xdr:row>159</xdr:row>
      <xdr:rowOff>75286</xdr:rowOff>
    </xdr:to>
    <xdr:pic>
      <xdr:nvPicPr>
        <xdr:cNvPr id="8" name="Picture 7"/>
        <xdr:cNvPicPr>
          <a:picLocks noChangeAspect="1"/>
        </xdr:cNvPicPr>
      </xdr:nvPicPr>
      <xdr:blipFill>
        <a:blip xmlns:r="http://schemas.openxmlformats.org/officeDocument/2006/relationships" r:embed="rId7"/>
        <a:stretch>
          <a:fillRect/>
        </a:stretch>
      </xdr:blipFill>
      <xdr:spPr>
        <a:xfrm>
          <a:off x="13245353" y="24641735"/>
          <a:ext cx="13009524" cy="7314286"/>
        </a:xfrm>
        <a:prstGeom prst="rect">
          <a:avLst/>
        </a:prstGeom>
      </xdr:spPr>
    </xdr:pic>
    <xdr:clientData/>
  </xdr:twoCellAnchor>
  <xdr:twoCellAnchor editAs="oneCell">
    <xdr:from>
      <xdr:col>1</xdr:col>
      <xdr:colOff>0</xdr:colOff>
      <xdr:row>161</xdr:row>
      <xdr:rowOff>0</xdr:rowOff>
    </xdr:from>
    <xdr:to>
      <xdr:col>19</xdr:col>
      <xdr:colOff>77936</xdr:colOff>
      <xdr:row>199</xdr:row>
      <xdr:rowOff>75286</xdr:rowOff>
    </xdr:to>
    <xdr:pic>
      <xdr:nvPicPr>
        <xdr:cNvPr id="9" name="Picture 8"/>
        <xdr:cNvPicPr>
          <a:picLocks noChangeAspect="1"/>
        </xdr:cNvPicPr>
      </xdr:nvPicPr>
      <xdr:blipFill>
        <a:blip xmlns:r="http://schemas.openxmlformats.org/officeDocument/2006/relationships" r:embed="rId8"/>
        <a:stretch>
          <a:fillRect/>
        </a:stretch>
      </xdr:blipFill>
      <xdr:spPr>
        <a:xfrm>
          <a:off x="313765" y="32261735"/>
          <a:ext cx="13009524" cy="7314286"/>
        </a:xfrm>
        <a:prstGeom prst="rect">
          <a:avLst/>
        </a:prstGeom>
      </xdr:spPr>
    </xdr:pic>
    <xdr:clientData/>
  </xdr:twoCellAnchor>
  <xdr:twoCellAnchor editAs="oneCell">
    <xdr:from>
      <xdr:col>19</xdr:col>
      <xdr:colOff>0</xdr:colOff>
      <xdr:row>161</xdr:row>
      <xdr:rowOff>0</xdr:rowOff>
    </xdr:from>
    <xdr:to>
      <xdr:col>40</xdr:col>
      <xdr:colOff>302053</xdr:colOff>
      <xdr:row>199</xdr:row>
      <xdr:rowOff>75286</xdr:rowOff>
    </xdr:to>
    <xdr:pic>
      <xdr:nvPicPr>
        <xdr:cNvPr id="10" name="Picture 9"/>
        <xdr:cNvPicPr>
          <a:picLocks noChangeAspect="1"/>
        </xdr:cNvPicPr>
      </xdr:nvPicPr>
      <xdr:blipFill>
        <a:blip xmlns:r="http://schemas.openxmlformats.org/officeDocument/2006/relationships" r:embed="rId9"/>
        <a:stretch>
          <a:fillRect/>
        </a:stretch>
      </xdr:blipFill>
      <xdr:spPr>
        <a:xfrm>
          <a:off x="13245353" y="32261735"/>
          <a:ext cx="13009524" cy="7314286"/>
        </a:xfrm>
        <a:prstGeom prst="rect">
          <a:avLst/>
        </a:prstGeom>
      </xdr:spPr>
    </xdr:pic>
    <xdr:clientData/>
  </xdr:twoCellAnchor>
  <xdr:twoCellAnchor editAs="oneCell">
    <xdr:from>
      <xdr:col>1</xdr:col>
      <xdr:colOff>0</xdr:colOff>
      <xdr:row>201</xdr:row>
      <xdr:rowOff>0</xdr:rowOff>
    </xdr:from>
    <xdr:to>
      <xdr:col>19</xdr:col>
      <xdr:colOff>77936</xdr:colOff>
      <xdr:row>239</xdr:row>
      <xdr:rowOff>75286</xdr:rowOff>
    </xdr:to>
    <xdr:pic>
      <xdr:nvPicPr>
        <xdr:cNvPr id="11" name="Picture 10"/>
        <xdr:cNvPicPr>
          <a:picLocks noChangeAspect="1"/>
        </xdr:cNvPicPr>
      </xdr:nvPicPr>
      <xdr:blipFill>
        <a:blip xmlns:r="http://schemas.openxmlformats.org/officeDocument/2006/relationships" r:embed="rId10"/>
        <a:stretch>
          <a:fillRect/>
        </a:stretch>
      </xdr:blipFill>
      <xdr:spPr>
        <a:xfrm>
          <a:off x="313765" y="39881735"/>
          <a:ext cx="13009524" cy="7314286"/>
        </a:xfrm>
        <a:prstGeom prst="rect">
          <a:avLst/>
        </a:prstGeom>
      </xdr:spPr>
    </xdr:pic>
    <xdr:clientData/>
  </xdr:twoCellAnchor>
  <xdr:twoCellAnchor editAs="oneCell">
    <xdr:from>
      <xdr:col>19</xdr:col>
      <xdr:colOff>0</xdr:colOff>
      <xdr:row>201</xdr:row>
      <xdr:rowOff>0</xdr:rowOff>
    </xdr:from>
    <xdr:to>
      <xdr:col>40</xdr:col>
      <xdr:colOff>302053</xdr:colOff>
      <xdr:row>239</xdr:row>
      <xdr:rowOff>75286</xdr:rowOff>
    </xdr:to>
    <xdr:pic>
      <xdr:nvPicPr>
        <xdr:cNvPr id="12" name="Picture 11"/>
        <xdr:cNvPicPr>
          <a:picLocks noChangeAspect="1"/>
        </xdr:cNvPicPr>
      </xdr:nvPicPr>
      <xdr:blipFill>
        <a:blip xmlns:r="http://schemas.openxmlformats.org/officeDocument/2006/relationships" r:embed="rId11"/>
        <a:stretch>
          <a:fillRect/>
        </a:stretch>
      </xdr:blipFill>
      <xdr:spPr>
        <a:xfrm>
          <a:off x="13245353" y="39881735"/>
          <a:ext cx="13009524" cy="73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200025</xdr:colOff>
      <xdr:row>1</xdr:row>
      <xdr:rowOff>9525</xdr:rowOff>
    </xdr:from>
    <xdr:to>
      <xdr:col>18</xdr:col>
      <xdr:colOff>447675</xdr:colOff>
      <xdr:row>21</xdr:row>
      <xdr:rowOff>6748</xdr:rowOff>
    </xdr:to>
    <xdr:pic>
      <xdr:nvPicPr>
        <xdr:cNvPr id="2" name="Picture 1"/>
        <xdr:cNvPicPr>
          <a:picLocks noChangeAspect="1"/>
        </xdr:cNvPicPr>
      </xdr:nvPicPr>
      <xdr:blipFill>
        <a:blip xmlns:r="http://schemas.openxmlformats.org/officeDocument/2006/relationships" r:embed="rId1"/>
        <a:stretch>
          <a:fillRect/>
        </a:stretch>
      </xdr:blipFill>
      <xdr:spPr>
        <a:xfrm>
          <a:off x="5153025" y="200025"/>
          <a:ext cx="5734050" cy="38072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5"/>
  <sheetViews>
    <sheetView tabSelected="1" zoomScale="85" zoomScaleNormal="85" workbookViewId="0">
      <pane xSplit="2" ySplit="2" topLeftCell="C3" activePane="bottomRight" state="frozen"/>
      <selection pane="topRight" activeCell="C1" sqref="C1"/>
      <selection pane="bottomLeft" activeCell="A3" sqref="A3"/>
      <selection pane="bottomRight" activeCell="O19" sqref="O19"/>
    </sheetView>
  </sheetViews>
  <sheetFormatPr defaultRowHeight="15" x14ac:dyDescent="0.25"/>
  <cols>
    <col min="1" max="1" width="4.7109375" customWidth="1"/>
    <col min="2" max="2" width="23.85546875" bestFit="1" customWidth="1"/>
    <col min="3" max="3" width="16.7109375" customWidth="1"/>
    <col min="4" max="4" width="9.85546875" customWidth="1"/>
    <col min="5" max="5" width="9.7109375" customWidth="1"/>
    <col min="6" max="6" width="7.140625" customWidth="1"/>
    <col min="7" max="7" width="5" customWidth="1"/>
    <col min="8" max="8" width="6.5703125" customWidth="1"/>
    <col min="9" max="9" width="11.7109375" customWidth="1"/>
    <col min="10" max="10" width="9.28515625" customWidth="1"/>
    <col min="11" max="13" width="8.7109375" customWidth="1"/>
    <col min="14" max="14" width="8.28515625" customWidth="1"/>
    <col min="15" max="15" width="9.140625" customWidth="1"/>
    <col min="16" max="16" width="10.140625" customWidth="1"/>
    <col min="17" max="17" width="10.7109375" customWidth="1"/>
    <col min="18" max="18" width="12.7109375" customWidth="1"/>
    <col min="19" max="19" width="16.85546875" customWidth="1"/>
  </cols>
  <sheetData>
    <row r="1" spans="2:19" x14ac:dyDescent="0.25">
      <c r="B1" s="127" t="s">
        <v>52</v>
      </c>
      <c r="C1" s="128"/>
      <c r="D1" s="128"/>
      <c r="E1" s="128"/>
      <c r="F1" s="128"/>
      <c r="G1" s="128"/>
      <c r="H1" s="128"/>
      <c r="I1" s="128"/>
      <c r="J1" s="128"/>
      <c r="K1" s="128"/>
      <c r="L1" s="128"/>
      <c r="M1" s="128"/>
      <c r="N1" s="128"/>
      <c r="O1" s="128"/>
      <c r="P1" s="128"/>
      <c r="Q1" s="128"/>
      <c r="R1" s="128"/>
      <c r="S1" s="25"/>
    </row>
    <row r="2" spans="2:19" ht="78" customHeight="1" thickBot="1" x14ac:dyDescent="0.3">
      <c r="B2" s="59" t="s">
        <v>3</v>
      </c>
      <c r="C2" s="60" t="s">
        <v>3</v>
      </c>
      <c r="D2" s="60" t="s">
        <v>60</v>
      </c>
      <c r="E2" s="60" t="s">
        <v>0</v>
      </c>
      <c r="F2" s="60" t="s">
        <v>54</v>
      </c>
      <c r="G2" s="60" t="s">
        <v>49</v>
      </c>
      <c r="H2" s="60" t="s">
        <v>50</v>
      </c>
      <c r="I2" s="60" t="s">
        <v>1</v>
      </c>
      <c r="J2" s="60" t="s">
        <v>43</v>
      </c>
      <c r="K2" s="60" t="s">
        <v>2</v>
      </c>
      <c r="L2" s="60" t="s">
        <v>124</v>
      </c>
      <c r="M2" s="60" t="s">
        <v>53</v>
      </c>
      <c r="N2" s="60" t="s">
        <v>58</v>
      </c>
      <c r="O2" s="60" t="s">
        <v>119</v>
      </c>
      <c r="P2" s="60" t="s">
        <v>118</v>
      </c>
      <c r="Q2" s="60" t="s">
        <v>117</v>
      </c>
      <c r="R2" s="60" t="s">
        <v>59</v>
      </c>
      <c r="S2" s="61" t="s">
        <v>116</v>
      </c>
    </row>
    <row r="3" spans="2:19" ht="42.75" customHeight="1" thickBot="1" x14ac:dyDescent="0.3">
      <c r="B3" s="65" t="s">
        <v>115</v>
      </c>
      <c r="C3" s="99" t="s">
        <v>150</v>
      </c>
      <c r="D3" s="100"/>
      <c r="E3" s="100"/>
      <c r="F3" s="100"/>
      <c r="G3" s="100"/>
      <c r="H3" s="100"/>
      <c r="I3" s="100"/>
      <c r="J3" s="100"/>
      <c r="K3" s="100"/>
      <c r="L3" s="100"/>
      <c r="M3" s="100"/>
      <c r="N3" s="100"/>
      <c r="O3" s="100"/>
      <c r="P3" s="100"/>
      <c r="Q3" s="100"/>
      <c r="R3" s="100"/>
      <c r="S3" s="101"/>
    </row>
    <row r="4" spans="2:19" x14ac:dyDescent="0.25">
      <c r="B4" s="31" t="s">
        <v>121</v>
      </c>
      <c r="C4" s="23"/>
      <c r="D4" s="23"/>
      <c r="E4" s="62">
        <f>Measurement!I37</f>
        <v>198.70000000000002</v>
      </c>
      <c r="F4" s="62">
        <f>Measurement!I38</f>
        <v>0</v>
      </c>
      <c r="G4" s="32">
        <f>Measurement!I39</f>
        <v>0</v>
      </c>
      <c r="H4" s="32"/>
      <c r="I4" s="62">
        <f>E4+F4</f>
        <v>198.70000000000002</v>
      </c>
      <c r="J4" s="32">
        <f>E4*1.2</f>
        <v>238.44</v>
      </c>
      <c r="K4" s="32">
        <f>I4*1.2</f>
        <v>238.44</v>
      </c>
      <c r="L4" s="32">
        <f>I4*1.45</f>
        <v>288.11500000000001</v>
      </c>
      <c r="M4" s="63"/>
      <c r="N4" s="64"/>
      <c r="O4" s="64"/>
      <c r="P4" s="23"/>
      <c r="Q4" s="23"/>
      <c r="R4" s="23"/>
      <c r="S4" s="33"/>
    </row>
    <row r="5" spans="2:19" x14ac:dyDescent="0.25">
      <c r="B5" s="26" t="s">
        <v>122</v>
      </c>
      <c r="C5" s="14"/>
      <c r="D5" s="14"/>
      <c r="E5" s="18">
        <f>plan!J35</f>
        <v>0</v>
      </c>
      <c r="F5" s="18">
        <f>plan!J36</f>
        <v>0</v>
      </c>
      <c r="G5" s="18">
        <f>plan!J37</f>
        <v>0</v>
      </c>
      <c r="H5" s="18"/>
      <c r="I5" s="48">
        <f>E5+F5</f>
        <v>0</v>
      </c>
      <c r="J5" s="32">
        <f t="shared" ref="J5:J8" si="0">E5*1.2</f>
        <v>0</v>
      </c>
      <c r="K5" s="18">
        <f>I5*1.2</f>
        <v>0</v>
      </c>
      <c r="L5" s="18">
        <f>I5*1.45</f>
        <v>0</v>
      </c>
      <c r="M5" s="16"/>
      <c r="N5" s="14"/>
      <c r="O5" s="14"/>
      <c r="P5" s="14"/>
      <c r="Q5" s="14"/>
      <c r="R5" s="14"/>
      <c r="S5" s="27"/>
    </row>
    <row r="6" spans="2:19" ht="17.25" customHeight="1" x14ac:dyDescent="0.25">
      <c r="B6" s="34" t="s">
        <v>123</v>
      </c>
      <c r="C6" s="15"/>
      <c r="D6" s="15"/>
      <c r="E6" s="48">
        <v>0</v>
      </c>
      <c r="F6" s="18">
        <v>0</v>
      </c>
      <c r="G6" s="18">
        <v>0</v>
      </c>
      <c r="H6" s="18">
        <v>0</v>
      </c>
      <c r="I6" s="48">
        <f t="shared" ref="I6:I7" si="1">E6+F6</f>
        <v>0</v>
      </c>
      <c r="J6" s="32">
        <f t="shared" si="0"/>
        <v>0</v>
      </c>
      <c r="K6" s="18">
        <f t="shared" ref="K6:K7" si="2">I6*1.2</f>
        <v>0</v>
      </c>
      <c r="L6" s="18">
        <f t="shared" ref="L6:L7" si="3">I6*1.45</f>
        <v>0</v>
      </c>
      <c r="M6" s="16"/>
      <c r="N6" s="14"/>
      <c r="O6" s="14"/>
      <c r="P6" s="14"/>
      <c r="Q6" s="14"/>
      <c r="R6" s="14"/>
      <c r="S6" s="27"/>
    </row>
    <row r="7" spans="2:19" x14ac:dyDescent="0.25">
      <c r="B7" s="28" t="s">
        <v>120</v>
      </c>
      <c r="C7" s="14"/>
      <c r="D7" s="14"/>
      <c r="E7" s="18">
        <f>L7/1.45</f>
        <v>206.89655172413794</v>
      </c>
      <c r="F7" s="18">
        <v>0</v>
      </c>
      <c r="G7" s="18">
        <v>0</v>
      </c>
      <c r="H7" s="18">
        <v>0</v>
      </c>
      <c r="I7" s="48">
        <f t="shared" si="1"/>
        <v>206.89655172413794</v>
      </c>
      <c r="J7" s="32">
        <f t="shared" si="0"/>
        <v>248.27586206896552</v>
      </c>
      <c r="K7" s="18">
        <f t="shared" si="2"/>
        <v>248.27586206896552</v>
      </c>
      <c r="L7" s="18">
        <v>300</v>
      </c>
      <c r="M7" s="16"/>
      <c r="N7" s="14"/>
      <c r="O7" s="14"/>
      <c r="P7" s="14"/>
      <c r="Q7" s="14"/>
      <c r="R7" s="14"/>
      <c r="S7" s="27"/>
    </row>
    <row r="8" spans="2:19" ht="15.75" thickBot="1" x14ac:dyDescent="0.3">
      <c r="B8" s="66"/>
      <c r="C8" s="47"/>
      <c r="D8" s="47"/>
      <c r="E8" s="67"/>
      <c r="F8" s="67"/>
      <c r="G8" s="67"/>
      <c r="H8" s="67"/>
      <c r="I8" s="67">
        <f>I4-I7</f>
        <v>-8.1965517241379189</v>
      </c>
      <c r="J8" s="32">
        <f t="shared" si="0"/>
        <v>0</v>
      </c>
      <c r="K8" s="67">
        <f>K4-K7</f>
        <v>-9.8358620689655254</v>
      </c>
      <c r="L8" s="67">
        <f>L4-L7</f>
        <v>-11.884999999999991</v>
      </c>
      <c r="M8" s="20"/>
      <c r="N8" s="20"/>
      <c r="O8" s="20"/>
      <c r="P8" s="20"/>
      <c r="Q8" s="20"/>
      <c r="R8" s="20"/>
      <c r="S8" s="35"/>
    </row>
    <row r="9" spans="2:19" ht="15.75" thickBot="1" x14ac:dyDescent="0.3">
      <c r="B9" s="102" t="s">
        <v>4</v>
      </c>
      <c r="C9" s="103"/>
      <c r="D9" s="103"/>
      <c r="E9" s="103"/>
      <c r="F9" s="103"/>
      <c r="G9" s="103"/>
      <c r="H9" s="103"/>
      <c r="I9" s="103"/>
      <c r="J9" s="103"/>
      <c r="K9" s="103"/>
      <c r="L9" s="103"/>
      <c r="M9" s="103"/>
      <c r="N9" s="103"/>
      <c r="O9" s="103"/>
      <c r="P9" s="103"/>
      <c r="Q9" s="103"/>
      <c r="R9" s="103"/>
      <c r="S9" s="104"/>
    </row>
    <row r="10" spans="2:19" ht="15.75" thickBot="1" x14ac:dyDescent="0.3">
      <c r="B10" s="24" t="s">
        <v>5</v>
      </c>
      <c r="C10" s="21" t="s">
        <v>151</v>
      </c>
      <c r="D10" s="21"/>
      <c r="E10" s="21"/>
      <c r="F10" s="21"/>
      <c r="G10" s="21"/>
      <c r="H10" s="21"/>
      <c r="I10" s="22"/>
      <c r="J10" s="21"/>
      <c r="K10" s="22"/>
      <c r="L10" s="22">
        <v>330</v>
      </c>
      <c r="M10" s="21"/>
      <c r="N10" s="22"/>
      <c r="O10" s="22"/>
      <c r="P10" s="22">
        <f>Q10/L10</f>
        <v>6060.606060606061</v>
      </c>
      <c r="Q10" s="21">
        <v>2000000</v>
      </c>
      <c r="R10" s="21"/>
      <c r="S10" s="25"/>
    </row>
    <row r="11" spans="2:19" ht="15.75" thickBot="1" x14ac:dyDescent="0.3">
      <c r="B11" s="24" t="s">
        <v>129</v>
      </c>
      <c r="C11" s="14" t="s">
        <v>152</v>
      </c>
      <c r="D11" s="14"/>
      <c r="E11" s="14">
        <v>290</v>
      </c>
      <c r="F11" s="14"/>
      <c r="G11" s="14"/>
      <c r="H11" s="14"/>
      <c r="I11" s="18"/>
      <c r="J11" s="14"/>
      <c r="K11" s="18"/>
      <c r="L11" s="18">
        <v>325</v>
      </c>
      <c r="M11" s="14"/>
      <c r="N11" s="18">
        <f>Q11/E11</f>
        <v>8620.689655172413</v>
      </c>
      <c r="O11" s="18"/>
      <c r="P11" s="22">
        <f>Q11/L11</f>
        <v>7692.3076923076924</v>
      </c>
      <c r="Q11" s="14">
        <v>2500000</v>
      </c>
      <c r="R11" s="14"/>
      <c r="S11" s="27"/>
    </row>
    <row r="12" spans="2:19" ht="15.75" thickBot="1" x14ac:dyDescent="0.3">
      <c r="B12" s="24" t="s">
        <v>130</v>
      </c>
      <c r="C12" s="14" t="s">
        <v>152</v>
      </c>
      <c r="D12" s="14"/>
      <c r="E12" s="14"/>
      <c r="F12" s="14"/>
      <c r="G12" s="14"/>
      <c r="H12" s="14"/>
      <c r="I12" s="18"/>
      <c r="J12" s="14"/>
      <c r="K12" s="18"/>
      <c r="L12" s="18">
        <v>350</v>
      </c>
      <c r="M12" s="14"/>
      <c r="N12" s="18"/>
      <c r="O12" s="18"/>
      <c r="P12" s="22">
        <f>Q12/L12</f>
        <v>6285.7142857142853</v>
      </c>
      <c r="Q12" s="14">
        <v>2200000</v>
      </c>
      <c r="R12" s="14"/>
      <c r="S12" s="27"/>
    </row>
    <row r="13" spans="2:19" ht="15.75" thickBot="1" x14ac:dyDescent="0.3">
      <c r="B13" s="24" t="s">
        <v>131</v>
      </c>
      <c r="C13" s="14" t="s">
        <v>152</v>
      </c>
      <c r="D13" s="14"/>
      <c r="E13" s="14"/>
      <c r="F13" s="14"/>
      <c r="G13" s="14"/>
      <c r="H13" s="14"/>
      <c r="I13" s="18"/>
      <c r="J13" s="14"/>
      <c r="K13" s="18"/>
      <c r="L13" s="18">
        <v>360</v>
      </c>
      <c r="M13" s="14"/>
      <c r="N13" s="18"/>
      <c r="O13" s="18"/>
      <c r="P13" s="22">
        <f>Q13/L13</f>
        <v>6388.8888888888887</v>
      </c>
      <c r="Q13" s="14">
        <v>2300000</v>
      </c>
      <c r="R13" s="14"/>
      <c r="S13" s="27"/>
    </row>
    <row r="14" spans="2:19" ht="15.75" thickBot="1" x14ac:dyDescent="0.3">
      <c r="B14" s="24" t="s">
        <v>132</v>
      </c>
      <c r="C14" s="14" t="s">
        <v>152</v>
      </c>
      <c r="D14" s="14"/>
      <c r="E14" s="14"/>
      <c r="F14" s="14"/>
      <c r="G14" s="14"/>
      <c r="H14" s="14"/>
      <c r="I14" s="18"/>
      <c r="J14" s="14"/>
      <c r="K14" s="18"/>
      <c r="L14" s="18">
        <v>370</v>
      </c>
      <c r="M14" s="14"/>
      <c r="N14" s="18"/>
      <c r="O14" s="18"/>
      <c r="P14" s="18">
        <f>Q14/L14</f>
        <v>4054.0540540540542</v>
      </c>
      <c r="Q14" s="14">
        <v>1500000</v>
      </c>
      <c r="R14" s="14"/>
      <c r="S14" s="27"/>
    </row>
    <row r="15" spans="2:19" ht="15.75" thickBot="1" x14ac:dyDescent="0.3">
      <c r="B15" s="24" t="s">
        <v>133</v>
      </c>
      <c r="C15" s="14"/>
      <c r="D15" s="14"/>
      <c r="E15" s="14"/>
      <c r="F15" s="14"/>
      <c r="G15" s="14"/>
      <c r="H15" s="14"/>
      <c r="I15" s="18"/>
      <c r="J15" s="14"/>
      <c r="K15" s="18"/>
      <c r="L15" s="18"/>
      <c r="M15" s="14"/>
      <c r="N15" s="18"/>
      <c r="O15" s="18"/>
      <c r="P15" s="18"/>
      <c r="Q15" s="14"/>
      <c r="R15" s="14"/>
      <c r="S15" s="27"/>
    </row>
    <row r="16" spans="2:19" ht="15.75" thickBot="1" x14ac:dyDescent="0.3">
      <c r="B16" s="24" t="s">
        <v>134</v>
      </c>
      <c r="C16" s="14"/>
      <c r="D16" s="14"/>
      <c r="E16" s="14"/>
      <c r="F16" s="14"/>
      <c r="G16" s="14"/>
      <c r="H16" s="14"/>
      <c r="I16" s="18"/>
      <c r="J16" s="14"/>
      <c r="K16" s="18"/>
      <c r="L16" s="14"/>
      <c r="M16" s="14"/>
      <c r="N16" s="18"/>
      <c r="O16" s="18"/>
      <c r="P16" s="18"/>
      <c r="Q16" s="14"/>
      <c r="R16" s="14"/>
      <c r="S16" s="27"/>
    </row>
    <row r="17" spans="2:19" ht="15.75" thickBot="1" x14ac:dyDescent="0.3">
      <c r="B17" s="24" t="s">
        <v>135</v>
      </c>
      <c r="C17" s="14"/>
      <c r="D17" s="14"/>
      <c r="E17" s="14"/>
      <c r="F17" s="14"/>
      <c r="G17" s="14"/>
      <c r="H17" s="14"/>
      <c r="I17" s="18"/>
      <c r="J17" s="14"/>
      <c r="K17" s="18"/>
      <c r="L17" s="14"/>
      <c r="M17" s="14"/>
      <c r="N17" s="18"/>
      <c r="O17" s="18"/>
      <c r="P17" s="18"/>
      <c r="Q17" s="14"/>
      <c r="R17" s="14"/>
      <c r="S17" s="27"/>
    </row>
    <row r="18" spans="2:19" ht="15.75" thickBot="1" x14ac:dyDescent="0.3">
      <c r="B18" s="24" t="s">
        <v>136</v>
      </c>
      <c r="C18" s="14"/>
      <c r="D18" s="14"/>
      <c r="E18" s="14"/>
      <c r="F18" s="14"/>
      <c r="G18" s="14"/>
      <c r="H18" s="14"/>
      <c r="I18" s="18"/>
      <c r="J18" s="14"/>
      <c r="K18" s="18"/>
      <c r="L18" s="14"/>
      <c r="M18" s="14"/>
      <c r="N18" s="18"/>
      <c r="O18" s="18"/>
      <c r="P18" s="18"/>
      <c r="Q18" s="14"/>
      <c r="R18" s="14"/>
      <c r="S18" s="27"/>
    </row>
    <row r="19" spans="2:19" ht="15.75" thickBot="1" x14ac:dyDescent="0.3">
      <c r="B19" s="24" t="s">
        <v>137</v>
      </c>
      <c r="C19" s="29"/>
      <c r="D19" s="29"/>
      <c r="E19" s="29"/>
      <c r="F19" s="29"/>
      <c r="G19" s="29"/>
      <c r="H19" s="29"/>
      <c r="I19" s="68"/>
      <c r="J19" s="29"/>
      <c r="K19" s="68"/>
      <c r="L19" s="29"/>
      <c r="M19" s="29"/>
      <c r="N19" s="68"/>
      <c r="O19" s="68"/>
      <c r="P19" s="68"/>
      <c r="Q19" s="29"/>
      <c r="R19" s="29"/>
      <c r="S19" s="30"/>
    </row>
    <row r="20" spans="2:19" ht="15.75" thickBot="1" x14ac:dyDescent="0.3">
      <c r="B20" s="44" t="s">
        <v>55</v>
      </c>
      <c r="C20" s="45"/>
      <c r="D20" s="45"/>
      <c r="E20" s="45"/>
      <c r="F20" s="45"/>
      <c r="G20" s="45"/>
      <c r="H20" s="45"/>
      <c r="I20" s="45"/>
      <c r="J20" s="45"/>
      <c r="K20" s="45"/>
      <c r="L20" s="45"/>
      <c r="M20" s="45"/>
      <c r="N20" s="51"/>
      <c r="O20" s="51"/>
      <c r="P20" s="51">
        <f>AVERAGE(P10:P19)</f>
        <v>6096.3141963141952</v>
      </c>
      <c r="Q20" s="45"/>
      <c r="R20" s="69"/>
      <c r="S20" s="46"/>
    </row>
    <row r="21" spans="2:19" ht="15.75" thickBot="1" x14ac:dyDescent="0.3">
      <c r="B21" s="108"/>
      <c r="C21" s="109"/>
      <c r="D21" s="109"/>
      <c r="E21" s="109"/>
      <c r="F21" s="109"/>
      <c r="G21" s="109"/>
      <c r="H21" s="109"/>
      <c r="I21" s="109"/>
      <c r="J21" s="109"/>
      <c r="K21" s="109"/>
      <c r="L21" s="109"/>
      <c r="M21" s="109"/>
      <c r="N21" s="109"/>
      <c r="O21" s="109"/>
      <c r="P21" s="109"/>
      <c r="Q21" s="109"/>
      <c r="R21" s="109"/>
      <c r="S21" s="110"/>
    </row>
    <row r="22" spans="2:19" ht="30.75" thickBot="1" x14ac:dyDescent="0.3">
      <c r="B22" s="71"/>
      <c r="C22" s="72"/>
      <c r="D22" s="72"/>
      <c r="E22" s="72"/>
      <c r="F22" s="72"/>
      <c r="G22" s="72"/>
      <c r="H22" s="72"/>
      <c r="I22" s="72"/>
      <c r="J22" s="72"/>
      <c r="K22" s="72"/>
      <c r="L22" s="72"/>
      <c r="M22" s="72"/>
      <c r="N22" s="72"/>
      <c r="O22" s="73" t="s">
        <v>125</v>
      </c>
      <c r="P22" s="73" t="s">
        <v>125</v>
      </c>
      <c r="Q22" s="74" t="s">
        <v>126</v>
      </c>
      <c r="R22" s="75" t="s">
        <v>127</v>
      </c>
      <c r="S22" s="76" t="s">
        <v>128</v>
      </c>
    </row>
    <row r="23" spans="2:19" x14ac:dyDescent="0.25">
      <c r="B23" s="111" t="s">
        <v>6</v>
      </c>
      <c r="C23" s="112"/>
      <c r="D23" s="112"/>
      <c r="E23" s="112"/>
      <c r="F23" s="112"/>
      <c r="G23" s="112"/>
      <c r="H23" s="112"/>
      <c r="I23" s="112"/>
      <c r="J23" s="112"/>
      <c r="K23" s="112"/>
      <c r="L23" s="112"/>
      <c r="M23" s="112"/>
      <c r="N23" s="113"/>
      <c r="O23" s="142">
        <v>300</v>
      </c>
      <c r="P23" s="143">
        <v>5200</v>
      </c>
      <c r="Q23" s="143">
        <f>P23*O23</f>
        <v>1560000</v>
      </c>
      <c r="R23" s="18"/>
      <c r="S23" s="14"/>
    </row>
    <row r="24" spans="2:19" x14ac:dyDescent="0.25">
      <c r="B24" s="114" t="s">
        <v>65</v>
      </c>
      <c r="C24" s="115"/>
      <c r="D24" s="115"/>
      <c r="E24" s="115"/>
      <c r="F24" s="115"/>
      <c r="G24" s="115"/>
      <c r="H24" s="115"/>
      <c r="I24" s="115"/>
      <c r="J24" s="115"/>
      <c r="K24" s="115"/>
      <c r="L24" s="115"/>
      <c r="M24" s="115"/>
      <c r="N24" s="116"/>
      <c r="O24" s="70">
        <v>0</v>
      </c>
      <c r="P24" s="17">
        <v>0</v>
      </c>
      <c r="Q24" s="17">
        <f>P24*O24</f>
        <v>0</v>
      </c>
      <c r="R24" s="17"/>
      <c r="S24" s="14"/>
    </row>
    <row r="25" spans="2:19" x14ac:dyDescent="0.25">
      <c r="B25" s="114" t="s">
        <v>66</v>
      </c>
      <c r="C25" s="115"/>
      <c r="D25" s="115"/>
      <c r="E25" s="115"/>
      <c r="F25" s="115"/>
      <c r="G25" s="115"/>
      <c r="H25" s="115"/>
      <c r="I25" s="115"/>
      <c r="J25" s="115"/>
      <c r="K25" s="115"/>
      <c r="L25" s="115"/>
      <c r="M25" s="115"/>
      <c r="N25" s="116"/>
      <c r="O25" s="70"/>
      <c r="P25" s="17"/>
      <c r="Q25" s="57">
        <f>Q23+Q24</f>
        <v>1560000</v>
      </c>
      <c r="R25" s="17">
        <f>Q25*0.9</f>
        <v>1404000</v>
      </c>
      <c r="S25" s="14">
        <f>Q25*0.8</f>
        <v>1248000</v>
      </c>
    </row>
    <row r="26" spans="2:19" x14ac:dyDescent="0.25">
      <c r="B26" s="117" t="s">
        <v>71</v>
      </c>
      <c r="C26" s="118"/>
      <c r="D26" s="118"/>
      <c r="E26" s="118"/>
      <c r="F26" s="118"/>
      <c r="G26" s="118"/>
      <c r="H26" s="118"/>
      <c r="I26" s="118"/>
      <c r="J26" s="118"/>
      <c r="K26" s="118"/>
      <c r="L26" s="118"/>
      <c r="M26" s="118"/>
      <c r="N26" s="119"/>
      <c r="O26" s="70"/>
      <c r="P26" s="17"/>
      <c r="Q26" s="17"/>
      <c r="R26" s="17"/>
      <c r="S26" s="14"/>
    </row>
    <row r="27" spans="2:19" ht="15.75" thickBot="1" x14ac:dyDescent="0.3">
      <c r="B27" s="120" t="s">
        <v>72</v>
      </c>
      <c r="C27" s="121"/>
      <c r="D27" s="121"/>
      <c r="E27" s="121"/>
      <c r="F27" s="121"/>
      <c r="G27" s="121"/>
      <c r="H27" s="121"/>
      <c r="I27" s="121"/>
      <c r="J27" s="121"/>
      <c r="K27" s="121"/>
      <c r="L27" s="121"/>
      <c r="M27" s="121"/>
      <c r="N27" s="122"/>
      <c r="O27" s="52"/>
      <c r="P27" s="52"/>
      <c r="Q27" s="52"/>
      <c r="R27" s="52"/>
      <c r="S27" s="30"/>
    </row>
    <row r="28" spans="2:19" ht="45" customHeight="1" thickBot="1" x14ac:dyDescent="0.35">
      <c r="B28" s="58" t="s">
        <v>114</v>
      </c>
      <c r="C28" s="105"/>
      <c r="D28" s="106"/>
      <c r="E28" s="106"/>
      <c r="F28" s="106"/>
      <c r="G28" s="106"/>
      <c r="H28" s="106"/>
      <c r="I28" s="106"/>
      <c r="J28" s="106"/>
      <c r="K28" s="106"/>
      <c r="L28" s="106"/>
      <c r="M28" s="106"/>
      <c r="N28" s="106"/>
      <c r="O28" s="106"/>
      <c r="P28" s="106"/>
      <c r="Q28" s="106"/>
      <c r="R28" s="106"/>
      <c r="S28" s="107"/>
    </row>
    <row r="29" spans="2:19" ht="45" customHeight="1" x14ac:dyDescent="0.25">
      <c r="B29" s="95" t="s">
        <v>113</v>
      </c>
      <c r="C29" s="96"/>
      <c r="D29" s="53"/>
      <c r="E29" s="97" t="s">
        <v>108</v>
      </c>
      <c r="F29" s="97"/>
      <c r="G29" s="97"/>
      <c r="H29" s="97"/>
      <c r="I29" s="97"/>
      <c r="J29" s="97"/>
      <c r="K29" s="53"/>
      <c r="L29" s="53"/>
      <c r="M29" s="53"/>
      <c r="N29" s="53"/>
      <c r="O29" s="53"/>
      <c r="P29" s="53"/>
      <c r="Q29" s="53"/>
      <c r="R29" s="53"/>
    </row>
    <row r="30" spans="2:19" x14ac:dyDescent="0.25">
      <c r="B30" s="55" t="s">
        <v>110</v>
      </c>
      <c r="C30" s="80">
        <f>K6</f>
        <v>0</v>
      </c>
      <c r="D30" s="53"/>
      <c r="E30" s="94" t="s">
        <v>110</v>
      </c>
      <c r="F30" s="94"/>
      <c r="G30" s="94"/>
      <c r="H30" s="98">
        <f>K6</f>
        <v>0</v>
      </c>
      <c r="I30" s="93"/>
      <c r="J30" s="93"/>
      <c r="K30" s="53"/>
      <c r="L30" s="53"/>
      <c r="M30" s="53"/>
      <c r="N30" s="53"/>
      <c r="O30" s="53"/>
      <c r="P30" s="53"/>
      <c r="Q30" s="53"/>
      <c r="R30" s="53"/>
    </row>
    <row r="31" spans="2:19" x14ac:dyDescent="0.25">
      <c r="B31" s="55" t="s">
        <v>109</v>
      </c>
      <c r="C31" s="56">
        <f>59300/10.764</f>
        <v>5509.1044221479006</v>
      </c>
      <c r="D31" s="53"/>
      <c r="E31" s="94" t="s">
        <v>112</v>
      </c>
      <c r="F31" s="94"/>
      <c r="G31" s="94"/>
      <c r="H31" s="93"/>
      <c r="I31" s="93"/>
      <c r="J31" s="93"/>
      <c r="K31" s="53"/>
      <c r="L31" s="53"/>
      <c r="M31" s="53"/>
      <c r="N31" s="53"/>
      <c r="O31" s="53"/>
      <c r="P31" s="53"/>
      <c r="Q31" s="53"/>
      <c r="R31" s="53"/>
    </row>
    <row r="32" spans="2:19" x14ac:dyDescent="0.25">
      <c r="B32" s="55" t="s">
        <v>107</v>
      </c>
      <c r="C32" s="56">
        <f>C30*C31</f>
        <v>0</v>
      </c>
      <c r="D32" s="53"/>
      <c r="E32" s="94" t="s">
        <v>111</v>
      </c>
      <c r="F32" s="94"/>
      <c r="G32" s="94"/>
      <c r="H32" s="93">
        <f>H30*H31</f>
        <v>0</v>
      </c>
      <c r="I32" s="93"/>
      <c r="J32" s="93"/>
      <c r="K32" s="53"/>
      <c r="L32" s="53"/>
      <c r="M32" s="53"/>
      <c r="N32" s="53"/>
      <c r="O32" s="53"/>
      <c r="P32" s="53"/>
      <c r="Q32" s="53"/>
      <c r="R32" s="53"/>
    </row>
    <row r="33" spans="2:16" ht="18.75" x14ac:dyDescent="0.3">
      <c r="B33" s="54" t="s">
        <v>61</v>
      </c>
      <c r="C33" s="125" t="s">
        <v>62</v>
      </c>
      <c r="D33" s="125"/>
      <c r="E33" s="125"/>
      <c r="F33" s="125"/>
      <c r="G33" s="125" t="s">
        <v>63</v>
      </c>
      <c r="H33" s="126"/>
      <c r="I33" s="126"/>
      <c r="J33" s="125" t="s">
        <v>64</v>
      </c>
      <c r="K33" s="126"/>
      <c r="L33" s="126"/>
      <c r="M33" s="126"/>
      <c r="N33" s="126"/>
      <c r="O33" s="126"/>
      <c r="P33" s="126"/>
    </row>
    <row r="34" spans="2:16" x14ac:dyDescent="0.25">
      <c r="B34" s="17" t="s">
        <v>68</v>
      </c>
      <c r="C34" s="134" t="s">
        <v>106</v>
      </c>
      <c r="D34" s="123"/>
      <c r="E34" s="123"/>
      <c r="F34" s="123"/>
      <c r="G34" s="123"/>
      <c r="H34" s="123"/>
      <c r="I34" s="123"/>
      <c r="J34" s="123"/>
      <c r="K34" s="123"/>
      <c r="L34" s="123"/>
      <c r="M34" s="123"/>
      <c r="N34" s="123"/>
      <c r="O34" s="123"/>
      <c r="P34" s="123"/>
    </row>
    <row r="35" spans="2:16" x14ac:dyDescent="0.25">
      <c r="B35" s="14" t="s">
        <v>69</v>
      </c>
      <c r="C35" s="123"/>
      <c r="D35" s="123"/>
      <c r="E35" s="123"/>
      <c r="F35" s="123"/>
      <c r="G35" s="123"/>
      <c r="H35" s="123"/>
      <c r="I35" s="123"/>
      <c r="J35" s="123"/>
      <c r="K35" s="123"/>
      <c r="L35" s="123"/>
      <c r="M35" s="123"/>
      <c r="N35" s="123"/>
      <c r="O35" s="123"/>
      <c r="P35" s="123"/>
    </row>
    <row r="36" spans="2:16" x14ac:dyDescent="0.25">
      <c r="B36" s="14" t="s">
        <v>70</v>
      </c>
      <c r="C36" s="123"/>
      <c r="D36" s="123"/>
      <c r="E36" s="123"/>
      <c r="F36" s="123"/>
      <c r="G36" s="123"/>
      <c r="H36" s="123"/>
      <c r="I36" s="123"/>
      <c r="J36" s="123"/>
      <c r="K36" s="123"/>
      <c r="L36" s="123"/>
      <c r="M36" s="123"/>
      <c r="N36" s="123"/>
      <c r="O36" s="123"/>
      <c r="P36" s="123"/>
    </row>
    <row r="37" spans="2:16" x14ac:dyDescent="0.25">
      <c r="B37" s="14"/>
      <c r="C37" s="123"/>
      <c r="D37" s="123"/>
      <c r="E37" s="123"/>
      <c r="F37" s="123"/>
      <c r="G37" s="124"/>
      <c r="H37" s="124"/>
      <c r="I37" s="124"/>
      <c r="J37" s="123"/>
      <c r="K37" s="123"/>
      <c r="L37" s="123"/>
      <c r="M37" s="123"/>
      <c r="N37" s="123"/>
      <c r="O37" s="123"/>
      <c r="P37" s="123"/>
    </row>
    <row r="38" spans="2:16" x14ac:dyDescent="0.25">
      <c r="C38" s="133"/>
      <c r="D38" s="133"/>
      <c r="E38" s="133"/>
      <c r="F38" s="133"/>
      <c r="G38" s="36"/>
      <c r="H38" s="36"/>
      <c r="I38" s="36"/>
    </row>
    <row r="39" spans="2:16" x14ac:dyDescent="0.25">
      <c r="C39" s="133"/>
      <c r="D39" s="133"/>
      <c r="E39" s="133"/>
      <c r="F39" s="38"/>
      <c r="G39" s="39"/>
      <c r="H39" s="40"/>
      <c r="I39" s="41"/>
    </row>
    <row r="40" spans="2:16" hidden="1" x14ac:dyDescent="0.25">
      <c r="E40" s="37"/>
      <c r="F40" s="42"/>
      <c r="G40" s="39"/>
      <c r="H40" s="42"/>
      <c r="I40" s="43"/>
    </row>
    <row r="41" spans="2:16" hidden="1" x14ac:dyDescent="0.25">
      <c r="E41" s="37"/>
      <c r="F41" s="42"/>
      <c r="G41" s="39"/>
      <c r="H41" s="39"/>
      <c r="I41" s="43"/>
    </row>
    <row r="42" spans="2:16" ht="135" hidden="1" customHeight="1" x14ac:dyDescent="0.25">
      <c r="E42" s="129"/>
      <c r="F42" s="130"/>
      <c r="G42" s="131"/>
      <c r="H42" s="131"/>
      <c r="I42" s="132"/>
    </row>
    <row r="43" spans="2:16" hidden="1" x14ac:dyDescent="0.25">
      <c r="E43" s="129"/>
      <c r="F43" s="130"/>
      <c r="G43" s="131"/>
      <c r="H43" s="131"/>
      <c r="I43" s="132"/>
    </row>
    <row r="44" spans="2:16" x14ac:dyDescent="0.25">
      <c r="E44" s="19"/>
    </row>
    <row r="45" spans="2:16" x14ac:dyDescent="0.25">
      <c r="E45" s="19"/>
    </row>
  </sheetData>
  <mergeCells count="40">
    <mergeCell ref="B1:R1"/>
    <mergeCell ref="E42:E43"/>
    <mergeCell ref="F42:F43"/>
    <mergeCell ref="G42:G43"/>
    <mergeCell ref="H42:H43"/>
    <mergeCell ref="I42:I43"/>
    <mergeCell ref="G33:I33"/>
    <mergeCell ref="C39:E39"/>
    <mergeCell ref="C34:F34"/>
    <mergeCell ref="C33:F33"/>
    <mergeCell ref="C35:F35"/>
    <mergeCell ref="C36:F36"/>
    <mergeCell ref="C37:F37"/>
    <mergeCell ref="C38:F38"/>
    <mergeCell ref="G34:I34"/>
    <mergeCell ref="G35:I35"/>
    <mergeCell ref="G36:I36"/>
    <mergeCell ref="G37:I37"/>
    <mergeCell ref="J33:P33"/>
    <mergeCell ref="J34:P34"/>
    <mergeCell ref="J35:P35"/>
    <mergeCell ref="J36:P36"/>
    <mergeCell ref="J37:P37"/>
    <mergeCell ref="C3:S3"/>
    <mergeCell ref="B9:S9"/>
    <mergeCell ref="C28:S28"/>
    <mergeCell ref="B21:S21"/>
    <mergeCell ref="B23:N23"/>
    <mergeCell ref="B24:N24"/>
    <mergeCell ref="B25:N25"/>
    <mergeCell ref="B26:N26"/>
    <mergeCell ref="B27:N27"/>
    <mergeCell ref="H32:J32"/>
    <mergeCell ref="E30:G30"/>
    <mergeCell ref="E31:G31"/>
    <mergeCell ref="E32:G32"/>
    <mergeCell ref="B29:C29"/>
    <mergeCell ref="E29:J29"/>
    <mergeCell ref="H30:J30"/>
    <mergeCell ref="H31:J31"/>
  </mergeCells>
  <phoneticPr fontId="12" type="noConversion"/>
  <pageMargins left="0.23958333333333334" right="0.14583333333333334" top="0.75" bottom="0.75" header="0.3" footer="0.3"/>
  <pageSetup paperSize="9" orientation="portrait" horizontalDpi="300" verticalDpi="300" r:id="rId1"/>
  <headerFooter>
    <oddFooter>&amp;L&amp;"-,Bold"Ref:&amp;F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1"/>
  <sheetViews>
    <sheetView topLeftCell="B1" workbookViewId="0">
      <selection activeCell="G13" sqref="G13"/>
    </sheetView>
  </sheetViews>
  <sheetFormatPr defaultRowHeight="15" x14ac:dyDescent="0.25"/>
  <cols>
    <col min="1" max="1" width="9.140625" style="1"/>
    <col min="2" max="2" width="19.42578125" style="1" customWidth="1"/>
    <col min="3" max="3" width="9.140625" style="1"/>
    <col min="4" max="4" width="0" style="1" hidden="1" customWidth="1"/>
    <col min="5" max="5" width="9.140625" style="1"/>
    <col min="6" max="6" width="0" style="1" hidden="1" customWidth="1"/>
    <col min="7" max="16384" width="9.140625" style="1"/>
  </cols>
  <sheetData>
    <row r="2" spans="1:9" x14ac:dyDescent="0.25">
      <c r="A2" s="135" t="s">
        <v>15</v>
      </c>
      <c r="B2" s="135" t="s">
        <v>7</v>
      </c>
      <c r="C2" s="135" t="s">
        <v>8</v>
      </c>
      <c r="D2" s="135"/>
      <c r="E2" s="135" t="s">
        <v>11</v>
      </c>
      <c r="F2" s="135"/>
      <c r="G2" s="135" t="s">
        <v>13</v>
      </c>
      <c r="H2" s="135" t="s">
        <v>12</v>
      </c>
      <c r="I2" s="135" t="s">
        <v>14</v>
      </c>
    </row>
    <row r="3" spans="1:9" x14ac:dyDescent="0.25">
      <c r="A3" s="135"/>
      <c r="B3" s="135"/>
      <c r="C3" s="2" t="s">
        <v>9</v>
      </c>
      <c r="D3" s="2" t="s">
        <v>10</v>
      </c>
      <c r="E3" s="2" t="s">
        <v>9</v>
      </c>
      <c r="F3" s="2" t="s">
        <v>10</v>
      </c>
      <c r="G3" s="135"/>
      <c r="H3" s="135"/>
      <c r="I3" s="135"/>
    </row>
    <row r="4" spans="1:9" x14ac:dyDescent="0.25">
      <c r="A4" s="3">
        <v>1</v>
      </c>
      <c r="B4" s="3" t="s">
        <v>16</v>
      </c>
      <c r="C4" s="3">
        <v>10</v>
      </c>
      <c r="D4" s="3"/>
      <c r="E4" s="3">
        <v>9.1</v>
      </c>
      <c r="F4" s="3"/>
      <c r="G4" s="4">
        <f>(E4+F4/10)</f>
        <v>9.1</v>
      </c>
      <c r="H4" s="4">
        <f>(C4+D4/10)</f>
        <v>10</v>
      </c>
      <c r="I4" s="4">
        <f>G4*H4</f>
        <v>91</v>
      </c>
    </row>
    <row r="5" spans="1:9" x14ac:dyDescent="0.25">
      <c r="A5" s="3"/>
      <c r="B5" s="3" t="s">
        <v>44</v>
      </c>
      <c r="C5" s="3"/>
      <c r="D5" s="3"/>
      <c r="E5" s="3"/>
      <c r="F5" s="3"/>
      <c r="G5" s="4">
        <f t="shared" ref="G5:G34" si="0">(E5+F5/10)</f>
        <v>0</v>
      </c>
      <c r="H5" s="4">
        <f t="shared" ref="H5:H34" si="1">(C5+D5/10)</f>
        <v>0</v>
      </c>
      <c r="I5" s="4">
        <f>G5*H5</f>
        <v>0</v>
      </c>
    </row>
    <row r="6" spans="1:9" x14ac:dyDescent="0.25">
      <c r="A6" s="3">
        <v>2</v>
      </c>
      <c r="B6" s="3" t="s">
        <v>17</v>
      </c>
      <c r="C6" s="3">
        <v>6.6</v>
      </c>
      <c r="D6" s="3"/>
      <c r="E6" s="3">
        <v>10.5</v>
      </c>
      <c r="F6" s="3"/>
      <c r="G6" s="4">
        <f t="shared" si="0"/>
        <v>10.5</v>
      </c>
      <c r="H6" s="4">
        <f t="shared" si="1"/>
        <v>6.6</v>
      </c>
      <c r="I6" s="4">
        <f t="shared" ref="I6:I34" si="2">G6*H6</f>
        <v>69.3</v>
      </c>
    </row>
    <row r="7" spans="1:9" x14ac:dyDescent="0.25">
      <c r="A7" s="3">
        <v>3</v>
      </c>
      <c r="B7" s="3" t="s">
        <v>18</v>
      </c>
      <c r="C7" s="3">
        <v>4</v>
      </c>
      <c r="D7" s="3"/>
      <c r="E7" s="3">
        <v>4.5999999999999996</v>
      </c>
      <c r="F7" s="3"/>
      <c r="G7" s="4">
        <f t="shared" si="0"/>
        <v>4.5999999999999996</v>
      </c>
      <c r="H7" s="4">
        <f t="shared" si="1"/>
        <v>4</v>
      </c>
      <c r="I7" s="4">
        <f t="shared" si="2"/>
        <v>18.399999999999999</v>
      </c>
    </row>
    <row r="8" spans="1:9" x14ac:dyDescent="0.25">
      <c r="A8" s="3"/>
      <c r="B8" s="3" t="s">
        <v>19</v>
      </c>
      <c r="C8" s="3">
        <v>4</v>
      </c>
      <c r="D8" s="3"/>
      <c r="E8" s="3">
        <v>3</v>
      </c>
      <c r="F8" s="3"/>
      <c r="G8" s="4">
        <f t="shared" si="0"/>
        <v>3</v>
      </c>
      <c r="H8" s="4">
        <f t="shared" si="1"/>
        <v>4</v>
      </c>
      <c r="I8" s="4">
        <f t="shared" si="2"/>
        <v>12</v>
      </c>
    </row>
    <row r="9" spans="1:9" x14ac:dyDescent="0.25">
      <c r="A9" s="3"/>
      <c r="B9" s="3" t="s">
        <v>20</v>
      </c>
      <c r="C9" s="3"/>
      <c r="D9" s="3"/>
      <c r="E9" s="3"/>
      <c r="F9" s="3"/>
      <c r="G9" s="4">
        <f t="shared" si="0"/>
        <v>0</v>
      </c>
      <c r="H9" s="4">
        <f t="shared" si="1"/>
        <v>0</v>
      </c>
      <c r="I9" s="4">
        <f t="shared" si="2"/>
        <v>0</v>
      </c>
    </row>
    <row r="10" spans="1:9" x14ac:dyDescent="0.25">
      <c r="A10" s="3"/>
      <c r="B10" s="3" t="s">
        <v>21</v>
      </c>
      <c r="C10" s="3"/>
      <c r="D10" s="3"/>
      <c r="E10" s="3"/>
      <c r="F10" s="3"/>
      <c r="G10" s="4">
        <f t="shared" si="0"/>
        <v>0</v>
      </c>
      <c r="H10" s="4">
        <f t="shared" si="1"/>
        <v>0</v>
      </c>
      <c r="I10" s="4">
        <f t="shared" si="2"/>
        <v>0</v>
      </c>
    </row>
    <row r="11" spans="1:9" x14ac:dyDescent="0.25">
      <c r="A11" s="3">
        <v>4</v>
      </c>
      <c r="B11" s="3" t="s">
        <v>22</v>
      </c>
      <c r="C11" s="3"/>
      <c r="D11" s="3"/>
      <c r="E11" s="3"/>
      <c r="F11" s="3"/>
      <c r="G11" s="4">
        <f t="shared" si="0"/>
        <v>0</v>
      </c>
      <c r="H11" s="4">
        <f t="shared" si="1"/>
        <v>0</v>
      </c>
      <c r="I11" s="4">
        <f t="shared" si="2"/>
        <v>0</v>
      </c>
    </row>
    <row r="12" spans="1:9" x14ac:dyDescent="0.25">
      <c r="A12" s="3"/>
      <c r="B12" s="3" t="s">
        <v>23</v>
      </c>
      <c r="C12" s="3"/>
      <c r="D12" s="3"/>
      <c r="E12" s="3"/>
      <c r="F12" s="3"/>
      <c r="G12" s="4">
        <f t="shared" si="0"/>
        <v>0</v>
      </c>
      <c r="H12" s="4">
        <f t="shared" si="1"/>
        <v>0</v>
      </c>
      <c r="I12" s="4">
        <f t="shared" si="2"/>
        <v>0</v>
      </c>
    </row>
    <row r="13" spans="1:9" x14ac:dyDescent="0.25">
      <c r="A13" s="3"/>
      <c r="B13" s="3" t="s">
        <v>24</v>
      </c>
      <c r="C13" s="3"/>
      <c r="D13" s="3"/>
      <c r="E13" s="3"/>
      <c r="F13" s="3"/>
      <c r="G13" s="4">
        <f t="shared" si="0"/>
        <v>0</v>
      </c>
      <c r="H13" s="4">
        <f t="shared" si="1"/>
        <v>0</v>
      </c>
      <c r="I13" s="4">
        <f t="shared" si="2"/>
        <v>0</v>
      </c>
    </row>
    <row r="14" spans="1:9" x14ac:dyDescent="0.25">
      <c r="A14" s="3"/>
      <c r="B14" s="3" t="s">
        <v>73</v>
      </c>
      <c r="C14" s="3"/>
      <c r="D14" s="3"/>
      <c r="E14" s="3"/>
      <c r="F14" s="3"/>
      <c r="G14" s="4">
        <f t="shared" si="0"/>
        <v>0</v>
      </c>
      <c r="H14" s="4">
        <f t="shared" si="1"/>
        <v>0</v>
      </c>
      <c r="I14" s="4">
        <f t="shared" si="2"/>
        <v>0</v>
      </c>
    </row>
    <row r="15" spans="1:9" x14ac:dyDescent="0.25">
      <c r="A15" s="3"/>
      <c r="B15" s="3" t="s">
        <v>74</v>
      </c>
      <c r="C15" s="3"/>
      <c r="D15" s="3"/>
      <c r="E15" s="3"/>
      <c r="F15" s="3"/>
      <c r="G15" s="4">
        <f t="shared" si="0"/>
        <v>0</v>
      </c>
      <c r="H15" s="4">
        <f t="shared" si="1"/>
        <v>0</v>
      </c>
      <c r="I15" s="4">
        <f t="shared" si="2"/>
        <v>0</v>
      </c>
    </row>
    <row r="16" spans="1:9" x14ac:dyDescent="0.25">
      <c r="A16" s="3"/>
      <c r="B16" s="3" t="s">
        <v>77</v>
      </c>
      <c r="C16" s="3"/>
      <c r="D16" s="3"/>
      <c r="E16" s="3"/>
      <c r="F16" s="3"/>
      <c r="G16" s="4">
        <f t="shared" si="0"/>
        <v>0</v>
      </c>
      <c r="H16" s="4">
        <f t="shared" si="1"/>
        <v>0</v>
      </c>
      <c r="I16" s="4">
        <f t="shared" si="2"/>
        <v>0</v>
      </c>
    </row>
    <row r="17" spans="1:9" x14ac:dyDescent="0.25">
      <c r="A17" s="3">
        <v>5</v>
      </c>
      <c r="B17" s="3" t="s">
        <v>26</v>
      </c>
      <c r="C17" s="3">
        <v>2</v>
      </c>
      <c r="D17" s="3"/>
      <c r="E17" s="3">
        <v>4</v>
      </c>
      <c r="F17" s="3"/>
      <c r="G17" s="4">
        <f t="shared" si="0"/>
        <v>4</v>
      </c>
      <c r="H17" s="4">
        <f t="shared" si="1"/>
        <v>2</v>
      </c>
      <c r="I17" s="4">
        <f t="shared" si="2"/>
        <v>8</v>
      </c>
    </row>
    <row r="18" spans="1:9" x14ac:dyDescent="0.25">
      <c r="A18" s="3"/>
      <c r="B18" s="3" t="s">
        <v>27</v>
      </c>
      <c r="C18" s="10"/>
      <c r="D18" s="10"/>
      <c r="E18" s="10"/>
      <c r="F18" s="10"/>
      <c r="G18" s="4">
        <f t="shared" si="0"/>
        <v>0</v>
      </c>
      <c r="H18" s="4">
        <f t="shared" si="1"/>
        <v>0</v>
      </c>
      <c r="I18" s="4">
        <f t="shared" si="2"/>
        <v>0</v>
      </c>
    </row>
    <row r="19" spans="1:9" x14ac:dyDescent="0.25">
      <c r="A19" s="3"/>
      <c r="B19" s="3" t="s">
        <v>28</v>
      </c>
      <c r="C19" s="3"/>
      <c r="D19" s="3"/>
      <c r="E19" s="3"/>
      <c r="F19" s="13"/>
      <c r="G19" s="4">
        <f t="shared" si="0"/>
        <v>0</v>
      </c>
      <c r="H19" s="4">
        <f t="shared" si="1"/>
        <v>0</v>
      </c>
      <c r="I19" s="4">
        <f t="shared" si="2"/>
        <v>0</v>
      </c>
    </row>
    <row r="20" spans="1:9" x14ac:dyDescent="0.25">
      <c r="A20" s="3">
        <v>6</v>
      </c>
      <c r="B20" s="3" t="s">
        <v>75</v>
      </c>
      <c r="C20" s="3"/>
      <c r="D20" s="3"/>
      <c r="E20" s="3"/>
      <c r="F20" s="13"/>
      <c r="G20" s="4">
        <f t="shared" si="0"/>
        <v>0</v>
      </c>
      <c r="H20" s="4">
        <f t="shared" si="1"/>
        <v>0</v>
      </c>
      <c r="I20" s="4">
        <f t="shared" si="2"/>
        <v>0</v>
      </c>
    </row>
    <row r="21" spans="1:9" x14ac:dyDescent="0.25">
      <c r="A21" s="3"/>
      <c r="B21" s="3" t="s">
        <v>76</v>
      </c>
      <c r="C21" s="3"/>
      <c r="D21" s="3"/>
      <c r="E21" s="3"/>
      <c r="F21" s="13"/>
      <c r="G21" s="4">
        <f t="shared" ref="G21" si="3">(E21+F21/10)</f>
        <v>0</v>
      </c>
      <c r="H21" s="4">
        <f t="shared" ref="H21" si="4">(C21+D21/10)</f>
        <v>0</v>
      </c>
      <c r="I21" s="4">
        <f t="shared" ref="I21" si="5">G21*H21</f>
        <v>0</v>
      </c>
    </row>
    <row r="22" spans="1:9" x14ac:dyDescent="0.25">
      <c r="A22" s="3"/>
      <c r="B22" s="3" t="s">
        <v>104</v>
      </c>
      <c r="C22" s="3"/>
      <c r="D22" s="3"/>
      <c r="E22" s="3"/>
      <c r="F22" s="13"/>
      <c r="G22" s="4">
        <f t="shared" si="0"/>
        <v>0</v>
      </c>
      <c r="H22" s="4">
        <f t="shared" si="1"/>
        <v>0</v>
      </c>
      <c r="I22" s="4">
        <f t="shared" si="2"/>
        <v>0</v>
      </c>
    </row>
    <row r="23" spans="1:9" x14ac:dyDescent="0.25">
      <c r="A23" s="3"/>
      <c r="B23" s="3" t="s">
        <v>45</v>
      </c>
      <c r="C23" s="3"/>
      <c r="D23" s="3"/>
      <c r="E23" s="3"/>
      <c r="F23" s="13"/>
      <c r="G23" s="4">
        <f t="shared" si="0"/>
        <v>0</v>
      </c>
      <c r="H23" s="4">
        <f t="shared" si="1"/>
        <v>0</v>
      </c>
      <c r="I23" s="4">
        <f t="shared" si="2"/>
        <v>0</v>
      </c>
    </row>
    <row r="24" spans="1:9" x14ac:dyDescent="0.25">
      <c r="A24" s="3"/>
      <c r="B24" s="3" t="s">
        <v>51</v>
      </c>
      <c r="C24" s="3"/>
      <c r="D24" s="3"/>
      <c r="E24" s="3"/>
      <c r="F24" s="13"/>
      <c r="G24" s="4">
        <f t="shared" si="0"/>
        <v>0</v>
      </c>
      <c r="H24" s="4">
        <f t="shared" si="1"/>
        <v>0</v>
      </c>
      <c r="I24" s="4">
        <f t="shared" si="2"/>
        <v>0</v>
      </c>
    </row>
    <row r="25" spans="1:9" x14ac:dyDescent="0.25">
      <c r="A25" s="3">
        <v>7</v>
      </c>
      <c r="B25" s="3" t="s">
        <v>56</v>
      </c>
      <c r="C25" s="3"/>
      <c r="D25" s="3"/>
      <c r="E25" s="3"/>
      <c r="F25" s="13"/>
      <c r="G25" s="4">
        <f t="shared" si="0"/>
        <v>0</v>
      </c>
      <c r="H25" s="4">
        <f t="shared" si="1"/>
        <v>0</v>
      </c>
      <c r="I25" s="4">
        <f t="shared" si="2"/>
        <v>0</v>
      </c>
    </row>
    <row r="26" spans="1:9" x14ac:dyDescent="0.25">
      <c r="A26" s="3"/>
      <c r="B26" s="3" t="s">
        <v>57</v>
      </c>
      <c r="C26" s="3"/>
      <c r="D26" s="3"/>
      <c r="E26" s="3"/>
      <c r="F26" s="13"/>
      <c r="G26" s="4">
        <f t="shared" si="0"/>
        <v>0</v>
      </c>
      <c r="H26" s="4">
        <f t="shared" si="1"/>
        <v>0</v>
      </c>
      <c r="I26" s="4">
        <f t="shared" si="2"/>
        <v>0</v>
      </c>
    </row>
    <row r="27" spans="1:9" x14ac:dyDescent="0.25">
      <c r="A27" s="3"/>
      <c r="B27" s="3" t="s">
        <v>33</v>
      </c>
      <c r="C27" s="3"/>
      <c r="D27" s="3"/>
      <c r="E27" s="3"/>
      <c r="F27" s="13"/>
      <c r="G27" s="4">
        <f t="shared" si="0"/>
        <v>0</v>
      </c>
      <c r="H27" s="4">
        <f t="shared" si="1"/>
        <v>0</v>
      </c>
      <c r="I27" s="4">
        <f t="shared" si="2"/>
        <v>0</v>
      </c>
    </row>
    <row r="28" spans="1:9" x14ac:dyDescent="0.25">
      <c r="A28" s="3">
        <v>8</v>
      </c>
      <c r="B28" s="3" t="s">
        <v>34</v>
      </c>
      <c r="C28" s="3"/>
      <c r="D28" s="3"/>
      <c r="E28" s="3"/>
      <c r="F28" s="13"/>
      <c r="G28" s="4">
        <f t="shared" si="0"/>
        <v>0</v>
      </c>
      <c r="H28" s="4">
        <f t="shared" si="1"/>
        <v>0</v>
      </c>
      <c r="I28" s="4">
        <f t="shared" si="2"/>
        <v>0</v>
      </c>
    </row>
    <row r="29" spans="1:9" x14ac:dyDescent="0.25">
      <c r="A29" s="3"/>
      <c r="B29" s="3" t="s">
        <v>35</v>
      </c>
      <c r="C29" s="3"/>
      <c r="D29" s="3"/>
      <c r="E29" s="3"/>
      <c r="F29" s="13"/>
      <c r="G29" s="4">
        <f t="shared" si="0"/>
        <v>0</v>
      </c>
      <c r="H29" s="4">
        <f t="shared" si="1"/>
        <v>0</v>
      </c>
      <c r="I29" s="4">
        <f t="shared" si="2"/>
        <v>0</v>
      </c>
    </row>
    <row r="30" spans="1:9" x14ac:dyDescent="0.25">
      <c r="A30" s="3"/>
      <c r="B30" s="3" t="s">
        <v>36</v>
      </c>
      <c r="C30" s="3"/>
      <c r="D30" s="3"/>
      <c r="E30" s="3"/>
      <c r="F30" s="13"/>
      <c r="G30" s="4">
        <f t="shared" si="0"/>
        <v>0</v>
      </c>
      <c r="H30" s="4">
        <f t="shared" si="1"/>
        <v>0</v>
      </c>
      <c r="I30" s="4">
        <f t="shared" si="2"/>
        <v>0</v>
      </c>
    </row>
    <row r="31" spans="1:9" x14ac:dyDescent="0.25">
      <c r="A31" s="3">
        <v>9</v>
      </c>
      <c r="B31" s="3" t="s">
        <v>37</v>
      </c>
      <c r="C31" s="3"/>
      <c r="D31" s="3"/>
      <c r="E31" s="3"/>
      <c r="F31" s="13"/>
      <c r="G31" s="4">
        <f t="shared" si="0"/>
        <v>0</v>
      </c>
      <c r="H31" s="4">
        <f t="shared" si="1"/>
        <v>0</v>
      </c>
      <c r="I31" s="4">
        <f t="shared" si="2"/>
        <v>0</v>
      </c>
    </row>
    <row r="32" spans="1:9" x14ac:dyDescent="0.25">
      <c r="A32" s="3"/>
      <c r="B32" s="3" t="s">
        <v>38</v>
      </c>
      <c r="C32" s="3"/>
      <c r="D32" s="3"/>
      <c r="E32" s="3"/>
      <c r="F32" s="13"/>
      <c r="G32" s="4">
        <f t="shared" si="0"/>
        <v>0</v>
      </c>
      <c r="H32" s="4">
        <f t="shared" si="1"/>
        <v>0</v>
      </c>
      <c r="I32" s="4">
        <f t="shared" si="2"/>
        <v>0</v>
      </c>
    </row>
    <row r="33" spans="1:9" x14ac:dyDescent="0.25">
      <c r="A33" s="3"/>
      <c r="B33" s="3" t="s">
        <v>39</v>
      </c>
      <c r="C33" s="3"/>
      <c r="D33" s="3"/>
      <c r="E33" s="3"/>
      <c r="F33" s="13"/>
      <c r="G33" s="4">
        <f t="shared" si="0"/>
        <v>0</v>
      </c>
      <c r="H33" s="4">
        <f t="shared" si="1"/>
        <v>0</v>
      </c>
      <c r="I33" s="4">
        <f t="shared" si="2"/>
        <v>0</v>
      </c>
    </row>
    <row r="34" spans="1:9" x14ac:dyDescent="0.25">
      <c r="A34" s="3">
        <v>10</v>
      </c>
      <c r="B34" s="92" t="s">
        <v>105</v>
      </c>
      <c r="C34" s="3"/>
      <c r="D34" s="3"/>
      <c r="E34" s="3"/>
      <c r="F34" s="13"/>
      <c r="G34" s="4">
        <f t="shared" si="0"/>
        <v>0</v>
      </c>
      <c r="H34" s="4">
        <f t="shared" si="1"/>
        <v>0</v>
      </c>
      <c r="I34" s="4">
        <f t="shared" si="2"/>
        <v>0</v>
      </c>
    </row>
    <row r="35" spans="1:9" x14ac:dyDescent="0.25">
      <c r="A35" s="3"/>
      <c r="B35" s="3" t="s">
        <v>40</v>
      </c>
      <c r="C35" s="3"/>
      <c r="D35" s="3"/>
      <c r="E35" s="3"/>
      <c r="F35" s="13"/>
      <c r="G35" s="4"/>
      <c r="H35" s="4">
        <f t="shared" ref="H35:H36" si="6">(C35+D35/10)</f>
        <v>0</v>
      </c>
      <c r="I35" s="3"/>
    </row>
    <row r="36" spans="1:9" x14ac:dyDescent="0.25">
      <c r="A36" s="3"/>
      <c r="B36" s="3" t="s">
        <v>40</v>
      </c>
      <c r="C36" s="3"/>
      <c r="D36" s="3"/>
      <c r="E36" s="3"/>
      <c r="F36" s="13"/>
      <c r="G36" s="4"/>
      <c r="H36" s="4">
        <f t="shared" si="6"/>
        <v>0</v>
      </c>
      <c r="I36" s="3"/>
    </row>
    <row r="37" spans="1:9" x14ac:dyDescent="0.25">
      <c r="A37" s="3"/>
      <c r="B37" s="2" t="s">
        <v>41</v>
      </c>
      <c r="C37" s="3"/>
      <c r="D37" s="3"/>
      <c r="E37" s="3"/>
      <c r="F37" s="13"/>
      <c r="G37" s="3"/>
      <c r="H37" s="10"/>
      <c r="I37" s="4">
        <f>SUM(I4:I22)</f>
        <v>198.70000000000002</v>
      </c>
    </row>
    <row r="38" spans="1:9" x14ac:dyDescent="0.25">
      <c r="A38" s="3"/>
      <c r="B38" s="2" t="s">
        <v>47</v>
      </c>
      <c r="C38" s="3"/>
      <c r="D38" s="3"/>
      <c r="E38" s="3"/>
      <c r="F38" s="13"/>
      <c r="G38" s="3"/>
      <c r="H38" s="10"/>
      <c r="I38" s="4">
        <f>SUM(I23:I30)</f>
        <v>0</v>
      </c>
    </row>
    <row r="39" spans="1:9" x14ac:dyDescent="0.25">
      <c r="A39" s="3"/>
      <c r="B39" s="2" t="s">
        <v>48</v>
      </c>
      <c r="C39" s="3"/>
      <c r="D39" s="3"/>
      <c r="E39" s="3"/>
      <c r="F39" s="13"/>
      <c r="G39" s="3"/>
      <c r="H39" s="10"/>
      <c r="I39" s="12">
        <f>SUM(I31:I33)</f>
        <v>0</v>
      </c>
    </row>
    <row r="40" spans="1:9" x14ac:dyDescent="0.25">
      <c r="A40" s="3"/>
      <c r="B40" s="2" t="s">
        <v>67</v>
      </c>
      <c r="C40" s="3"/>
      <c r="D40" s="3"/>
      <c r="E40" s="3"/>
      <c r="F40" s="13"/>
      <c r="G40" s="3"/>
      <c r="H40" s="10"/>
      <c r="I40" s="12">
        <f>I34+I35+I36</f>
        <v>0</v>
      </c>
    </row>
    <row r="41" spans="1:9" x14ac:dyDescent="0.25">
      <c r="A41" s="3"/>
      <c r="B41" s="2" t="s">
        <v>42</v>
      </c>
      <c r="C41" s="3"/>
      <c r="D41" s="3"/>
      <c r="E41" s="3"/>
      <c r="F41" s="13"/>
      <c r="G41" s="3"/>
      <c r="H41" s="10"/>
      <c r="I41" s="4">
        <f>SUM(I4:I30)</f>
        <v>198.70000000000002</v>
      </c>
    </row>
  </sheetData>
  <mergeCells count="7">
    <mergeCell ref="A2:A3"/>
    <mergeCell ref="C2:D2"/>
    <mergeCell ref="I2:I3"/>
    <mergeCell ref="H2:H3"/>
    <mergeCell ref="B2:B3"/>
    <mergeCell ref="E2:F2"/>
    <mergeCell ref="G2:G3"/>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40"/>
  <sheetViews>
    <sheetView workbookViewId="0">
      <selection activeCell="K3" sqref="K3:U21"/>
    </sheetView>
  </sheetViews>
  <sheetFormatPr defaultColWidth="8.7109375" defaultRowHeight="15" customHeight="1" x14ac:dyDescent="0.25"/>
  <cols>
    <col min="1" max="1" width="8.7109375" style="5"/>
    <col min="2" max="2" width="17.42578125" style="5" customWidth="1"/>
    <col min="3" max="3" width="8.7109375" style="5"/>
    <col min="4" max="4" width="0" style="5" hidden="1" customWidth="1"/>
    <col min="5" max="5" width="8.7109375" style="5"/>
    <col min="6" max="6" width="0" style="5" hidden="1" customWidth="1"/>
    <col min="7" max="7" width="9.28515625" style="5" customWidth="1"/>
    <col min="8" max="257" width="8.7109375" style="5"/>
    <col min="258" max="258" width="17.42578125" style="5" customWidth="1"/>
    <col min="259" max="262" width="8.7109375" style="5"/>
    <col min="263" max="263" width="9.28515625" style="5" customWidth="1"/>
    <col min="264" max="513" width="8.7109375" style="5"/>
    <col min="514" max="514" width="17.42578125" style="5" customWidth="1"/>
    <col min="515" max="518" width="8.7109375" style="5"/>
    <col min="519" max="519" width="9.28515625" style="5" customWidth="1"/>
    <col min="520" max="769" width="8.7109375" style="5"/>
    <col min="770" max="770" width="17.42578125" style="5" customWidth="1"/>
    <col min="771" max="774" width="8.7109375" style="5"/>
    <col min="775" max="775" width="9.28515625" style="5" customWidth="1"/>
    <col min="776" max="1025" width="8.7109375" style="5"/>
    <col min="1026" max="1026" width="17.42578125" style="5" customWidth="1"/>
    <col min="1027" max="1030" width="8.7109375" style="5"/>
    <col min="1031" max="1031" width="9.28515625" style="5" customWidth="1"/>
    <col min="1032" max="1281" width="8.7109375" style="5"/>
    <col min="1282" max="1282" width="17.42578125" style="5" customWidth="1"/>
    <col min="1283" max="1286" width="8.7109375" style="5"/>
    <col min="1287" max="1287" width="9.28515625" style="5" customWidth="1"/>
    <col min="1288" max="1537" width="8.7109375" style="5"/>
    <col min="1538" max="1538" width="17.42578125" style="5" customWidth="1"/>
    <col min="1539" max="1542" width="8.7109375" style="5"/>
    <col min="1543" max="1543" width="9.28515625" style="5" customWidth="1"/>
    <col min="1544" max="1793" width="8.7109375" style="5"/>
    <col min="1794" max="1794" width="17.42578125" style="5" customWidth="1"/>
    <col min="1795" max="1798" width="8.7109375" style="5"/>
    <col min="1799" max="1799" width="9.28515625" style="5" customWidth="1"/>
    <col min="1800" max="2049" width="8.7109375" style="5"/>
    <col min="2050" max="2050" width="17.42578125" style="5" customWidth="1"/>
    <col min="2051" max="2054" width="8.7109375" style="5"/>
    <col min="2055" max="2055" width="9.28515625" style="5" customWidth="1"/>
    <col min="2056" max="2305" width="8.7109375" style="5"/>
    <col min="2306" max="2306" width="17.42578125" style="5" customWidth="1"/>
    <col min="2307" max="2310" width="8.7109375" style="5"/>
    <col min="2311" max="2311" width="9.28515625" style="5" customWidth="1"/>
    <col min="2312" max="2561" width="8.7109375" style="5"/>
    <col min="2562" max="2562" width="17.42578125" style="5" customWidth="1"/>
    <col min="2563" max="2566" width="8.7109375" style="5"/>
    <col min="2567" max="2567" width="9.28515625" style="5" customWidth="1"/>
    <col min="2568" max="2817" width="8.7109375" style="5"/>
    <col min="2818" max="2818" width="17.42578125" style="5" customWidth="1"/>
    <col min="2819" max="2822" width="8.7109375" style="5"/>
    <col min="2823" max="2823" width="9.28515625" style="5" customWidth="1"/>
    <col min="2824" max="3073" width="8.7109375" style="5"/>
    <col min="3074" max="3074" width="17.42578125" style="5" customWidth="1"/>
    <col min="3075" max="3078" width="8.7109375" style="5"/>
    <col min="3079" max="3079" width="9.28515625" style="5" customWidth="1"/>
    <col min="3080" max="3329" width="8.7109375" style="5"/>
    <col min="3330" max="3330" width="17.42578125" style="5" customWidth="1"/>
    <col min="3331" max="3334" width="8.7109375" style="5"/>
    <col min="3335" max="3335" width="9.28515625" style="5" customWidth="1"/>
    <col min="3336" max="3585" width="8.7109375" style="5"/>
    <col min="3586" max="3586" width="17.42578125" style="5" customWidth="1"/>
    <col min="3587" max="3590" width="8.7109375" style="5"/>
    <col min="3591" max="3591" width="9.28515625" style="5" customWidth="1"/>
    <col min="3592" max="3841" width="8.7109375" style="5"/>
    <col min="3842" max="3842" width="17.42578125" style="5" customWidth="1"/>
    <col min="3843" max="3846" width="8.7109375" style="5"/>
    <col min="3847" max="3847" width="9.28515625" style="5" customWidth="1"/>
    <col min="3848" max="4097" width="8.7109375" style="5"/>
    <col min="4098" max="4098" width="17.42578125" style="5" customWidth="1"/>
    <col min="4099" max="4102" width="8.7109375" style="5"/>
    <col min="4103" max="4103" width="9.28515625" style="5" customWidth="1"/>
    <col min="4104" max="4353" width="8.7109375" style="5"/>
    <col min="4354" max="4354" width="17.42578125" style="5" customWidth="1"/>
    <col min="4355" max="4358" width="8.7109375" style="5"/>
    <col min="4359" max="4359" width="9.28515625" style="5" customWidth="1"/>
    <col min="4360" max="4609" width="8.7109375" style="5"/>
    <col min="4610" max="4610" width="17.42578125" style="5" customWidth="1"/>
    <col min="4611" max="4614" width="8.7109375" style="5"/>
    <col min="4615" max="4615" width="9.28515625" style="5" customWidth="1"/>
    <col min="4616" max="4865" width="8.7109375" style="5"/>
    <col min="4866" max="4866" width="17.42578125" style="5" customWidth="1"/>
    <col min="4867" max="4870" width="8.7109375" style="5"/>
    <col min="4871" max="4871" width="9.28515625" style="5" customWidth="1"/>
    <col min="4872" max="5121" width="8.7109375" style="5"/>
    <col min="5122" max="5122" width="17.42578125" style="5" customWidth="1"/>
    <col min="5123" max="5126" width="8.7109375" style="5"/>
    <col min="5127" max="5127" width="9.28515625" style="5" customWidth="1"/>
    <col min="5128" max="5377" width="8.7109375" style="5"/>
    <col min="5378" max="5378" width="17.42578125" style="5" customWidth="1"/>
    <col min="5379" max="5382" width="8.7109375" style="5"/>
    <col min="5383" max="5383" width="9.28515625" style="5" customWidth="1"/>
    <col min="5384" max="5633" width="8.7109375" style="5"/>
    <col min="5634" max="5634" width="17.42578125" style="5" customWidth="1"/>
    <col min="5635" max="5638" width="8.7109375" style="5"/>
    <col min="5639" max="5639" width="9.28515625" style="5" customWidth="1"/>
    <col min="5640" max="5889" width="8.7109375" style="5"/>
    <col min="5890" max="5890" width="17.42578125" style="5" customWidth="1"/>
    <col min="5891" max="5894" width="8.7109375" style="5"/>
    <col min="5895" max="5895" width="9.28515625" style="5" customWidth="1"/>
    <col min="5896" max="6145" width="8.7109375" style="5"/>
    <col min="6146" max="6146" width="17.42578125" style="5" customWidth="1"/>
    <col min="6147" max="6150" width="8.7109375" style="5"/>
    <col min="6151" max="6151" width="9.28515625" style="5" customWidth="1"/>
    <col min="6152" max="6401" width="8.7109375" style="5"/>
    <col min="6402" max="6402" width="17.42578125" style="5" customWidth="1"/>
    <col min="6403" max="6406" width="8.7109375" style="5"/>
    <col min="6407" max="6407" width="9.28515625" style="5" customWidth="1"/>
    <col min="6408" max="6657" width="8.7109375" style="5"/>
    <col min="6658" max="6658" width="17.42578125" style="5" customWidth="1"/>
    <col min="6659" max="6662" width="8.7109375" style="5"/>
    <col min="6663" max="6663" width="9.28515625" style="5" customWidth="1"/>
    <col min="6664" max="6913" width="8.7109375" style="5"/>
    <col min="6914" max="6914" width="17.42578125" style="5" customWidth="1"/>
    <col min="6915" max="6918" width="8.7109375" style="5"/>
    <col min="6919" max="6919" width="9.28515625" style="5" customWidth="1"/>
    <col min="6920" max="7169" width="8.7109375" style="5"/>
    <col min="7170" max="7170" width="17.42578125" style="5" customWidth="1"/>
    <col min="7171" max="7174" width="8.7109375" style="5"/>
    <col min="7175" max="7175" width="9.28515625" style="5" customWidth="1"/>
    <col min="7176" max="7425" width="8.7109375" style="5"/>
    <col min="7426" max="7426" width="17.42578125" style="5" customWidth="1"/>
    <col min="7427" max="7430" width="8.7109375" style="5"/>
    <col min="7431" max="7431" width="9.28515625" style="5" customWidth="1"/>
    <col min="7432" max="7681" width="8.7109375" style="5"/>
    <col min="7682" max="7682" width="17.42578125" style="5" customWidth="1"/>
    <col min="7683" max="7686" width="8.7109375" style="5"/>
    <col min="7687" max="7687" width="9.28515625" style="5" customWidth="1"/>
    <col min="7688" max="7937" width="8.7109375" style="5"/>
    <col min="7938" max="7938" width="17.42578125" style="5" customWidth="1"/>
    <col min="7939" max="7942" width="8.7109375" style="5"/>
    <col min="7943" max="7943" width="9.28515625" style="5" customWidth="1"/>
    <col min="7944" max="8193" width="8.7109375" style="5"/>
    <col min="8194" max="8194" width="17.42578125" style="5" customWidth="1"/>
    <col min="8195" max="8198" width="8.7109375" style="5"/>
    <col min="8199" max="8199" width="9.28515625" style="5" customWidth="1"/>
    <col min="8200" max="8449" width="8.7109375" style="5"/>
    <col min="8450" max="8450" width="17.42578125" style="5" customWidth="1"/>
    <col min="8451" max="8454" width="8.7109375" style="5"/>
    <col min="8455" max="8455" width="9.28515625" style="5" customWidth="1"/>
    <col min="8456" max="8705" width="8.7109375" style="5"/>
    <col min="8706" max="8706" width="17.42578125" style="5" customWidth="1"/>
    <col min="8707" max="8710" width="8.7109375" style="5"/>
    <col min="8711" max="8711" width="9.28515625" style="5" customWidth="1"/>
    <col min="8712" max="8961" width="8.7109375" style="5"/>
    <col min="8962" max="8962" width="17.42578125" style="5" customWidth="1"/>
    <col min="8963" max="8966" width="8.7109375" style="5"/>
    <col min="8967" max="8967" width="9.28515625" style="5" customWidth="1"/>
    <col min="8968" max="9217" width="8.7109375" style="5"/>
    <col min="9218" max="9218" width="17.42578125" style="5" customWidth="1"/>
    <col min="9219" max="9222" width="8.7109375" style="5"/>
    <col min="9223" max="9223" width="9.28515625" style="5" customWidth="1"/>
    <col min="9224" max="9473" width="8.7109375" style="5"/>
    <col min="9474" max="9474" width="17.42578125" style="5" customWidth="1"/>
    <col min="9475" max="9478" width="8.7109375" style="5"/>
    <col min="9479" max="9479" width="9.28515625" style="5" customWidth="1"/>
    <col min="9480" max="9729" width="8.7109375" style="5"/>
    <col min="9730" max="9730" width="17.42578125" style="5" customWidth="1"/>
    <col min="9731" max="9734" width="8.7109375" style="5"/>
    <col min="9735" max="9735" width="9.28515625" style="5" customWidth="1"/>
    <col min="9736" max="9985" width="8.7109375" style="5"/>
    <col min="9986" max="9986" width="17.42578125" style="5" customWidth="1"/>
    <col min="9987" max="9990" width="8.7109375" style="5"/>
    <col min="9991" max="9991" width="9.28515625" style="5" customWidth="1"/>
    <col min="9992" max="10241" width="8.7109375" style="5"/>
    <col min="10242" max="10242" width="17.42578125" style="5" customWidth="1"/>
    <col min="10243" max="10246" width="8.7109375" style="5"/>
    <col min="10247" max="10247" width="9.28515625" style="5" customWidth="1"/>
    <col min="10248" max="10497" width="8.7109375" style="5"/>
    <col min="10498" max="10498" width="17.42578125" style="5" customWidth="1"/>
    <col min="10499" max="10502" width="8.7109375" style="5"/>
    <col min="10503" max="10503" width="9.28515625" style="5" customWidth="1"/>
    <col min="10504" max="10753" width="8.7109375" style="5"/>
    <col min="10754" max="10754" width="17.42578125" style="5" customWidth="1"/>
    <col min="10755" max="10758" width="8.7109375" style="5"/>
    <col min="10759" max="10759" width="9.28515625" style="5" customWidth="1"/>
    <col min="10760" max="11009" width="8.7109375" style="5"/>
    <col min="11010" max="11010" width="17.42578125" style="5" customWidth="1"/>
    <col min="11011" max="11014" width="8.7109375" style="5"/>
    <col min="11015" max="11015" width="9.28515625" style="5" customWidth="1"/>
    <col min="11016" max="11265" width="8.7109375" style="5"/>
    <col min="11266" max="11266" width="17.42578125" style="5" customWidth="1"/>
    <col min="11267" max="11270" width="8.7109375" style="5"/>
    <col min="11271" max="11271" width="9.28515625" style="5" customWidth="1"/>
    <col min="11272" max="11521" width="8.7109375" style="5"/>
    <col min="11522" max="11522" width="17.42578125" style="5" customWidth="1"/>
    <col min="11523" max="11526" width="8.7109375" style="5"/>
    <col min="11527" max="11527" width="9.28515625" style="5" customWidth="1"/>
    <col min="11528" max="11777" width="8.7109375" style="5"/>
    <col min="11778" max="11778" width="17.42578125" style="5" customWidth="1"/>
    <col min="11779" max="11782" width="8.7109375" style="5"/>
    <col min="11783" max="11783" width="9.28515625" style="5" customWidth="1"/>
    <col min="11784" max="12033" width="8.7109375" style="5"/>
    <col min="12034" max="12034" width="17.42578125" style="5" customWidth="1"/>
    <col min="12035" max="12038" width="8.7109375" style="5"/>
    <col min="12039" max="12039" width="9.28515625" style="5" customWidth="1"/>
    <col min="12040" max="12289" width="8.7109375" style="5"/>
    <col min="12290" max="12290" width="17.42578125" style="5" customWidth="1"/>
    <col min="12291" max="12294" width="8.7109375" style="5"/>
    <col min="12295" max="12295" width="9.28515625" style="5" customWidth="1"/>
    <col min="12296" max="12545" width="8.7109375" style="5"/>
    <col min="12546" max="12546" width="17.42578125" style="5" customWidth="1"/>
    <col min="12547" max="12550" width="8.7109375" style="5"/>
    <col min="12551" max="12551" width="9.28515625" style="5" customWidth="1"/>
    <col min="12552" max="12801" width="8.7109375" style="5"/>
    <col min="12802" max="12802" width="17.42578125" style="5" customWidth="1"/>
    <col min="12803" max="12806" width="8.7109375" style="5"/>
    <col min="12807" max="12807" width="9.28515625" style="5" customWidth="1"/>
    <col min="12808" max="13057" width="8.7109375" style="5"/>
    <col min="13058" max="13058" width="17.42578125" style="5" customWidth="1"/>
    <col min="13059" max="13062" width="8.7109375" style="5"/>
    <col min="13063" max="13063" width="9.28515625" style="5" customWidth="1"/>
    <col min="13064" max="13313" width="8.7109375" style="5"/>
    <col min="13314" max="13314" width="17.42578125" style="5" customWidth="1"/>
    <col min="13315" max="13318" width="8.7109375" style="5"/>
    <col min="13319" max="13319" width="9.28515625" style="5" customWidth="1"/>
    <col min="13320" max="13569" width="8.7109375" style="5"/>
    <col min="13570" max="13570" width="17.42578125" style="5" customWidth="1"/>
    <col min="13571" max="13574" width="8.7109375" style="5"/>
    <col min="13575" max="13575" width="9.28515625" style="5" customWidth="1"/>
    <col min="13576" max="13825" width="8.7109375" style="5"/>
    <col min="13826" max="13826" width="17.42578125" style="5" customWidth="1"/>
    <col min="13827" max="13830" width="8.7109375" style="5"/>
    <col min="13831" max="13831" width="9.28515625" style="5" customWidth="1"/>
    <col min="13832" max="14081" width="8.7109375" style="5"/>
    <col min="14082" max="14082" width="17.42578125" style="5" customWidth="1"/>
    <col min="14083" max="14086" width="8.7109375" style="5"/>
    <col min="14087" max="14087" width="9.28515625" style="5" customWidth="1"/>
    <col min="14088" max="14337" width="8.7109375" style="5"/>
    <col min="14338" max="14338" width="17.42578125" style="5" customWidth="1"/>
    <col min="14339" max="14342" width="8.7109375" style="5"/>
    <col min="14343" max="14343" width="9.28515625" style="5" customWidth="1"/>
    <col min="14344" max="14593" width="8.7109375" style="5"/>
    <col min="14594" max="14594" width="17.42578125" style="5" customWidth="1"/>
    <col min="14595" max="14598" width="8.7109375" style="5"/>
    <col min="14599" max="14599" width="9.28515625" style="5" customWidth="1"/>
    <col min="14600" max="14849" width="8.7109375" style="5"/>
    <col min="14850" max="14850" width="17.42578125" style="5" customWidth="1"/>
    <col min="14851" max="14854" width="8.7109375" style="5"/>
    <col min="14855" max="14855" width="9.28515625" style="5" customWidth="1"/>
    <col min="14856" max="15105" width="8.7109375" style="5"/>
    <col min="15106" max="15106" width="17.42578125" style="5" customWidth="1"/>
    <col min="15107" max="15110" width="8.7109375" style="5"/>
    <col min="15111" max="15111" width="9.28515625" style="5" customWidth="1"/>
    <col min="15112" max="15361" width="8.7109375" style="5"/>
    <col min="15362" max="15362" width="17.42578125" style="5" customWidth="1"/>
    <col min="15363" max="15366" width="8.7109375" style="5"/>
    <col min="15367" max="15367" width="9.28515625" style="5" customWidth="1"/>
    <col min="15368" max="15617" width="8.7109375" style="5"/>
    <col min="15618" max="15618" width="17.42578125" style="5" customWidth="1"/>
    <col min="15619" max="15622" width="8.7109375" style="5"/>
    <col min="15623" max="15623" width="9.28515625" style="5" customWidth="1"/>
    <col min="15624" max="15873" width="8.7109375" style="5"/>
    <col min="15874" max="15874" width="17.42578125" style="5" customWidth="1"/>
    <col min="15875" max="15878" width="8.7109375" style="5"/>
    <col min="15879" max="15879" width="9.28515625" style="5" customWidth="1"/>
    <col min="15880" max="16129" width="8.7109375" style="5"/>
    <col min="16130" max="16130" width="17.42578125" style="5" customWidth="1"/>
    <col min="16131" max="16134" width="8.7109375" style="5"/>
    <col min="16135" max="16135" width="9.28515625" style="5" customWidth="1"/>
    <col min="16136" max="16384" width="8.7109375" style="5"/>
  </cols>
  <sheetData>
    <row r="2" spans="1:21" ht="15" customHeight="1" x14ac:dyDescent="0.25">
      <c r="A2" s="6"/>
      <c r="B2" s="6"/>
      <c r="C2" s="6"/>
      <c r="D2" s="6"/>
      <c r="E2" s="6"/>
      <c r="F2" s="6"/>
      <c r="G2" s="6"/>
      <c r="H2" s="6"/>
      <c r="I2" s="6"/>
    </row>
    <row r="3" spans="1:21" ht="15" customHeight="1" x14ac:dyDescent="0.25">
      <c r="A3" s="138" t="s">
        <v>15</v>
      </c>
      <c r="B3" s="138" t="s">
        <v>7</v>
      </c>
      <c r="C3" s="139" t="s">
        <v>8</v>
      </c>
      <c r="D3" s="140"/>
      <c r="E3" s="138" t="s">
        <v>11</v>
      </c>
      <c r="F3" s="138"/>
      <c r="G3" s="138" t="s">
        <v>13</v>
      </c>
      <c r="H3" s="138" t="s">
        <v>12</v>
      </c>
      <c r="I3" s="138" t="s">
        <v>14</v>
      </c>
      <c r="K3" s="136" t="s">
        <v>153</v>
      </c>
      <c r="L3" s="137"/>
      <c r="M3" s="137"/>
      <c r="N3" s="137"/>
      <c r="O3" s="137"/>
      <c r="P3" s="137"/>
      <c r="Q3" s="137"/>
      <c r="R3" s="137"/>
      <c r="S3" s="137"/>
      <c r="T3" s="137"/>
      <c r="U3" s="137"/>
    </row>
    <row r="4" spans="1:21" ht="15" customHeight="1" x14ac:dyDescent="0.25">
      <c r="A4" s="138"/>
      <c r="B4" s="138"/>
      <c r="C4" s="7" t="s">
        <v>9</v>
      </c>
      <c r="D4" s="7" t="s">
        <v>10</v>
      </c>
      <c r="E4" s="7" t="s">
        <v>9</v>
      </c>
      <c r="F4" s="7" t="s">
        <v>10</v>
      </c>
      <c r="G4" s="138"/>
      <c r="H4" s="138"/>
      <c r="I4" s="138"/>
      <c r="K4" s="137"/>
      <c r="L4" s="137"/>
      <c r="M4" s="137"/>
      <c r="N4" s="137"/>
      <c r="O4" s="137"/>
      <c r="P4" s="137"/>
      <c r="Q4" s="137"/>
      <c r="R4" s="137"/>
      <c r="S4" s="137"/>
      <c r="T4" s="137"/>
      <c r="U4" s="137"/>
    </row>
    <row r="5" spans="1:21" ht="15" customHeight="1" x14ac:dyDescent="0.25">
      <c r="A5" s="8">
        <v>1</v>
      </c>
      <c r="B5" s="8" t="s">
        <v>16</v>
      </c>
      <c r="C5" s="8"/>
      <c r="D5" s="8"/>
      <c r="E5" s="8"/>
      <c r="F5" s="8"/>
      <c r="G5" s="9">
        <f>E5+F5</f>
        <v>0</v>
      </c>
      <c r="H5" s="9">
        <f>(C5+D5)</f>
        <v>0</v>
      </c>
      <c r="I5" s="9">
        <f>G5*H5</f>
        <v>0</v>
      </c>
      <c r="K5" s="137"/>
      <c r="L5" s="137"/>
      <c r="M5" s="137"/>
      <c r="N5" s="137"/>
      <c r="O5" s="137"/>
      <c r="P5" s="137"/>
      <c r="Q5" s="137"/>
      <c r="R5" s="137"/>
      <c r="S5" s="137"/>
      <c r="T5" s="137"/>
      <c r="U5" s="137"/>
    </row>
    <row r="6" spans="1:21" ht="15" customHeight="1" x14ac:dyDescent="0.25">
      <c r="A6" s="8"/>
      <c r="B6" s="8" t="s">
        <v>44</v>
      </c>
      <c r="C6" s="8"/>
      <c r="D6" s="8"/>
      <c r="E6" s="8"/>
      <c r="F6" s="8"/>
      <c r="G6" s="9">
        <f t="shared" ref="G6:G32" si="0">E6+F6</f>
        <v>0</v>
      </c>
      <c r="H6" s="9">
        <f t="shared" ref="H6:H32" si="1">(C6+D6)</f>
        <v>0</v>
      </c>
      <c r="I6" s="9">
        <f>G6*H6</f>
        <v>0</v>
      </c>
      <c r="K6" s="137"/>
      <c r="L6" s="137"/>
      <c r="M6" s="137"/>
      <c r="N6" s="137"/>
      <c r="O6" s="137"/>
      <c r="P6" s="137"/>
      <c r="Q6" s="137"/>
      <c r="R6" s="137"/>
      <c r="S6" s="137"/>
      <c r="T6" s="137"/>
      <c r="U6" s="137"/>
    </row>
    <row r="7" spans="1:21" ht="15" customHeight="1" x14ac:dyDescent="0.25">
      <c r="A7" s="8">
        <v>2</v>
      </c>
      <c r="B7" s="8" t="s">
        <v>17</v>
      </c>
      <c r="C7" s="8"/>
      <c r="D7" s="8"/>
      <c r="E7" s="8"/>
      <c r="F7" s="8"/>
      <c r="G7" s="9">
        <f t="shared" si="0"/>
        <v>0</v>
      </c>
      <c r="H7" s="9">
        <f t="shared" si="1"/>
        <v>0</v>
      </c>
      <c r="I7" s="9">
        <f t="shared" ref="I7:I32" si="2">G7*H7</f>
        <v>0</v>
      </c>
      <c r="K7" s="137"/>
      <c r="L7" s="137"/>
      <c r="M7" s="137"/>
      <c r="N7" s="137"/>
      <c r="O7" s="137"/>
      <c r="P7" s="137"/>
      <c r="Q7" s="137"/>
      <c r="R7" s="137"/>
      <c r="S7" s="137"/>
      <c r="T7" s="137"/>
      <c r="U7" s="137"/>
    </row>
    <row r="8" spans="1:21" ht="15" customHeight="1" x14ac:dyDescent="0.25">
      <c r="A8" s="8">
        <v>3</v>
      </c>
      <c r="B8" s="8" t="s">
        <v>18</v>
      </c>
      <c r="C8" s="8"/>
      <c r="D8" s="8"/>
      <c r="E8" s="8"/>
      <c r="F8" s="8"/>
      <c r="G8" s="9">
        <f t="shared" si="0"/>
        <v>0</v>
      </c>
      <c r="H8" s="9">
        <f t="shared" si="1"/>
        <v>0</v>
      </c>
      <c r="I8" s="9">
        <f t="shared" si="2"/>
        <v>0</v>
      </c>
      <c r="K8" s="137"/>
      <c r="L8" s="137"/>
      <c r="M8" s="137"/>
      <c r="N8" s="137"/>
      <c r="O8" s="137"/>
      <c r="P8" s="137"/>
      <c r="Q8" s="137"/>
      <c r="R8" s="137"/>
      <c r="S8" s="137"/>
      <c r="T8" s="137"/>
      <c r="U8" s="137"/>
    </row>
    <row r="9" spans="1:21" ht="15" customHeight="1" x14ac:dyDescent="0.25">
      <c r="A9" s="8"/>
      <c r="B9" s="8" t="s">
        <v>19</v>
      </c>
      <c r="C9" s="8"/>
      <c r="D9" s="8"/>
      <c r="E9" s="8"/>
      <c r="F9" s="8"/>
      <c r="G9" s="9">
        <f t="shared" si="0"/>
        <v>0</v>
      </c>
      <c r="H9" s="9">
        <f t="shared" si="1"/>
        <v>0</v>
      </c>
      <c r="I9" s="9">
        <f t="shared" si="2"/>
        <v>0</v>
      </c>
      <c r="K9" s="137"/>
      <c r="L9" s="137"/>
      <c r="M9" s="137"/>
      <c r="N9" s="137"/>
      <c r="O9" s="137"/>
      <c r="P9" s="137"/>
      <c r="Q9" s="137"/>
      <c r="R9" s="137"/>
      <c r="S9" s="137"/>
      <c r="T9" s="137"/>
      <c r="U9" s="137"/>
    </row>
    <row r="10" spans="1:21" ht="15" customHeight="1" x14ac:dyDescent="0.25">
      <c r="A10" s="8"/>
      <c r="B10" s="8" t="s">
        <v>20</v>
      </c>
      <c r="C10" s="8"/>
      <c r="D10" s="8"/>
      <c r="E10" s="8"/>
      <c r="F10" s="8"/>
      <c r="G10" s="9">
        <f t="shared" si="0"/>
        <v>0</v>
      </c>
      <c r="H10" s="9">
        <f t="shared" si="1"/>
        <v>0</v>
      </c>
      <c r="I10" s="9">
        <f t="shared" si="2"/>
        <v>0</v>
      </c>
      <c r="K10" s="137"/>
      <c r="L10" s="137"/>
      <c r="M10" s="137"/>
      <c r="N10" s="137"/>
      <c r="O10" s="137"/>
      <c r="P10" s="137"/>
      <c r="Q10" s="137"/>
      <c r="R10" s="137"/>
      <c r="S10" s="137"/>
      <c r="T10" s="137"/>
      <c r="U10" s="137"/>
    </row>
    <row r="11" spans="1:21" ht="15" customHeight="1" x14ac:dyDescent="0.25">
      <c r="A11" s="8"/>
      <c r="B11" s="8" t="s">
        <v>21</v>
      </c>
      <c r="C11" s="8"/>
      <c r="D11" s="8"/>
      <c r="E11" s="8"/>
      <c r="F11" s="8"/>
      <c r="G11" s="9">
        <f t="shared" si="0"/>
        <v>0</v>
      </c>
      <c r="H11" s="9">
        <f t="shared" si="1"/>
        <v>0</v>
      </c>
      <c r="I11" s="9">
        <f t="shared" si="2"/>
        <v>0</v>
      </c>
      <c r="K11" s="137"/>
      <c r="L11" s="137"/>
      <c r="M11" s="137"/>
      <c r="N11" s="137"/>
      <c r="O11" s="137"/>
      <c r="P11" s="137"/>
      <c r="Q11" s="137"/>
      <c r="R11" s="137"/>
      <c r="S11" s="137"/>
      <c r="T11" s="137"/>
      <c r="U11" s="137"/>
    </row>
    <row r="12" spans="1:21" ht="15" customHeight="1" x14ac:dyDescent="0.25">
      <c r="A12" s="8">
        <v>4</v>
      </c>
      <c r="B12" s="8" t="s">
        <v>22</v>
      </c>
      <c r="C12" s="8"/>
      <c r="D12" s="8"/>
      <c r="E12" s="8"/>
      <c r="F12" s="8"/>
      <c r="G12" s="9">
        <f t="shared" si="0"/>
        <v>0</v>
      </c>
      <c r="H12" s="9">
        <f t="shared" si="1"/>
        <v>0</v>
      </c>
      <c r="I12" s="9">
        <f t="shared" si="2"/>
        <v>0</v>
      </c>
      <c r="K12" s="137"/>
      <c r="L12" s="137"/>
      <c r="M12" s="137"/>
      <c r="N12" s="137"/>
      <c r="O12" s="137"/>
      <c r="P12" s="137"/>
      <c r="Q12" s="137"/>
      <c r="R12" s="137"/>
      <c r="S12" s="137"/>
      <c r="T12" s="137"/>
      <c r="U12" s="137"/>
    </row>
    <row r="13" spans="1:21" ht="15" customHeight="1" x14ac:dyDescent="0.25">
      <c r="A13" s="8"/>
      <c r="B13" s="8" t="s">
        <v>23</v>
      </c>
      <c r="C13" s="8"/>
      <c r="D13" s="8"/>
      <c r="E13" s="8"/>
      <c r="F13" s="8"/>
      <c r="G13" s="9">
        <f t="shared" si="0"/>
        <v>0</v>
      </c>
      <c r="H13" s="9">
        <f t="shared" si="1"/>
        <v>0</v>
      </c>
      <c r="I13" s="9">
        <f t="shared" si="2"/>
        <v>0</v>
      </c>
      <c r="K13" s="137"/>
      <c r="L13" s="137"/>
      <c r="M13" s="137"/>
      <c r="N13" s="137"/>
      <c r="O13" s="137"/>
      <c r="P13" s="137"/>
      <c r="Q13" s="137"/>
      <c r="R13" s="137"/>
      <c r="S13" s="137"/>
      <c r="T13" s="137"/>
      <c r="U13" s="137"/>
    </row>
    <row r="14" spans="1:21" ht="15" customHeight="1" x14ac:dyDescent="0.25">
      <c r="A14" s="8"/>
      <c r="B14" s="8" t="s">
        <v>24</v>
      </c>
      <c r="C14" s="8"/>
      <c r="D14" s="8"/>
      <c r="E14" s="8"/>
      <c r="F14" s="8"/>
      <c r="G14" s="9">
        <f t="shared" si="0"/>
        <v>0</v>
      </c>
      <c r="H14" s="9">
        <f t="shared" si="1"/>
        <v>0</v>
      </c>
      <c r="I14" s="9">
        <f t="shared" si="2"/>
        <v>0</v>
      </c>
      <c r="K14" s="137"/>
      <c r="L14" s="137"/>
      <c r="M14" s="137"/>
      <c r="N14" s="137"/>
      <c r="O14" s="137"/>
      <c r="P14" s="137"/>
      <c r="Q14" s="137"/>
      <c r="R14" s="137"/>
      <c r="S14" s="137"/>
      <c r="T14" s="137"/>
      <c r="U14" s="137"/>
    </row>
    <row r="15" spans="1:21" ht="15" customHeight="1" x14ac:dyDescent="0.25">
      <c r="A15" s="8"/>
      <c r="B15" s="8" t="s">
        <v>25</v>
      </c>
      <c r="C15" s="8"/>
      <c r="D15" s="8"/>
      <c r="E15" s="8"/>
      <c r="F15" s="8"/>
      <c r="G15" s="9">
        <f t="shared" si="0"/>
        <v>0</v>
      </c>
      <c r="H15" s="9">
        <f t="shared" si="1"/>
        <v>0</v>
      </c>
      <c r="I15" s="9">
        <f t="shared" si="2"/>
        <v>0</v>
      </c>
      <c r="K15" s="137"/>
      <c r="L15" s="137"/>
      <c r="M15" s="137"/>
      <c r="N15" s="137"/>
      <c r="O15" s="137"/>
      <c r="P15" s="137"/>
      <c r="Q15" s="137"/>
      <c r="R15" s="137"/>
      <c r="S15" s="137"/>
      <c r="T15" s="137"/>
      <c r="U15" s="137"/>
    </row>
    <row r="16" spans="1:21" ht="15" customHeight="1" x14ac:dyDescent="0.25">
      <c r="A16" s="8">
        <v>5</v>
      </c>
      <c r="B16" s="8" t="s">
        <v>26</v>
      </c>
      <c r="C16" s="8"/>
      <c r="D16" s="8"/>
      <c r="E16" s="8"/>
      <c r="F16" s="8"/>
      <c r="G16" s="9">
        <f t="shared" si="0"/>
        <v>0</v>
      </c>
      <c r="H16" s="9">
        <f t="shared" si="1"/>
        <v>0</v>
      </c>
      <c r="I16" s="9">
        <f t="shared" si="2"/>
        <v>0</v>
      </c>
      <c r="K16" s="137"/>
      <c r="L16" s="137"/>
      <c r="M16" s="137"/>
      <c r="N16" s="137"/>
      <c r="O16" s="137"/>
      <c r="P16" s="137"/>
      <c r="Q16" s="137"/>
      <c r="R16" s="137"/>
      <c r="S16" s="137"/>
      <c r="T16" s="137"/>
      <c r="U16" s="137"/>
    </row>
    <row r="17" spans="1:21" ht="15" customHeight="1" x14ac:dyDescent="0.25">
      <c r="A17" s="8"/>
      <c r="B17" s="8" t="s">
        <v>27</v>
      </c>
      <c r="C17" s="10"/>
      <c r="D17" s="10"/>
      <c r="E17" s="10"/>
      <c r="F17" s="10"/>
      <c r="G17" s="9">
        <f t="shared" si="0"/>
        <v>0</v>
      </c>
      <c r="H17" s="9">
        <f t="shared" si="1"/>
        <v>0</v>
      </c>
      <c r="I17" s="9">
        <f t="shared" si="2"/>
        <v>0</v>
      </c>
      <c r="K17" s="137"/>
      <c r="L17" s="137"/>
      <c r="M17" s="137"/>
      <c r="N17" s="137"/>
      <c r="O17" s="137"/>
      <c r="P17" s="137"/>
      <c r="Q17" s="137"/>
      <c r="R17" s="137"/>
      <c r="S17" s="137"/>
      <c r="T17" s="137"/>
      <c r="U17" s="137"/>
    </row>
    <row r="18" spans="1:21" ht="15" customHeight="1" x14ac:dyDescent="0.25">
      <c r="A18" s="8"/>
      <c r="B18" s="8" t="s">
        <v>28</v>
      </c>
      <c r="C18" s="8"/>
      <c r="D18" s="8"/>
      <c r="E18" s="8"/>
      <c r="F18" s="11"/>
      <c r="G18" s="9">
        <f t="shared" si="0"/>
        <v>0</v>
      </c>
      <c r="H18" s="9">
        <f t="shared" si="1"/>
        <v>0</v>
      </c>
      <c r="I18" s="9">
        <f t="shared" si="2"/>
        <v>0</v>
      </c>
      <c r="K18" s="137"/>
      <c r="L18" s="137"/>
      <c r="M18" s="137"/>
      <c r="N18" s="137"/>
      <c r="O18" s="137"/>
      <c r="P18" s="137"/>
      <c r="Q18" s="137"/>
      <c r="R18" s="137"/>
      <c r="S18" s="137"/>
      <c r="T18" s="137"/>
      <c r="U18" s="137"/>
    </row>
    <row r="19" spans="1:21" ht="15" customHeight="1" x14ac:dyDescent="0.25">
      <c r="A19" s="8">
        <v>6</v>
      </c>
      <c r="B19" s="8" t="s">
        <v>29</v>
      </c>
      <c r="C19" s="8"/>
      <c r="D19" s="8"/>
      <c r="E19" s="8"/>
      <c r="F19" s="11"/>
      <c r="G19" s="9">
        <f t="shared" si="0"/>
        <v>0</v>
      </c>
      <c r="H19" s="9">
        <f t="shared" si="1"/>
        <v>0</v>
      </c>
      <c r="I19" s="9">
        <f t="shared" si="2"/>
        <v>0</v>
      </c>
      <c r="K19" s="137"/>
      <c r="L19" s="137"/>
      <c r="M19" s="137"/>
      <c r="N19" s="137"/>
      <c r="O19" s="137"/>
      <c r="P19" s="137"/>
      <c r="Q19" s="137"/>
      <c r="R19" s="137"/>
      <c r="S19" s="137"/>
      <c r="T19" s="137"/>
      <c r="U19" s="137"/>
    </row>
    <row r="20" spans="1:21" ht="15" customHeight="1" x14ac:dyDescent="0.25">
      <c r="A20" s="8"/>
      <c r="B20" s="8" t="s">
        <v>30</v>
      </c>
      <c r="C20" s="8"/>
      <c r="D20" s="8"/>
      <c r="E20" s="8"/>
      <c r="F20" s="11"/>
      <c r="G20" s="9">
        <f t="shared" si="0"/>
        <v>0</v>
      </c>
      <c r="H20" s="9">
        <f t="shared" si="1"/>
        <v>0</v>
      </c>
      <c r="I20" s="9">
        <f t="shared" si="2"/>
        <v>0</v>
      </c>
      <c r="K20" s="137"/>
      <c r="L20" s="137"/>
      <c r="M20" s="137"/>
      <c r="N20" s="137"/>
      <c r="O20" s="137"/>
      <c r="P20" s="137"/>
      <c r="Q20" s="137"/>
      <c r="R20" s="137"/>
      <c r="S20" s="137"/>
      <c r="T20" s="137"/>
      <c r="U20" s="137"/>
    </row>
    <row r="21" spans="1:21" ht="15" customHeight="1" x14ac:dyDescent="0.25">
      <c r="A21" s="8"/>
      <c r="B21" s="8" t="s">
        <v>45</v>
      </c>
      <c r="C21" s="8"/>
      <c r="D21" s="8"/>
      <c r="E21" s="8"/>
      <c r="F21" s="11"/>
      <c r="G21" s="9">
        <f t="shared" si="0"/>
        <v>0</v>
      </c>
      <c r="H21" s="9">
        <f t="shared" si="1"/>
        <v>0</v>
      </c>
      <c r="I21" s="9">
        <f t="shared" si="2"/>
        <v>0</v>
      </c>
      <c r="K21" s="137"/>
      <c r="L21" s="137"/>
      <c r="M21" s="137"/>
      <c r="N21" s="137"/>
      <c r="O21" s="137"/>
      <c r="P21" s="137"/>
      <c r="Q21" s="137"/>
      <c r="R21" s="137"/>
      <c r="S21" s="137"/>
      <c r="T21" s="137"/>
      <c r="U21" s="137"/>
    </row>
    <row r="22" spans="1:21" ht="15" customHeight="1" x14ac:dyDescent="0.25">
      <c r="A22" s="8"/>
      <c r="B22" s="8" t="s">
        <v>46</v>
      </c>
      <c r="C22" s="8"/>
      <c r="D22" s="8"/>
      <c r="E22" s="8"/>
      <c r="F22" s="11"/>
      <c r="G22" s="9">
        <f t="shared" si="0"/>
        <v>0</v>
      </c>
      <c r="H22" s="9">
        <f t="shared" si="1"/>
        <v>0</v>
      </c>
      <c r="I22" s="9">
        <f t="shared" si="2"/>
        <v>0</v>
      </c>
    </row>
    <row r="23" spans="1:21" ht="15" customHeight="1" x14ac:dyDescent="0.25">
      <c r="A23" s="8">
        <v>7</v>
      </c>
      <c r="B23" s="8" t="s">
        <v>31</v>
      </c>
      <c r="C23" s="8"/>
      <c r="D23" s="8"/>
      <c r="E23" s="8"/>
      <c r="F23" s="11"/>
      <c r="G23" s="9">
        <f t="shared" si="0"/>
        <v>0</v>
      </c>
      <c r="H23" s="9">
        <f t="shared" si="1"/>
        <v>0</v>
      </c>
      <c r="I23" s="9">
        <f t="shared" si="2"/>
        <v>0</v>
      </c>
    </row>
    <row r="24" spans="1:21" ht="15" customHeight="1" x14ac:dyDescent="0.25">
      <c r="A24" s="8"/>
      <c r="B24" s="8" t="s">
        <v>32</v>
      </c>
      <c r="C24" s="8"/>
      <c r="D24" s="8"/>
      <c r="E24" s="8"/>
      <c r="F24" s="11"/>
      <c r="G24" s="9">
        <f t="shared" si="0"/>
        <v>0</v>
      </c>
      <c r="H24" s="9">
        <f t="shared" si="1"/>
        <v>0</v>
      </c>
      <c r="I24" s="9">
        <f t="shared" si="2"/>
        <v>0</v>
      </c>
    </row>
    <row r="25" spans="1:21" ht="15" customHeight="1" x14ac:dyDescent="0.25">
      <c r="A25" s="8"/>
      <c r="B25" s="8" t="s">
        <v>33</v>
      </c>
      <c r="C25" s="8"/>
      <c r="D25" s="8"/>
      <c r="E25" s="8"/>
      <c r="F25" s="11"/>
      <c r="G25" s="9">
        <f t="shared" si="0"/>
        <v>0</v>
      </c>
      <c r="H25" s="9">
        <f t="shared" si="1"/>
        <v>0</v>
      </c>
      <c r="I25" s="9">
        <f t="shared" si="2"/>
        <v>0</v>
      </c>
    </row>
    <row r="26" spans="1:21" ht="15" customHeight="1" x14ac:dyDescent="0.25">
      <c r="A26" s="8">
        <v>8</v>
      </c>
      <c r="B26" s="8" t="s">
        <v>34</v>
      </c>
      <c r="C26" s="8"/>
      <c r="D26" s="8"/>
      <c r="E26" s="8"/>
      <c r="F26" s="11"/>
      <c r="G26" s="9">
        <f t="shared" si="0"/>
        <v>0</v>
      </c>
      <c r="H26" s="9">
        <f t="shared" si="1"/>
        <v>0</v>
      </c>
      <c r="I26" s="9">
        <f t="shared" si="2"/>
        <v>0</v>
      </c>
    </row>
    <row r="27" spans="1:21" ht="15" customHeight="1" x14ac:dyDescent="0.25">
      <c r="A27" s="8"/>
      <c r="B27" s="8" t="s">
        <v>35</v>
      </c>
      <c r="C27" s="8"/>
      <c r="D27" s="8"/>
      <c r="E27" s="8"/>
      <c r="F27" s="11"/>
      <c r="G27" s="9">
        <f t="shared" si="0"/>
        <v>0</v>
      </c>
      <c r="H27" s="9">
        <f t="shared" si="1"/>
        <v>0</v>
      </c>
      <c r="I27" s="9">
        <f t="shared" si="2"/>
        <v>0</v>
      </c>
    </row>
    <row r="28" spans="1:21" ht="15" customHeight="1" x14ac:dyDescent="0.25">
      <c r="A28" s="8"/>
      <c r="B28" s="8" t="s">
        <v>36</v>
      </c>
      <c r="C28" s="8"/>
      <c r="D28" s="8"/>
      <c r="E28" s="8"/>
      <c r="F28" s="11"/>
      <c r="G28" s="9">
        <f t="shared" si="0"/>
        <v>0</v>
      </c>
      <c r="H28" s="9">
        <f t="shared" si="1"/>
        <v>0</v>
      </c>
      <c r="I28" s="9">
        <f t="shared" si="2"/>
        <v>0</v>
      </c>
    </row>
    <row r="29" spans="1:21" ht="15" customHeight="1" x14ac:dyDescent="0.25">
      <c r="A29" s="8">
        <v>9</v>
      </c>
      <c r="B29" s="8" t="s">
        <v>37</v>
      </c>
      <c r="C29" s="8"/>
      <c r="D29" s="8"/>
      <c r="E29" s="8"/>
      <c r="F29" s="11"/>
      <c r="G29" s="9">
        <f t="shared" si="0"/>
        <v>0</v>
      </c>
      <c r="H29" s="9">
        <f t="shared" si="1"/>
        <v>0</v>
      </c>
      <c r="I29" s="9">
        <f t="shared" si="2"/>
        <v>0</v>
      </c>
    </row>
    <row r="30" spans="1:21" ht="15" customHeight="1" x14ac:dyDescent="0.25">
      <c r="A30" s="8"/>
      <c r="B30" s="8" t="s">
        <v>38</v>
      </c>
      <c r="C30" s="8"/>
      <c r="D30" s="8"/>
      <c r="E30" s="8"/>
      <c r="F30" s="11"/>
      <c r="G30" s="9">
        <f t="shared" si="0"/>
        <v>0</v>
      </c>
      <c r="H30" s="9">
        <f t="shared" si="1"/>
        <v>0</v>
      </c>
      <c r="I30" s="9">
        <f t="shared" si="2"/>
        <v>0</v>
      </c>
    </row>
    <row r="31" spans="1:21" ht="15" customHeight="1" x14ac:dyDescent="0.25">
      <c r="A31" s="8"/>
      <c r="B31" s="8" t="s">
        <v>39</v>
      </c>
      <c r="C31" s="8"/>
      <c r="D31" s="8"/>
      <c r="E31" s="8"/>
      <c r="F31" s="11"/>
      <c r="G31" s="9">
        <f t="shared" si="0"/>
        <v>0</v>
      </c>
      <c r="H31" s="9">
        <f t="shared" si="1"/>
        <v>0</v>
      </c>
      <c r="I31" s="9">
        <f t="shared" si="2"/>
        <v>0</v>
      </c>
    </row>
    <row r="32" spans="1:21" ht="15" customHeight="1" x14ac:dyDescent="0.25">
      <c r="A32" s="8">
        <v>10</v>
      </c>
      <c r="B32" s="8" t="s">
        <v>40</v>
      </c>
      <c r="C32" s="8"/>
      <c r="D32" s="8"/>
      <c r="E32" s="8"/>
      <c r="F32" s="11"/>
      <c r="G32" s="9">
        <f t="shared" si="0"/>
        <v>0</v>
      </c>
      <c r="H32" s="9">
        <f t="shared" si="1"/>
        <v>0</v>
      </c>
      <c r="I32" s="9">
        <f t="shared" si="2"/>
        <v>0</v>
      </c>
    </row>
    <row r="33" spans="1:10" ht="15" customHeight="1" x14ac:dyDescent="0.25">
      <c r="A33" s="8"/>
      <c r="B33" s="8"/>
      <c r="C33" s="8"/>
      <c r="D33" s="8"/>
      <c r="E33" s="8"/>
      <c r="F33" s="11"/>
      <c r="G33" s="9"/>
      <c r="H33" s="10"/>
      <c r="I33" s="8"/>
    </row>
    <row r="34" spans="1:10" ht="15" customHeight="1" x14ac:dyDescent="0.25">
      <c r="A34" s="8"/>
      <c r="B34" s="8"/>
      <c r="C34" s="8"/>
      <c r="D34" s="8"/>
      <c r="E34" s="8"/>
      <c r="F34" s="11"/>
      <c r="G34" s="9"/>
      <c r="H34" s="8"/>
      <c r="I34" s="8"/>
    </row>
    <row r="35" spans="1:10" ht="15" customHeight="1" x14ac:dyDescent="0.25">
      <c r="A35" s="8"/>
      <c r="B35" s="7" t="s">
        <v>41</v>
      </c>
      <c r="C35" s="8"/>
      <c r="D35" s="8"/>
      <c r="E35" s="8"/>
      <c r="F35" s="11"/>
      <c r="G35" s="8"/>
      <c r="H35" s="10"/>
      <c r="I35" s="9">
        <f>SUM(I5:I18)</f>
        <v>0</v>
      </c>
      <c r="J35" s="5">
        <f>I35*10.764</f>
        <v>0</v>
      </c>
    </row>
    <row r="36" spans="1:10" ht="15" customHeight="1" x14ac:dyDescent="0.25">
      <c r="A36" s="8"/>
      <c r="B36" s="7" t="s">
        <v>47</v>
      </c>
      <c r="C36" s="8"/>
      <c r="D36" s="8"/>
      <c r="E36" s="8"/>
      <c r="F36" s="11"/>
      <c r="G36" s="8"/>
      <c r="H36" s="10"/>
      <c r="I36" s="9">
        <f>SUM(I19:I28)</f>
        <v>0</v>
      </c>
      <c r="J36" s="5">
        <f>I36*10.764</f>
        <v>0</v>
      </c>
    </row>
    <row r="37" spans="1:10" ht="15" customHeight="1" x14ac:dyDescent="0.25">
      <c r="A37" s="8"/>
      <c r="B37" s="7" t="s">
        <v>48</v>
      </c>
      <c r="C37" s="8"/>
      <c r="D37" s="8"/>
      <c r="E37" s="8"/>
      <c r="F37" s="11"/>
      <c r="G37" s="8"/>
      <c r="H37" s="10"/>
      <c r="I37" s="12">
        <f>SUM(I29:I31)</f>
        <v>0</v>
      </c>
      <c r="J37" s="5">
        <f>I37*10.764</f>
        <v>0</v>
      </c>
    </row>
    <row r="38" spans="1:10" ht="15" customHeight="1" x14ac:dyDescent="0.25">
      <c r="A38" s="8"/>
      <c r="B38" s="7" t="s">
        <v>42</v>
      </c>
      <c r="C38" s="8"/>
      <c r="D38" s="8"/>
      <c r="E38" s="8"/>
      <c r="F38" s="11"/>
      <c r="G38" s="8"/>
      <c r="H38" s="10"/>
      <c r="I38" s="9">
        <f>SUM(I5:I28)</f>
        <v>0</v>
      </c>
      <c r="J38" s="5">
        <f>I38*10.764</f>
        <v>0</v>
      </c>
    </row>
    <row r="39" spans="1:10" ht="15" customHeight="1" x14ac:dyDescent="0.25">
      <c r="A39" s="6"/>
      <c r="B39" s="6"/>
      <c r="C39" s="6"/>
      <c r="D39" s="6"/>
      <c r="E39" s="6"/>
      <c r="F39" s="6"/>
      <c r="G39" s="6"/>
      <c r="H39" s="6"/>
      <c r="I39" s="6"/>
    </row>
    <row r="40" spans="1:10" ht="15" customHeight="1" x14ac:dyDescent="0.25">
      <c r="A40" s="6"/>
      <c r="B40" s="6"/>
      <c r="C40" s="6"/>
      <c r="D40" s="6"/>
      <c r="E40" s="6"/>
      <c r="F40" s="6"/>
      <c r="G40" s="6"/>
      <c r="H40" s="6"/>
      <c r="I40" s="6"/>
    </row>
  </sheetData>
  <mergeCells count="8">
    <mergeCell ref="K3:U21"/>
    <mergeCell ref="I3:I4"/>
    <mergeCell ref="A3:A4"/>
    <mergeCell ref="B3:B4"/>
    <mergeCell ref="C3:D3"/>
    <mergeCell ref="E3:F3"/>
    <mergeCell ref="G3:G4"/>
    <mergeCell ref="H3:H4"/>
  </mergeCells>
  <pageMargins left="0.7" right="0.7" top="0.75" bottom="0.75" header="0.51180555555555551" footer="0.51180555555555551"/>
  <pageSetup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0"/>
  <sheetViews>
    <sheetView workbookViewId="0">
      <selection activeCell="E15" sqref="E15"/>
    </sheetView>
  </sheetViews>
  <sheetFormatPr defaultRowHeight="15" x14ac:dyDescent="0.25"/>
  <cols>
    <col min="1" max="1" width="11.28515625" customWidth="1"/>
    <col min="2" max="2" width="12" customWidth="1"/>
    <col min="3" max="3" width="14.5703125" customWidth="1"/>
    <col min="4" max="4" width="4" customWidth="1"/>
    <col min="5" max="5" width="15.140625" customWidth="1"/>
    <col min="6" max="7" width="9.140625" hidden="1" customWidth="1"/>
    <col min="9" max="9" width="12.7109375" customWidth="1"/>
    <col min="10" max="10" width="15.140625" customWidth="1"/>
    <col min="13" max="13" width="16.5703125" customWidth="1"/>
  </cols>
  <sheetData>
    <row r="2" spans="1:14" x14ac:dyDescent="0.25">
      <c r="A2" t="s">
        <v>78</v>
      </c>
      <c r="B2" s="49" t="s">
        <v>79</v>
      </c>
      <c r="C2" s="49">
        <v>7</v>
      </c>
    </row>
    <row r="3" spans="1:14" x14ac:dyDescent="0.25">
      <c r="B3" t="s">
        <v>80</v>
      </c>
      <c r="C3" t="s">
        <v>81</v>
      </c>
    </row>
    <row r="4" spans="1:14" x14ac:dyDescent="0.25">
      <c r="A4" t="s">
        <v>82</v>
      </c>
      <c r="B4" s="14">
        <v>20</v>
      </c>
      <c r="C4" s="14">
        <v>20</v>
      </c>
    </row>
    <row r="5" spans="1:14" x14ac:dyDescent="0.25">
      <c r="A5" t="s">
        <v>83</v>
      </c>
      <c r="B5" t="s">
        <v>84</v>
      </c>
      <c r="C5" t="s">
        <v>85</v>
      </c>
      <c r="H5" s="14" t="s">
        <v>86</v>
      </c>
      <c r="I5" s="14" t="s">
        <v>87</v>
      </c>
      <c r="J5" s="14" t="s">
        <v>88</v>
      </c>
      <c r="K5" s="14" t="s">
        <v>89</v>
      </c>
      <c r="L5" s="14" t="s">
        <v>90</v>
      </c>
      <c r="M5" s="14" t="s">
        <v>91</v>
      </c>
      <c r="N5" s="14" t="s">
        <v>92</v>
      </c>
    </row>
    <row r="6" spans="1:14" x14ac:dyDescent="0.25">
      <c r="B6" s="14">
        <f>C2+1</f>
        <v>8</v>
      </c>
      <c r="C6" s="14">
        <v>0</v>
      </c>
      <c r="E6" s="20" t="s">
        <v>93</v>
      </c>
      <c r="H6" s="20">
        <f>C4</f>
        <v>20</v>
      </c>
      <c r="I6" s="79">
        <f>30/B6*C6</f>
        <v>0</v>
      </c>
      <c r="J6" s="77">
        <f>15/B8*C8</f>
        <v>0</v>
      </c>
      <c r="K6" s="20">
        <f>10/B10*C10</f>
        <v>0</v>
      </c>
      <c r="L6" s="20">
        <f>10/B12*C12</f>
        <v>0</v>
      </c>
      <c r="M6" s="20">
        <f>5/B14*C14</f>
        <v>0</v>
      </c>
      <c r="N6" s="20">
        <f>5/B16*C16</f>
        <v>0</v>
      </c>
    </row>
    <row r="7" spans="1:14" x14ac:dyDescent="0.25">
      <c r="A7" t="s">
        <v>94</v>
      </c>
      <c r="B7" t="s">
        <v>95</v>
      </c>
      <c r="C7" t="s">
        <v>96</v>
      </c>
      <c r="E7" s="14" t="s">
        <v>97</v>
      </c>
      <c r="F7" s="14"/>
      <c r="G7" s="14"/>
      <c r="H7" s="14">
        <f>H6+20</f>
        <v>40</v>
      </c>
      <c r="I7" s="18">
        <f>30/B6*C6</f>
        <v>0</v>
      </c>
      <c r="J7" s="78">
        <f>10/B8*C8</f>
        <v>0</v>
      </c>
      <c r="K7" s="14">
        <f>5/B10*C10</f>
        <v>0</v>
      </c>
      <c r="L7" s="14">
        <f>5/B12*C12</f>
        <v>0</v>
      </c>
      <c r="M7" s="14">
        <f>5/B14*C14</f>
        <v>0</v>
      </c>
      <c r="N7" s="14">
        <f>5/B16*C16</f>
        <v>0</v>
      </c>
    </row>
    <row r="8" spans="1:14" x14ac:dyDescent="0.25">
      <c r="B8" s="14">
        <f>C2</f>
        <v>7</v>
      </c>
      <c r="C8" s="14">
        <v>0</v>
      </c>
    </row>
    <row r="9" spans="1:14" x14ac:dyDescent="0.25">
      <c r="A9" t="s">
        <v>98</v>
      </c>
      <c r="B9" t="s">
        <v>95</v>
      </c>
      <c r="C9" t="s">
        <v>96</v>
      </c>
    </row>
    <row r="10" spans="1:14" x14ac:dyDescent="0.25">
      <c r="B10" s="14">
        <f>C2</f>
        <v>7</v>
      </c>
      <c r="C10" s="14">
        <v>0</v>
      </c>
    </row>
    <row r="11" spans="1:14" x14ac:dyDescent="0.25">
      <c r="A11" t="s">
        <v>90</v>
      </c>
      <c r="B11" t="s">
        <v>95</v>
      </c>
      <c r="C11" t="s">
        <v>96</v>
      </c>
    </row>
    <row r="12" spans="1:14" x14ac:dyDescent="0.25">
      <c r="B12" s="14">
        <f>C2</f>
        <v>7</v>
      </c>
      <c r="C12" s="14">
        <v>0</v>
      </c>
      <c r="H12" s="14"/>
      <c r="I12" s="14" t="s">
        <v>93</v>
      </c>
      <c r="J12" s="14" t="s">
        <v>99</v>
      </c>
      <c r="K12" t="s">
        <v>100</v>
      </c>
    </row>
    <row r="13" spans="1:14" ht="30" x14ac:dyDescent="0.25">
      <c r="A13" s="50" t="s">
        <v>91</v>
      </c>
      <c r="B13" t="s">
        <v>95</v>
      </c>
      <c r="C13" t="s">
        <v>96</v>
      </c>
      <c r="H13" s="14" t="s">
        <v>101</v>
      </c>
      <c r="I13" s="14">
        <f>H6</f>
        <v>20</v>
      </c>
      <c r="J13" s="14">
        <f>H7</f>
        <v>40</v>
      </c>
      <c r="K13" t="s">
        <v>100</v>
      </c>
    </row>
    <row r="14" spans="1:14" x14ac:dyDescent="0.25">
      <c r="B14" s="14">
        <f>C2</f>
        <v>7</v>
      </c>
      <c r="C14" s="14">
        <v>0</v>
      </c>
      <c r="H14" s="14" t="s">
        <v>102</v>
      </c>
      <c r="I14" s="18">
        <f>I6</f>
        <v>0</v>
      </c>
      <c r="J14" s="18">
        <f>I7</f>
        <v>0</v>
      </c>
    </row>
    <row r="15" spans="1:14" x14ac:dyDescent="0.25">
      <c r="A15" t="s">
        <v>92</v>
      </c>
      <c r="B15" t="s">
        <v>95</v>
      </c>
      <c r="C15" t="s">
        <v>96</v>
      </c>
      <c r="H15" s="14" t="s">
        <v>88</v>
      </c>
      <c r="I15" s="78">
        <f>J6</f>
        <v>0</v>
      </c>
      <c r="J15" s="78">
        <f>J7</f>
        <v>0</v>
      </c>
    </row>
    <row r="16" spans="1:14" x14ac:dyDescent="0.25">
      <c r="B16" s="14">
        <f>C2</f>
        <v>7</v>
      </c>
      <c r="C16" s="14">
        <v>0</v>
      </c>
      <c r="H16" s="14" t="s">
        <v>89</v>
      </c>
      <c r="I16" s="14">
        <f>K6</f>
        <v>0</v>
      </c>
      <c r="J16" s="14">
        <f>K7</f>
        <v>0</v>
      </c>
    </row>
    <row r="17" spans="8:10" x14ac:dyDescent="0.25">
      <c r="H17" s="14" t="s">
        <v>90</v>
      </c>
      <c r="I17" s="14">
        <f>L6</f>
        <v>0</v>
      </c>
      <c r="J17" s="14">
        <f>L7</f>
        <v>0</v>
      </c>
    </row>
    <row r="18" spans="8:10" ht="30" x14ac:dyDescent="0.25">
      <c r="H18" s="15" t="s">
        <v>91</v>
      </c>
      <c r="I18" s="14">
        <f>M6</f>
        <v>0</v>
      </c>
      <c r="J18" s="14">
        <f>M7</f>
        <v>0</v>
      </c>
    </row>
    <row r="19" spans="8:10" x14ac:dyDescent="0.25">
      <c r="H19" s="14" t="s">
        <v>92</v>
      </c>
      <c r="I19" s="14">
        <f>N6</f>
        <v>0</v>
      </c>
      <c r="J19" s="14">
        <f>N7</f>
        <v>0</v>
      </c>
    </row>
    <row r="20" spans="8:10" x14ac:dyDescent="0.25">
      <c r="H20" s="14" t="s">
        <v>103</v>
      </c>
      <c r="I20" s="78">
        <f>I13+I14+I15+I16+I17+I18+I19</f>
        <v>20</v>
      </c>
      <c r="J20" s="78">
        <f>J13+J14+J15+J16+J17+J18+J19</f>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0"/>
  <sheetViews>
    <sheetView workbookViewId="0">
      <selection activeCell="A8" sqref="A8:K8"/>
    </sheetView>
  </sheetViews>
  <sheetFormatPr defaultRowHeight="15" x14ac:dyDescent="0.25"/>
  <cols>
    <col min="1" max="1" width="28.28515625" customWidth="1"/>
  </cols>
  <sheetData>
    <row r="1" spans="1:11" ht="15.75" thickBot="1" x14ac:dyDescent="0.3"/>
    <row r="2" spans="1:11" ht="60" x14ac:dyDescent="0.25">
      <c r="A2" s="24"/>
      <c r="B2" s="84" t="s">
        <v>138</v>
      </c>
      <c r="C2" s="84" t="s">
        <v>101</v>
      </c>
      <c r="D2" s="84" t="s">
        <v>102</v>
      </c>
      <c r="E2" s="84" t="s">
        <v>139</v>
      </c>
      <c r="F2" s="84" t="s">
        <v>140</v>
      </c>
      <c r="G2" s="84" t="s">
        <v>141</v>
      </c>
      <c r="H2" s="84" t="s">
        <v>90</v>
      </c>
      <c r="I2" s="84" t="s">
        <v>142</v>
      </c>
      <c r="J2" s="84" t="s">
        <v>143</v>
      </c>
      <c r="K2" s="85" t="s">
        <v>144</v>
      </c>
    </row>
    <row r="3" spans="1:11" x14ac:dyDescent="0.25">
      <c r="A3" s="26" t="s">
        <v>145</v>
      </c>
      <c r="B3" s="14">
        <v>10</v>
      </c>
      <c r="C3" s="14">
        <v>15</v>
      </c>
      <c r="D3" s="14">
        <v>30</v>
      </c>
      <c r="E3" s="14">
        <v>10</v>
      </c>
      <c r="F3" s="14">
        <v>5</v>
      </c>
      <c r="G3" s="14">
        <v>5</v>
      </c>
      <c r="H3" s="14">
        <v>10</v>
      </c>
      <c r="I3" s="14">
        <v>2.5</v>
      </c>
      <c r="J3" s="14">
        <v>2.5</v>
      </c>
      <c r="K3" s="86">
        <f>SUM(B3:J3)</f>
        <v>90</v>
      </c>
    </row>
    <row r="4" spans="1:11" x14ac:dyDescent="0.25">
      <c r="A4" s="26" t="s">
        <v>99</v>
      </c>
      <c r="B4" s="14">
        <v>30</v>
      </c>
      <c r="C4" s="14">
        <v>15</v>
      </c>
      <c r="D4" s="14">
        <v>30</v>
      </c>
      <c r="E4" s="14">
        <v>10</v>
      </c>
      <c r="F4" s="14">
        <v>2.5</v>
      </c>
      <c r="G4" s="14">
        <v>2.5</v>
      </c>
      <c r="H4" s="14">
        <v>0</v>
      </c>
      <c r="I4" s="14">
        <v>5</v>
      </c>
      <c r="J4" s="14">
        <v>5</v>
      </c>
      <c r="K4" s="86">
        <f>SUM(B4:J4)</f>
        <v>100</v>
      </c>
    </row>
    <row r="5" spans="1:11" x14ac:dyDescent="0.25">
      <c r="A5" s="26"/>
      <c r="B5" s="14"/>
      <c r="C5" s="14"/>
      <c r="D5" s="14"/>
      <c r="E5" s="14"/>
      <c r="F5" s="14"/>
      <c r="G5" s="14"/>
      <c r="H5" s="14"/>
      <c r="I5" s="14"/>
      <c r="J5" s="14"/>
      <c r="K5" s="86"/>
    </row>
    <row r="6" spans="1:11" ht="30.75" customHeight="1" x14ac:dyDescent="0.25">
      <c r="A6" s="89" t="s">
        <v>146</v>
      </c>
      <c r="B6" s="91">
        <v>1</v>
      </c>
      <c r="C6" s="91">
        <v>1</v>
      </c>
      <c r="D6" s="49">
        <v>23</v>
      </c>
      <c r="E6" s="14">
        <f>D6-1</f>
        <v>22</v>
      </c>
      <c r="F6" s="14">
        <f>E6</f>
        <v>22</v>
      </c>
      <c r="G6" s="14">
        <f t="shared" ref="G6:J6" si="0">F6</f>
        <v>22</v>
      </c>
      <c r="H6" s="14">
        <f t="shared" si="0"/>
        <v>22</v>
      </c>
      <c r="I6" s="14">
        <f t="shared" si="0"/>
        <v>22</v>
      </c>
      <c r="J6" s="14">
        <f t="shared" si="0"/>
        <v>22</v>
      </c>
      <c r="K6" s="86"/>
    </row>
    <row r="7" spans="1:11" ht="15.75" thickBot="1" x14ac:dyDescent="0.3">
      <c r="A7" s="90" t="s">
        <v>147</v>
      </c>
      <c r="B7" s="87">
        <v>1</v>
      </c>
      <c r="C7" s="87">
        <v>1</v>
      </c>
      <c r="D7" s="87">
        <v>4</v>
      </c>
      <c r="E7" s="87">
        <v>0</v>
      </c>
      <c r="F7" s="87">
        <v>0</v>
      </c>
      <c r="G7" s="87">
        <v>0</v>
      </c>
      <c r="H7" s="87">
        <v>0</v>
      </c>
      <c r="I7" s="87">
        <v>0</v>
      </c>
      <c r="J7" s="87">
        <v>0</v>
      </c>
      <c r="K7" s="88"/>
    </row>
    <row r="8" spans="1:11" ht="15.75" thickBot="1" x14ac:dyDescent="0.3">
      <c r="A8" s="141"/>
      <c r="B8" s="141"/>
      <c r="C8" s="141"/>
      <c r="D8" s="141"/>
      <c r="E8" s="141"/>
      <c r="F8" s="141"/>
      <c r="G8" s="141"/>
      <c r="H8" s="141"/>
      <c r="I8" s="141"/>
      <c r="J8" s="141"/>
      <c r="K8" s="141"/>
    </row>
    <row r="9" spans="1:11" x14ac:dyDescent="0.25">
      <c r="A9" s="24" t="s">
        <v>148</v>
      </c>
      <c r="B9" s="22">
        <f>B3*B7</f>
        <v>10</v>
      </c>
      <c r="C9" s="22">
        <f>C3*C7</f>
        <v>15</v>
      </c>
      <c r="D9" s="22">
        <f t="shared" ref="D9:J9" si="1">D3/D6*D7</f>
        <v>5.2173913043478262</v>
      </c>
      <c r="E9" s="22">
        <f t="shared" si="1"/>
        <v>0</v>
      </c>
      <c r="F9" s="22">
        <f t="shared" si="1"/>
        <v>0</v>
      </c>
      <c r="G9" s="22">
        <f t="shared" si="1"/>
        <v>0</v>
      </c>
      <c r="H9" s="22">
        <f t="shared" si="1"/>
        <v>0</v>
      </c>
      <c r="I9" s="22">
        <f t="shared" si="1"/>
        <v>0</v>
      </c>
      <c r="J9" s="22">
        <f t="shared" si="1"/>
        <v>0</v>
      </c>
      <c r="K9" s="81">
        <f>SUM(B9:J9)</f>
        <v>30.217391304347828</v>
      </c>
    </row>
    <row r="10" spans="1:11" ht="15.75" thickBot="1" x14ac:dyDescent="0.3">
      <c r="A10" s="82" t="s">
        <v>149</v>
      </c>
      <c r="B10" s="68">
        <f>B7*B4</f>
        <v>30</v>
      </c>
      <c r="C10" s="68">
        <f>C4*C7</f>
        <v>15</v>
      </c>
      <c r="D10" s="68">
        <f t="shared" ref="D10:J10" si="2">D4/D6*D7</f>
        <v>5.2173913043478262</v>
      </c>
      <c r="E10" s="68">
        <f t="shared" si="2"/>
        <v>0</v>
      </c>
      <c r="F10" s="68">
        <f t="shared" si="2"/>
        <v>0</v>
      </c>
      <c r="G10" s="68">
        <f t="shared" si="2"/>
        <v>0</v>
      </c>
      <c r="H10" s="68">
        <f t="shared" si="2"/>
        <v>0</v>
      </c>
      <c r="I10" s="68">
        <f t="shared" si="2"/>
        <v>0</v>
      </c>
      <c r="J10" s="68">
        <f t="shared" si="2"/>
        <v>0</v>
      </c>
      <c r="K10" s="83">
        <f>SUM(B10:J10)</f>
        <v>50.217391304347828</v>
      </c>
    </row>
  </sheetData>
  <mergeCells count="1">
    <mergeCell ref="A8:K8"/>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Measurement</vt:lpstr>
      <vt:lpstr>plan</vt:lpstr>
      <vt:lpstr>C%</vt:lpstr>
      <vt:lpstr>C% For IDFC Bank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dc:creator>
  <cp:lastModifiedBy>DELL</cp:lastModifiedBy>
  <dcterms:created xsi:type="dcterms:W3CDTF">2015-10-16T10:19:58Z</dcterms:created>
  <dcterms:modified xsi:type="dcterms:W3CDTF">2025-07-15T12:15:54Z</dcterms:modified>
</cp:coreProperties>
</file>