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61"/>
  <workbookPr defaultThemeVersion="124226"/>
  <mc:AlternateContent xmlns:mc="http://schemas.openxmlformats.org/markup-compatibility/2006">
    <mc:Choice Requires="x15">
      <x15ac:absPath xmlns:x15ac="http://schemas.microsoft.com/office/spreadsheetml/2010/11/ac" url="D:\Gaurav\Aug 25\GHFL\OLD\"/>
    </mc:Choice>
  </mc:AlternateContent>
  <xr:revisionPtr revIDLastSave="0" documentId="13_ncr:1_{31EB5424-3433-4D28-81FD-4C2FC169CC89}" xr6:coauthVersionLast="36" xr6:coauthVersionMax="36" xr10:uidLastSave="{00000000-0000-0000-0000-000000000000}"/>
  <bookViews>
    <workbookView xWindow="0" yWindow="0" windowWidth="20490" windowHeight="6825" xr2:uid="{00000000-000D-0000-FFFF-FFFF00000000}"/>
  </bookViews>
  <sheets>
    <sheet name="Report" sheetId="3" r:id="rId1"/>
    <sheet name="Sheet1" sheetId="4" r:id="rId2"/>
  </sheets>
  <definedNames>
    <definedName name="_xlnm.Print_Area" localSheetId="0">Report!$A$1:$I$580</definedName>
  </definedNames>
  <calcPr calcId="191029"/>
</workbook>
</file>

<file path=xl/calcChain.xml><?xml version="1.0" encoding="utf-8"?>
<calcChain xmlns="http://schemas.openxmlformats.org/spreadsheetml/2006/main">
  <c r="K2" i="3" l="1"/>
  <c r="M84" i="3" l="1"/>
  <c r="K83" i="3"/>
  <c r="K82" i="3"/>
  <c r="K81" i="3"/>
  <c r="K80" i="3"/>
  <c r="M132" i="3"/>
  <c r="K130" i="3"/>
  <c r="K129" i="3"/>
  <c r="K128" i="3"/>
  <c r="M116" i="3"/>
  <c r="K114" i="3"/>
  <c r="K113" i="3"/>
  <c r="K112" i="3"/>
  <c r="M100" i="3"/>
  <c r="K98" i="3"/>
  <c r="K97" i="3"/>
  <c r="K96" i="3"/>
  <c r="M68" i="3"/>
  <c r="K66" i="3"/>
  <c r="K65" i="3"/>
  <c r="K64" i="3"/>
  <c r="I105" i="3"/>
  <c r="I121" i="3"/>
  <c r="I57" i="3"/>
  <c r="I89" i="3"/>
  <c r="I73" i="3"/>
  <c r="K76" i="3" l="1"/>
  <c r="C75" i="3" s="1"/>
  <c r="E75" i="3" s="1"/>
  <c r="K74" i="3"/>
  <c r="E84" i="3"/>
  <c r="E80" i="3"/>
  <c r="E82" i="3"/>
  <c r="E78" i="3"/>
  <c r="K77" i="3"/>
  <c r="K78" i="3" s="1"/>
  <c r="E83" i="3"/>
  <c r="E79" i="3"/>
  <c r="K75" i="3"/>
  <c r="E86" i="3"/>
  <c r="E85" i="3"/>
  <c r="E81" i="3"/>
  <c r="E77" i="3"/>
  <c r="K124" i="3"/>
  <c r="E132" i="3"/>
  <c r="E128" i="3"/>
  <c r="K123" i="3"/>
  <c r="E129" i="3"/>
  <c r="E125" i="3"/>
  <c r="K122" i="3"/>
  <c r="E131" i="3"/>
  <c r="E127" i="3"/>
  <c r="E134" i="3"/>
  <c r="E130" i="3"/>
  <c r="E126" i="3"/>
  <c r="E133" i="3"/>
  <c r="K125" i="3"/>
  <c r="K126" i="3" s="1"/>
  <c r="K131" i="3" s="1"/>
  <c r="K108" i="3"/>
  <c r="K107" i="3"/>
  <c r="E118" i="3"/>
  <c r="E110" i="3"/>
  <c r="K109" i="3"/>
  <c r="K110" i="3" s="1"/>
  <c r="K115" i="3" s="1"/>
  <c r="E113" i="3"/>
  <c r="E109" i="3"/>
  <c r="K106" i="3"/>
  <c r="E116" i="3"/>
  <c r="E112" i="3"/>
  <c r="E115" i="3"/>
  <c r="E111" i="3"/>
  <c r="E114" i="3"/>
  <c r="E117" i="3"/>
  <c r="E101" i="3"/>
  <c r="K93" i="3"/>
  <c r="K94" i="3" s="1"/>
  <c r="K99" i="3" s="1"/>
  <c r="E97" i="3"/>
  <c r="E93" i="3"/>
  <c r="K90" i="3"/>
  <c r="E100" i="3"/>
  <c r="E96" i="3"/>
  <c r="K91" i="3"/>
  <c r="K92" i="3"/>
  <c r="E99" i="3"/>
  <c r="E95" i="3"/>
  <c r="E102" i="3"/>
  <c r="E98" i="3"/>
  <c r="E94" i="3"/>
  <c r="E70" i="3"/>
  <c r="E66" i="3"/>
  <c r="E62" i="3"/>
  <c r="K61" i="3"/>
  <c r="K62" i="3" s="1"/>
  <c r="E65" i="3"/>
  <c r="E61" i="3"/>
  <c r="E69" i="3"/>
  <c r="K58" i="3"/>
  <c r="K60" i="3"/>
  <c r="C59" i="3" s="1"/>
  <c r="E68" i="3"/>
  <c r="E64" i="3"/>
  <c r="K59" i="3"/>
  <c r="E67" i="3"/>
  <c r="E63" i="3"/>
  <c r="K79" i="3" l="1"/>
  <c r="K67" i="3"/>
  <c r="K63" i="3"/>
  <c r="K68" i="3" s="1"/>
  <c r="C60" i="3" s="1"/>
  <c r="E60" i="3" s="1"/>
  <c r="C91" i="3"/>
  <c r="E91" i="3" s="1"/>
  <c r="K95" i="3"/>
  <c r="K100" i="3" s="1"/>
  <c r="C92" i="3" s="1"/>
  <c r="E92" i="3" s="1"/>
  <c r="C107" i="3"/>
  <c r="K111" i="3"/>
  <c r="K116" i="3" s="1"/>
  <c r="C108" i="3" s="1"/>
  <c r="E108" i="3" s="1"/>
  <c r="C123" i="3"/>
  <c r="K127" i="3"/>
  <c r="K132" i="3" s="1"/>
  <c r="C124" i="3" s="1"/>
  <c r="E124" i="3" s="1"/>
  <c r="E59" i="3"/>
  <c r="K84" i="3" l="1"/>
  <c r="C76" i="3" s="1"/>
  <c r="F59" i="3"/>
  <c r="F91" i="3"/>
  <c r="J88" i="3" s="1"/>
  <c r="H91" i="3" s="1"/>
  <c r="F107" i="3"/>
  <c r="E107" i="3"/>
  <c r="F123" i="3"/>
  <c r="E123" i="3"/>
  <c r="F385" i="3"/>
  <c r="I385" i="3" s="1"/>
  <c r="F384" i="3"/>
  <c r="I384" i="3" s="1"/>
  <c r="F383" i="3"/>
  <c r="I383" i="3" s="1"/>
  <c r="C383" i="3"/>
  <c r="C384" i="3" s="1"/>
  <c r="C385" i="3" s="1"/>
  <c r="F382" i="3"/>
  <c r="I382" i="3" s="1"/>
  <c r="F370" i="3"/>
  <c r="I370" i="3" s="1"/>
  <c r="F369" i="3"/>
  <c r="I369" i="3" s="1"/>
  <c r="F368" i="3"/>
  <c r="I368" i="3" s="1"/>
  <c r="C368" i="3"/>
  <c r="C369" i="3" s="1"/>
  <c r="C370" i="3" s="1"/>
  <c r="F367" i="3"/>
  <c r="I367" i="3" s="1"/>
  <c r="F360" i="3"/>
  <c r="I360" i="3" s="1"/>
  <c r="F359" i="3"/>
  <c r="I359" i="3" s="1"/>
  <c r="F358" i="3"/>
  <c r="I358" i="3" s="1"/>
  <c r="C358" i="3"/>
  <c r="C359" i="3" s="1"/>
  <c r="C360" i="3" s="1"/>
  <c r="F357" i="3"/>
  <c r="I357" i="3" s="1"/>
  <c r="F346" i="3"/>
  <c r="I346" i="3" s="1"/>
  <c r="F345" i="3"/>
  <c r="I345" i="3" s="1"/>
  <c r="F344" i="3"/>
  <c r="I344" i="3" s="1"/>
  <c r="C344" i="3"/>
  <c r="C345" i="3" s="1"/>
  <c r="C346" i="3" s="1"/>
  <c r="F343" i="3"/>
  <c r="I343" i="3" s="1"/>
  <c r="F341" i="3"/>
  <c r="I341" i="3" s="1"/>
  <c r="F340" i="3"/>
  <c r="I340" i="3" s="1"/>
  <c r="F339" i="3"/>
  <c r="I339" i="3" s="1"/>
  <c r="C339" i="3"/>
  <c r="C340" i="3" s="1"/>
  <c r="C341" i="3" s="1"/>
  <c r="F338" i="3"/>
  <c r="I338" i="3" s="1"/>
  <c r="F336" i="3"/>
  <c r="I336" i="3" s="1"/>
  <c r="F335" i="3"/>
  <c r="I335" i="3" s="1"/>
  <c r="F334" i="3"/>
  <c r="I334" i="3" s="1"/>
  <c r="C334" i="3"/>
  <c r="C335" i="3" s="1"/>
  <c r="C336" i="3" s="1"/>
  <c r="F333" i="3"/>
  <c r="I333" i="3" s="1"/>
  <c r="F298" i="3"/>
  <c r="I298" i="3" s="1"/>
  <c r="F297" i="3"/>
  <c r="I297" i="3" s="1"/>
  <c r="F296" i="3"/>
  <c r="I296" i="3" s="1"/>
  <c r="C296" i="3"/>
  <c r="C297" i="3" s="1"/>
  <c r="C298" i="3" s="1"/>
  <c r="F295" i="3"/>
  <c r="I295" i="3" s="1"/>
  <c r="F278" i="3"/>
  <c r="I278" i="3" s="1"/>
  <c r="F277" i="3"/>
  <c r="I277" i="3" s="1"/>
  <c r="F276" i="3"/>
  <c r="I276" i="3" s="1"/>
  <c r="C276" i="3"/>
  <c r="C277" i="3" s="1"/>
  <c r="C278" i="3" s="1"/>
  <c r="F275" i="3"/>
  <c r="I275" i="3" s="1"/>
  <c r="F268" i="3"/>
  <c r="I268" i="3" s="1"/>
  <c r="F267" i="3"/>
  <c r="I267" i="3" s="1"/>
  <c r="F266" i="3"/>
  <c r="I266" i="3" s="1"/>
  <c r="C266" i="3"/>
  <c r="C267" i="3" s="1"/>
  <c r="C268" i="3" s="1"/>
  <c r="F265" i="3"/>
  <c r="I265" i="3" s="1"/>
  <c r="F293" i="3"/>
  <c r="I293" i="3" s="1"/>
  <c r="F290" i="3"/>
  <c r="I290" i="3" s="1"/>
  <c r="F224" i="3"/>
  <c r="I224" i="3" s="1"/>
  <c r="F250" i="3"/>
  <c r="I250" i="3" s="1"/>
  <c r="F249" i="3"/>
  <c r="I249" i="3" s="1"/>
  <c r="C248" i="3"/>
  <c r="C249" i="3" s="1"/>
  <c r="C250" i="3" s="1"/>
  <c r="F235" i="3"/>
  <c r="I235" i="3" s="1"/>
  <c r="F234" i="3"/>
  <c r="I234" i="3" s="1"/>
  <c r="F233" i="3"/>
  <c r="I233" i="3" s="1"/>
  <c r="C233" i="3"/>
  <c r="C234" i="3" s="1"/>
  <c r="C235" i="3" s="1"/>
  <c r="F232" i="3"/>
  <c r="I232" i="3" s="1"/>
  <c r="F225" i="3"/>
  <c r="I225" i="3" s="1"/>
  <c r="F223" i="3"/>
  <c r="I223" i="3" s="1"/>
  <c r="C223" i="3"/>
  <c r="C224" i="3" s="1"/>
  <c r="C225" i="3" s="1"/>
  <c r="F222" i="3"/>
  <c r="I222" i="3" s="1"/>
  <c r="F192" i="3"/>
  <c r="I192" i="3" s="1"/>
  <c r="F191" i="3"/>
  <c r="I191" i="3" s="1"/>
  <c r="F190" i="3"/>
  <c r="I190" i="3" s="1"/>
  <c r="C190" i="3"/>
  <c r="C191" i="3" s="1"/>
  <c r="C192" i="3" s="1"/>
  <c r="F189" i="3"/>
  <c r="I189" i="3" s="1"/>
  <c r="F187" i="3"/>
  <c r="I187" i="3" s="1"/>
  <c r="F186" i="3"/>
  <c r="I186" i="3" s="1"/>
  <c r="F185" i="3"/>
  <c r="I185" i="3" s="1"/>
  <c r="C185" i="3"/>
  <c r="C186" i="3" s="1"/>
  <c r="C187" i="3" s="1"/>
  <c r="F184" i="3"/>
  <c r="I184" i="3" s="1"/>
  <c r="J56" i="3" l="1"/>
  <c r="H59" i="3" s="1"/>
  <c r="E76" i="3"/>
  <c r="F75" i="3"/>
  <c r="J72" i="3" s="1"/>
  <c r="H75" i="3" s="1"/>
  <c r="J104" i="3"/>
  <c r="H107" i="3" s="1"/>
  <c r="J120" i="3"/>
  <c r="H123" i="3" s="1"/>
  <c r="F321" i="3"/>
  <c r="I321" i="3" s="1"/>
  <c r="F320" i="3"/>
  <c r="I320" i="3" s="1"/>
  <c r="F319" i="3"/>
  <c r="I319" i="3" s="1"/>
  <c r="C319" i="3"/>
  <c r="C320" i="3" s="1"/>
  <c r="C321" i="3" s="1"/>
  <c r="F318" i="3"/>
  <c r="I318" i="3" s="1"/>
  <c r="F316" i="3"/>
  <c r="I316" i="3" s="1"/>
  <c r="F315" i="3"/>
  <c r="I315" i="3" s="1"/>
  <c r="F314" i="3"/>
  <c r="I314" i="3" s="1"/>
  <c r="C314" i="3"/>
  <c r="C315" i="3" s="1"/>
  <c r="C316" i="3" s="1"/>
  <c r="F313" i="3"/>
  <c r="I313" i="3" s="1"/>
  <c r="H135" i="3" l="1"/>
  <c r="L168" i="3"/>
  <c r="F390" i="3" l="1"/>
  <c r="I390" i="3" s="1"/>
  <c r="F389" i="3"/>
  <c r="I389" i="3" s="1"/>
  <c r="F388" i="3"/>
  <c r="I388" i="3" s="1"/>
  <c r="C388" i="3"/>
  <c r="C389" i="3" s="1"/>
  <c r="C390" i="3" s="1"/>
  <c r="F387" i="3"/>
  <c r="I387" i="3" s="1"/>
  <c r="F380" i="3"/>
  <c r="I380" i="3" s="1"/>
  <c r="F379" i="3"/>
  <c r="I379" i="3" s="1"/>
  <c r="F378" i="3"/>
  <c r="C378" i="3"/>
  <c r="C379" i="3" s="1"/>
  <c r="C380" i="3" s="1"/>
  <c r="F372" i="3"/>
  <c r="I372" i="3" s="1"/>
  <c r="F375" i="3"/>
  <c r="I375" i="3" s="1"/>
  <c r="F374" i="3"/>
  <c r="I374" i="3" s="1"/>
  <c r="F373" i="3"/>
  <c r="I373" i="3" s="1"/>
  <c r="F362" i="3"/>
  <c r="I362" i="3" s="1"/>
  <c r="F365" i="3"/>
  <c r="I365" i="3" s="1"/>
  <c r="F364" i="3"/>
  <c r="I364" i="3" s="1"/>
  <c r="F363" i="3"/>
  <c r="I363" i="3" s="1"/>
  <c r="C373" i="3"/>
  <c r="C374" i="3" s="1"/>
  <c r="C375" i="3" s="1"/>
  <c r="C363" i="3"/>
  <c r="C364" i="3" s="1"/>
  <c r="C365" i="3" s="1"/>
  <c r="F355" i="3"/>
  <c r="I355" i="3" s="1"/>
  <c r="F354" i="3"/>
  <c r="I354" i="3" s="1"/>
  <c r="F353" i="3"/>
  <c r="C353" i="3"/>
  <c r="C354" i="3" s="1"/>
  <c r="C355" i="3" s="1"/>
  <c r="F331" i="3"/>
  <c r="I331" i="3" s="1"/>
  <c r="F330" i="3"/>
  <c r="F328" i="3"/>
  <c r="I328" i="3" s="1"/>
  <c r="F326" i="3"/>
  <c r="I326" i="3" s="1"/>
  <c r="F325" i="3"/>
  <c r="I325" i="3" s="1"/>
  <c r="F324" i="3"/>
  <c r="I324" i="3" s="1"/>
  <c r="F323" i="3"/>
  <c r="I323" i="3" s="1"/>
  <c r="F311" i="3"/>
  <c r="I311" i="3" s="1"/>
  <c r="F310" i="3"/>
  <c r="I310" i="3" s="1"/>
  <c r="F309" i="3"/>
  <c r="I309" i="3" s="1"/>
  <c r="F308" i="3"/>
  <c r="I308" i="3" s="1"/>
  <c r="F305" i="3"/>
  <c r="I305" i="3" s="1"/>
  <c r="F304" i="3"/>
  <c r="F303" i="3"/>
  <c r="I330" i="3"/>
  <c r="C329" i="3"/>
  <c r="C330" i="3" s="1"/>
  <c r="C331" i="3" s="1"/>
  <c r="C324" i="3"/>
  <c r="C325" i="3" s="1"/>
  <c r="C326" i="3" s="1"/>
  <c r="C309" i="3"/>
  <c r="C310" i="3" s="1"/>
  <c r="C311" i="3" s="1"/>
  <c r="C304" i="3"/>
  <c r="C305" i="3" s="1"/>
  <c r="C306" i="3" s="1"/>
  <c r="F292" i="3"/>
  <c r="I292" i="3" s="1"/>
  <c r="F291" i="3"/>
  <c r="I291" i="3" s="1"/>
  <c r="C291" i="3"/>
  <c r="C292" i="3" s="1"/>
  <c r="C293" i="3" s="1"/>
  <c r="F288" i="3"/>
  <c r="I288" i="3" s="1"/>
  <c r="F287" i="3"/>
  <c r="I287" i="3" s="1"/>
  <c r="F286" i="3"/>
  <c r="I286" i="3" s="1"/>
  <c r="F285" i="3"/>
  <c r="I285" i="3" s="1"/>
  <c r="F283" i="3"/>
  <c r="I283" i="3" s="1"/>
  <c r="F282" i="3"/>
  <c r="I282" i="3" s="1"/>
  <c r="F281" i="3"/>
  <c r="I281" i="3" s="1"/>
  <c r="F280" i="3"/>
  <c r="I280" i="3" s="1"/>
  <c r="F273" i="3"/>
  <c r="I273" i="3" s="1"/>
  <c r="F272" i="3"/>
  <c r="I272" i="3" s="1"/>
  <c r="F271" i="3"/>
  <c r="I271" i="3" s="1"/>
  <c r="F270" i="3"/>
  <c r="I270" i="3" s="1"/>
  <c r="F263" i="3"/>
  <c r="I263" i="3" s="1"/>
  <c r="F262" i="3"/>
  <c r="I262" i="3" s="1"/>
  <c r="F261" i="3"/>
  <c r="F260" i="3"/>
  <c r="I260" i="3" s="1"/>
  <c r="F258" i="3"/>
  <c r="I258" i="3" s="1"/>
  <c r="F257" i="3"/>
  <c r="F255" i="3"/>
  <c r="C286" i="3"/>
  <c r="C287" i="3" s="1"/>
  <c r="C288" i="3" s="1"/>
  <c r="C281" i="3"/>
  <c r="C282" i="3" s="1"/>
  <c r="C283" i="3" s="1"/>
  <c r="C271" i="3"/>
  <c r="C272" i="3" s="1"/>
  <c r="C273" i="3" s="1"/>
  <c r="C261" i="3"/>
  <c r="C262" i="3" s="1"/>
  <c r="C263" i="3" s="1"/>
  <c r="C256" i="3"/>
  <c r="C257" i="3" s="1"/>
  <c r="C258" i="3" s="1"/>
  <c r="F245" i="3"/>
  <c r="I245" i="3" s="1"/>
  <c r="F244" i="3"/>
  <c r="I244" i="3" s="1"/>
  <c r="F243" i="3"/>
  <c r="I243" i="3" s="1"/>
  <c r="F242" i="3"/>
  <c r="I242" i="3" s="1"/>
  <c r="F240" i="3"/>
  <c r="I240" i="3" s="1"/>
  <c r="F239" i="3"/>
  <c r="I239" i="3" s="1"/>
  <c r="F238" i="3"/>
  <c r="I238" i="3" s="1"/>
  <c r="F229" i="3"/>
  <c r="F228" i="3"/>
  <c r="I228" i="3" s="1"/>
  <c r="F227" i="3"/>
  <c r="I227" i="3" s="1"/>
  <c r="I229" i="3"/>
  <c r="F220" i="3"/>
  <c r="I220" i="3" s="1"/>
  <c r="F219" i="3"/>
  <c r="I219" i="3" s="1"/>
  <c r="F218" i="3"/>
  <c r="I218" i="3" s="1"/>
  <c r="F217" i="3"/>
  <c r="I217" i="3" s="1"/>
  <c r="F215" i="3"/>
  <c r="I215" i="3" s="1"/>
  <c r="F213" i="3"/>
  <c r="F212" i="3"/>
  <c r="C243" i="3"/>
  <c r="C244" i="3" s="1"/>
  <c r="C245" i="3" s="1"/>
  <c r="C238" i="3"/>
  <c r="C239" i="3" s="1"/>
  <c r="C240" i="3" s="1"/>
  <c r="C228" i="3"/>
  <c r="C229" i="3" s="1"/>
  <c r="C230" i="3" s="1"/>
  <c r="C218" i="3"/>
  <c r="C219" i="3" s="1"/>
  <c r="C220" i="3" s="1"/>
  <c r="C213" i="3"/>
  <c r="C214" i="3" s="1"/>
  <c r="C215" i="3" s="1"/>
  <c r="F204" i="3"/>
  <c r="I204" i="3" s="1"/>
  <c r="F207" i="3"/>
  <c r="I207" i="3" s="1"/>
  <c r="F206" i="3"/>
  <c r="I206" i="3" s="1"/>
  <c r="F205" i="3"/>
  <c r="I205" i="3" s="1"/>
  <c r="C205" i="3"/>
  <c r="C206" i="3" s="1"/>
  <c r="C207" i="3" s="1"/>
  <c r="F202" i="3"/>
  <c r="I202" i="3" s="1"/>
  <c r="F200" i="3"/>
  <c r="I200" i="3" s="1"/>
  <c r="C200" i="3"/>
  <c r="C201" i="3" s="1"/>
  <c r="C202" i="3" s="1"/>
  <c r="F199" i="3"/>
  <c r="I199" i="3" s="1"/>
  <c r="F197" i="3"/>
  <c r="I197" i="3" s="1"/>
  <c r="F196" i="3"/>
  <c r="I196" i="3" s="1"/>
  <c r="F195" i="3"/>
  <c r="I195" i="3" s="1"/>
  <c r="C195" i="3"/>
  <c r="C196" i="3" s="1"/>
  <c r="C197" i="3" s="1"/>
  <c r="F194" i="3"/>
  <c r="I194" i="3" s="1"/>
  <c r="F182" i="3"/>
  <c r="I182" i="3" s="1"/>
  <c r="F181" i="3"/>
  <c r="I181" i="3" s="1"/>
  <c r="F180" i="3"/>
  <c r="I180" i="3" s="1"/>
  <c r="F179" i="3"/>
  <c r="I179" i="3" s="1"/>
  <c r="F177" i="3"/>
  <c r="F175" i="3"/>
  <c r="I175" i="3" s="1"/>
  <c r="F174" i="3"/>
  <c r="C180" i="3"/>
  <c r="C181" i="3" s="1"/>
  <c r="C182" i="3" s="1"/>
  <c r="C175" i="3"/>
  <c r="C176" i="3" s="1"/>
  <c r="C177" i="3" s="1"/>
  <c r="H148" i="3"/>
  <c r="H147" i="3"/>
  <c r="F156" i="3" l="1"/>
  <c r="H156" i="3"/>
  <c r="F152" i="3"/>
  <c r="H152" i="3"/>
  <c r="H155" i="3"/>
  <c r="F155" i="3"/>
  <c r="H153" i="3"/>
  <c r="F153" i="3"/>
  <c r="F154" i="3"/>
  <c r="H154" i="3"/>
  <c r="I353" i="3"/>
  <c r="I213" i="3"/>
  <c r="I303" i="3"/>
  <c r="I212" i="3"/>
  <c r="I304" i="3"/>
  <c r="I177" i="3"/>
  <c r="K177" i="3"/>
  <c r="I255" i="3"/>
  <c r="I174" i="3"/>
  <c r="I257" i="3"/>
  <c r="I378" i="3"/>
  <c r="I261" i="3"/>
  <c r="I156" i="3" l="1"/>
  <c r="I152" i="3"/>
  <c r="F157" i="3"/>
  <c r="I153" i="3"/>
  <c r="I155" i="3"/>
  <c r="H157" i="3"/>
  <c r="I154" i="3"/>
  <c r="F165" i="3"/>
  <c r="H165" i="3"/>
  <c r="I165" i="3"/>
  <c r="I157" i="3" l="1"/>
  <c r="I166" i="3" s="1"/>
  <c r="F166" i="3"/>
  <c r="H166" i="3"/>
  <c r="H51" i="3"/>
  <c r="I4" i="3" l="1"/>
  <c r="A423" i="3" l="1"/>
  <c r="A424" i="3" s="1"/>
  <c r="A425" i="3" s="1"/>
  <c r="A426" i="3" s="1"/>
  <c r="A427" i="3" s="1"/>
  <c r="A428" i="3" s="1"/>
  <c r="A429" i="3" s="1"/>
  <c r="A430" i="3" s="1"/>
  <c r="A431" i="3" s="1"/>
  <c r="A432" i="3" s="1"/>
  <c r="A412" i="3"/>
  <c r="A413" i="3" s="1"/>
  <c r="A414" i="3" s="1"/>
  <c r="A415" i="3" s="1"/>
  <c r="A416" i="3" s="1"/>
  <c r="A417" i="3" s="1"/>
  <c r="A418" i="3" s="1"/>
  <c r="A419" i="3" s="1"/>
  <c r="A420" i="3" s="1"/>
  <c r="A421" i="3" s="1"/>
  <c r="A401" i="3"/>
  <c r="A402" i="3" s="1"/>
  <c r="A403" i="3" s="1"/>
  <c r="A404" i="3" s="1"/>
  <c r="A405" i="3" s="1"/>
  <c r="A406" i="3" s="1"/>
  <c r="A407" i="3" s="1"/>
  <c r="A408" i="3" s="1"/>
  <c r="A409" i="3" s="1"/>
  <c r="A410" i="3" s="1"/>
  <c r="A392" i="3"/>
  <c r="A393" i="3" s="1"/>
  <c r="A394" i="3" s="1"/>
  <c r="A395" i="3" s="1"/>
  <c r="A396" i="3" s="1"/>
  <c r="A397" i="3" s="1"/>
  <c r="A398" i="3" s="1"/>
  <c r="A399" i="3" s="1"/>
  <c r="C392" i="3"/>
  <c r="C393" i="3" s="1"/>
  <c r="C394" i="3" s="1"/>
  <c r="C395" i="3" s="1"/>
  <c r="C396" i="3" s="1"/>
  <c r="C397" i="3" s="1"/>
  <c r="C398" i="3" s="1"/>
  <c r="C399" i="3" s="1"/>
  <c r="E437" i="3" l="1"/>
  <c r="E436" i="3"/>
  <c r="H149" i="3"/>
  <c r="I432" i="3" l="1"/>
  <c r="I431" i="3"/>
  <c r="I430" i="3"/>
  <c r="I429" i="3"/>
  <c r="I428" i="3"/>
  <c r="I427" i="3"/>
  <c r="I426" i="3"/>
  <c r="I425" i="3"/>
  <c r="I424" i="3"/>
  <c r="I423" i="3"/>
  <c r="I421" i="3"/>
  <c r="I420" i="3"/>
  <c r="I419" i="3"/>
  <c r="I418" i="3"/>
  <c r="I417" i="3"/>
  <c r="I416" i="3"/>
  <c r="I415" i="3"/>
  <c r="I414" i="3"/>
  <c r="I413" i="3"/>
  <c r="I412" i="3"/>
  <c r="I410" i="3"/>
  <c r="I409" i="3"/>
  <c r="I408" i="3"/>
  <c r="I407" i="3"/>
  <c r="I406" i="3"/>
  <c r="I405" i="3"/>
  <c r="I404" i="3"/>
  <c r="I403" i="3"/>
  <c r="I402" i="3"/>
  <c r="I401" i="3"/>
  <c r="I393" i="3"/>
  <c r="I394" i="3"/>
  <c r="I395" i="3"/>
  <c r="I396" i="3"/>
  <c r="I397" i="3"/>
  <c r="I398" i="3"/>
  <c r="I399" i="3"/>
  <c r="I392" i="3"/>
  <c r="V401" i="3"/>
  <c r="W401" i="3"/>
  <c r="W423" i="3"/>
  <c r="V423" i="3"/>
  <c r="V412" i="3"/>
  <c r="W412" i="3"/>
  <c r="U423" i="3" l="1"/>
  <c r="V424" i="3"/>
  <c r="W424" i="3"/>
  <c r="W425" i="3" s="1"/>
  <c r="W426" i="3" s="1"/>
  <c r="W427" i="3" s="1"/>
  <c r="W428" i="3" s="1"/>
  <c r="W429" i="3" s="1"/>
  <c r="W430" i="3" s="1"/>
  <c r="W431" i="3" s="1"/>
  <c r="W432" i="3" s="1"/>
  <c r="U412" i="3"/>
  <c r="V413" i="3"/>
  <c r="W413" i="3"/>
  <c r="W414" i="3" s="1"/>
  <c r="W415" i="3" s="1"/>
  <c r="W416" i="3" s="1"/>
  <c r="W417" i="3" s="1"/>
  <c r="W418" i="3" s="1"/>
  <c r="W419" i="3" s="1"/>
  <c r="W420" i="3" s="1"/>
  <c r="W421" i="3" s="1"/>
  <c r="W402" i="3"/>
  <c r="W403" i="3" s="1"/>
  <c r="W404" i="3" s="1"/>
  <c r="W405" i="3" s="1"/>
  <c r="W406" i="3" s="1"/>
  <c r="W407" i="3" s="1"/>
  <c r="W408" i="3" s="1"/>
  <c r="W409" i="3" s="1"/>
  <c r="W410" i="3" s="1"/>
  <c r="V402" i="3"/>
  <c r="U401" i="3"/>
  <c r="C423" i="3" l="1"/>
  <c r="C412" i="3"/>
  <c r="C401" i="3"/>
  <c r="U424" i="3"/>
  <c r="V425" i="3"/>
  <c r="U425" i="3" s="1"/>
  <c r="C425" i="3" s="1"/>
  <c r="U413" i="3"/>
  <c r="V414" i="3"/>
  <c r="U414" i="3" s="1"/>
  <c r="C414" i="3" s="1"/>
  <c r="V403" i="3"/>
  <c r="U402" i="3"/>
  <c r="C424" i="3" l="1"/>
  <c r="C413" i="3"/>
  <c r="C402" i="3"/>
  <c r="V426" i="3"/>
  <c r="U426" i="3" s="1"/>
  <c r="C426" i="3" s="1"/>
  <c r="V415" i="3"/>
  <c r="U415" i="3" s="1"/>
  <c r="C415" i="3" s="1"/>
  <c r="V404" i="3"/>
  <c r="U403" i="3"/>
  <c r="C403" i="3" l="1"/>
  <c r="V427" i="3"/>
  <c r="U427" i="3" s="1"/>
  <c r="C427" i="3" s="1"/>
  <c r="V416" i="3"/>
  <c r="U416" i="3" s="1"/>
  <c r="C416" i="3" s="1"/>
  <c r="V405" i="3"/>
  <c r="U404" i="3"/>
  <c r="C404" i="3" l="1"/>
  <c r="V428" i="3"/>
  <c r="U428" i="3" s="1"/>
  <c r="C428" i="3" s="1"/>
  <c r="V417" i="3"/>
  <c r="U417" i="3" s="1"/>
  <c r="C417" i="3" s="1"/>
  <c r="V406" i="3"/>
  <c r="U405" i="3"/>
  <c r="C405" i="3" l="1"/>
  <c r="V429" i="3"/>
  <c r="U429" i="3" s="1"/>
  <c r="C429" i="3" s="1"/>
  <c r="V418" i="3"/>
  <c r="U418" i="3" s="1"/>
  <c r="C418" i="3" s="1"/>
  <c r="V407" i="3"/>
  <c r="U406" i="3"/>
  <c r="C406" i="3" l="1"/>
  <c r="V430" i="3"/>
  <c r="U430" i="3" s="1"/>
  <c r="C430" i="3" s="1"/>
  <c r="V419" i="3"/>
  <c r="U419" i="3" s="1"/>
  <c r="C419" i="3" s="1"/>
  <c r="V408" i="3"/>
  <c r="U407" i="3"/>
  <c r="C407" i="3" l="1"/>
  <c r="V431" i="3"/>
  <c r="U431" i="3" s="1"/>
  <c r="C431" i="3" s="1"/>
  <c r="V420" i="3"/>
  <c r="U420" i="3" s="1"/>
  <c r="C420" i="3" s="1"/>
  <c r="V409" i="3"/>
  <c r="U408" i="3"/>
  <c r="C408" i="3" l="1"/>
  <c r="V432" i="3"/>
  <c r="V421" i="3"/>
  <c r="V410" i="3"/>
  <c r="U410" i="3" s="1"/>
  <c r="U409" i="3"/>
  <c r="C410" i="3" l="1"/>
  <c r="C409" i="3"/>
  <c r="U432" i="3"/>
  <c r="U421" i="3"/>
  <c r="C432" i="3" l="1"/>
  <c r="C421" i="3"/>
  <c r="E438"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H6" authorId="0" shapeId="0" xr:uid="{00000000-0006-0000-0000-000001000000}">
      <text>
        <r>
          <rPr>
            <b/>
            <sz val="20"/>
            <color indexed="81"/>
            <rFont val="Tahoma"/>
            <family val="2"/>
          </rPr>
          <t>Rushil Sanghvi or Fahad</t>
        </r>
        <r>
          <rPr>
            <sz val="20"/>
            <color indexed="81"/>
            <rFont val="Tahoma"/>
            <family val="2"/>
          </rPr>
          <t xml:space="preserve">
</t>
        </r>
      </text>
    </comment>
    <comment ref="E9" authorId="0" shapeId="0" xr:uid="{00000000-0006-0000-0000-000002000000}">
      <text>
        <r>
          <rPr>
            <b/>
            <sz val="18"/>
            <color indexed="81"/>
            <rFont val="Tahoma"/>
            <family val="2"/>
          </rPr>
          <t>Initiation  Address</t>
        </r>
      </text>
    </comment>
    <comment ref="E10" authorId="0" shapeId="0" xr:uid="{00000000-0006-0000-0000-000003000000}">
      <text>
        <r>
          <rPr>
            <b/>
            <sz val="18"/>
            <color indexed="81"/>
            <rFont val="Tahoma"/>
            <family val="2"/>
          </rPr>
          <t>Initiation  Address</t>
        </r>
      </text>
    </comment>
    <comment ref="E11" authorId="0" shapeId="0" xr:uid="{00000000-0006-0000-0000-000004000000}">
      <text>
        <r>
          <rPr>
            <b/>
            <sz val="16"/>
            <color indexed="81"/>
            <rFont val="Tahoma"/>
            <family val="2"/>
          </rPr>
          <t>Map Address</t>
        </r>
      </text>
    </comment>
    <comment ref="C17" authorId="0" shapeId="0" xr:uid="{00000000-0006-0000-0000-000005000000}">
      <text>
        <r>
          <rPr>
            <b/>
            <sz val="12"/>
            <color indexed="81"/>
            <rFont val="Tahoma"/>
            <family val="2"/>
          </rPr>
          <t>Maybe same as RERA Registration Validity or different</t>
        </r>
      </text>
    </comment>
    <comment ref="H17" authorId="0" shapeId="0" xr:uid="{00000000-0006-0000-0000-000006000000}">
      <text>
        <r>
          <rPr>
            <b/>
            <sz val="18"/>
            <color indexed="81"/>
            <rFont val="Tahoma"/>
            <family val="2"/>
          </rPr>
          <t>From Rera</t>
        </r>
      </text>
    </comment>
    <comment ref="H20" authorId="0" shapeId="0" xr:uid="{00000000-0006-0000-0000-000007000000}">
      <text>
        <r>
          <rPr>
            <b/>
            <sz val="16"/>
            <color indexed="81"/>
            <rFont val="Tahoma"/>
            <family val="2"/>
          </rPr>
          <t>From RERA</t>
        </r>
      </text>
    </comment>
    <comment ref="A39" authorId="0" shapeId="0" xr:uid="{00000000-0006-0000-0000-000008000000}">
      <text>
        <r>
          <rPr>
            <b/>
            <sz val="16"/>
            <color indexed="81"/>
            <rFont val="Tahoma"/>
            <family val="2"/>
          </rPr>
          <t>As per Layout</t>
        </r>
      </text>
    </comment>
    <comment ref="H147" authorId="0" shapeId="0" xr:uid="{00000000-0006-0000-0000-000009000000}">
      <text>
        <r>
          <rPr>
            <b/>
            <sz val="16"/>
            <color indexed="81"/>
            <rFont val="Tahoma"/>
            <family val="2"/>
          </rPr>
          <t>Ready Recknor</t>
        </r>
      </text>
    </comment>
  </commentList>
</comments>
</file>

<file path=xl/sharedStrings.xml><?xml version="1.0" encoding="utf-8"?>
<sst xmlns="http://schemas.openxmlformats.org/spreadsheetml/2006/main" count="952" uniqueCount="298">
  <si>
    <t>Boundaries</t>
  </si>
  <si>
    <t>North</t>
  </si>
  <si>
    <t>East</t>
  </si>
  <si>
    <t>West</t>
  </si>
  <si>
    <t>:</t>
  </si>
  <si>
    <t>As per Actual at site</t>
  </si>
  <si>
    <t>South</t>
  </si>
  <si>
    <t>As per Documents</t>
  </si>
  <si>
    <t>As per Site / Actual</t>
  </si>
  <si>
    <t>Government Guideline/ Circle rate for Land (Rs per sqft)</t>
  </si>
  <si>
    <t>Authorized Signatory Name &amp; Signature</t>
  </si>
  <si>
    <t>Name of Valuation Agency</t>
  </si>
  <si>
    <t>Boundaries Matching</t>
  </si>
  <si>
    <t>If No, then reason thereon</t>
  </si>
  <si>
    <t>As per Legal Documents</t>
  </si>
  <si>
    <t>Date of Technical Initiation</t>
  </si>
  <si>
    <t>Class of Locality</t>
  </si>
  <si>
    <t>Type of Road</t>
  </si>
  <si>
    <t>Distance from Railway Station (Km)</t>
  </si>
  <si>
    <t>Distance from Bus stand (Km)</t>
  </si>
  <si>
    <t>Distance from the Main Market (Km)</t>
  </si>
  <si>
    <t>Property falls under Seismic Zone</t>
  </si>
  <si>
    <t>Property Falls under Flood Zone</t>
  </si>
  <si>
    <t>Zone/Locality/Surrounding/Civic Amenities</t>
  </si>
  <si>
    <t>Any risk of Demolition</t>
  </si>
  <si>
    <t>Property Falls in Cyclone Zone</t>
  </si>
  <si>
    <t>Electrification/Electric poles observed</t>
  </si>
  <si>
    <t>Valuer Certification/Disclaimer</t>
  </si>
  <si>
    <t>Extra Amenities available</t>
  </si>
  <si>
    <t>Infrastructure in the area</t>
  </si>
  <si>
    <t>Status of Holding</t>
  </si>
  <si>
    <t>Government Guideline/ Circle rate for Flat/Unit/ Built up (Rs per sqft)</t>
  </si>
  <si>
    <t>Branch Name/ID</t>
  </si>
  <si>
    <t>Name of Engineer Visited the property</t>
  </si>
  <si>
    <t>Degree of Risk Associated</t>
  </si>
  <si>
    <t>Property Falls in CR Zone</t>
  </si>
  <si>
    <t>Date of Report Release</t>
  </si>
  <si>
    <t>Documents Provided by GHF</t>
  </si>
  <si>
    <t>Request from GHF Employee</t>
  </si>
  <si>
    <t>Name of the person met at site &amp; Contact No.</t>
  </si>
  <si>
    <t>NDMA Guidelines</t>
  </si>
  <si>
    <t>APF Report Format</t>
  </si>
  <si>
    <t>Project Name</t>
  </si>
  <si>
    <t>Data from APF Request Form</t>
  </si>
  <si>
    <t>As per ARF</t>
  </si>
  <si>
    <t>Builder Group Name</t>
  </si>
  <si>
    <t>Developer Name</t>
  </si>
  <si>
    <t>Developer Office Address</t>
  </si>
  <si>
    <t>General Details</t>
  </si>
  <si>
    <t>Name of Municipal Corporation/Authority</t>
  </si>
  <si>
    <t>RERA Registration No.</t>
  </si>
  <si>
    <t>RERA Registration Validity</t>
  </si>
  <si>
    <t>Project Launch Date</t>
  </si>
  <si>
    <t>Construction Start Date</t>
  </si>
  <si>
    <t>Proposed Date of Completion (As per RERA)</t>
  </si>
  <si>
    <t>Developer Bank Name (As per RERA)</t>
  </si>
  <si>
    <t>Project Type (Mixed, Residential, Comm.)</t>
  </si>
  <si>
    <t>FSI/FAR Permissible</t>
  </si>
  <si>
    <t>Total Number of Units Planned</t>
  </si>
  <si>
    <t>Total Number of Units Approved</t>
  </si>
  <si>
    <t>If Mixed, No. of Commercial Units</t>
  </si>
  <si>
    <t>Project Structure</t>
  </si>
  <si>
    <t>Building/Tower Name/No.</t>
  </si>
  <si>
    <t>Type (Sale/Rehab)</t>
  </si>
  <si>
    <t>No. of Floors Approved</t>
  </si>
  <si>
    <t>Building Permission &amp; Other Approvals</t>
  </si>
  <si>
    <t>Construction as per Approved/ Sanctioned Plans</t>
  </si>
  <si>
    <t>LOI/IOD Details</t>
  </si>
  <si>
    <t>Approved Plan Details</t>
  </si>
  <si>
    <t>Airport Authority Clearance Details</t>
  </si>
  <si>
    <t>Change of User/Zone Certificate Details</t>
  </si>
  <si>
    <t>Other NOC Details</t>
  </si>
  <si>
    <t>Construction Status</t>
  </si>
  <si>
    <t xml:space="preserve">Project Specific Remarks &amp; Observation </t>
  </si>
  <si>
    <t>Name of the Project</t>
  </si>
  <si>
    <t>Guideline Values</t>
  </si>
  <si>
    <t>PSF Rates &amp; Other Charges</t>
  </si>
  <si>
    <t>Measurement Unit of Area (Sq. Ft./Sq. Mt.)</t>
  </si>
  <si>
    <t>Corpus Amount</t>
  </si>
  <si>
    <t>Legal Charges</t>
  </si>
  <si>
    <t>Car Parking Charges</t>
  </si>
  <si>
    <t>Remarks / Observations</t>
  </si>
  <si>
    <t>Site &amp; Building/Tower Photographs</t>
  </si>
  <si>
    <t>Location Cum Root Map (Satelite View)</t>
  </si>
  <si>
    <t>Unit Details, Nomenclature and Area Details</t>
  </si>
  <si>
    <t>I certify that to the best of my knowledge and belief:</t>
  </si>
  <si>
    <t>The statements of fact contained in this report are true and correct.</t>
  </si>
  <si>
    <t>The reported analyses, opinion and conclusions are limited only by the reported assumptions and limiting conditions, and are my personal, impartial, and unbiased professional analyses, opinions and conclusions.</t>
  </si>
  <si>
    <t>I have no present or prospective interest in the property that is the subject of this report, and I have no personal interest with respect to the parties involved.</t>
  </si>
  <si>
    <t>I have no bias with respect to the property that is the subject of this report or to the parties involved with this assignment.</t>
  </si>
  <si>
    <t>My engagement in this assignment was not contingent upon developing or reporting predetermined results.</t>
  </si>
  <si>
    <t>My compensation for completing this assignment is not contingent upon the reporting of predetermined value or direction in value that favours the cause of the client, the amount of the value opinion, the attainment of a stipulated result, or the occurrence of a subsequent event directly related to the intended use of this appraisal.</t>
  </si>
  <si>
    <t>I have not made a personal inspection of the property that is the subject of this report. My valuation executive (valuer code above) has undertaken the inspection of the property that is the subject of this report.</t>
  </si>
  <si>
    <t>No one has provided significant mass appraisal assistance to the person signing this certification.</t>
  </si>
  <si>
    <t>V.S Jadon &amp; Co.Valuers LLP</t>
  </si>
  <si>
    <t>Freehold</t>
  </si>
  <si>
    <t>Developing</t>
  </si>
  <si>
    <t>Sale</t>
  </si>
  <si>
    <t>CC Details</t>
  </si>
  <si>
    <t>150000/-</t>
  </si>
  <si>
    <t>75000/-</t>
  </si>
  <si>
    <t>25000/-</t>
  </si>
  <si>
    <t>Flat/Shop No.</t>
  </si>
  <si>
    <t>Description</t>
  </si>
  <si>
    <t>Gross Carpet area</t>
  </si>
  <si>
    <t>Attached Terrace area</t>
  </si>
  <si>
    <t>Godrej One, Vikhroli East, Mumbai</t>
  </si>
  <si>
    <t>Permissible Built up Area (In Sq.Mt)</t>
  </si>
  <si>
    <t>Proposed Built up Area (In Sq.Mt)</t>
  </si>
  <si>
    <t>Plot Area (In Sq.Mt)</t>
  </si>
  <si>
    <t>-</t>
  </si>
  <si>
    <t>Yes</t>
  </si>
  <si>
    <t xml:space="preserve">Bitumen </t>
  </si>
  <si>
    <t>III</t>
  </si>
  <si>
    <t>No</t>
  </si>
  <si>
    <t>Low</t>
  </si>
  <si>
    <t>None</t>
  </si>
  <si>
    <t>5,00,000/-</t>
  </si>
  <si>
    <t>PLC Charges</t>
  </si>
  <si>
    <t>215100/-</t>
  </si>
  <si>
    <t>Club House Charges</t>
  </si>
  <si>
    <t>Maintenance charges for 12 months Per Sq. Ft. (on Carpet area)</t>
  </si>
  <si>
    <t>75.07/-</t>
  </si>
  <si>
    <t>Township for 3 Year Per Sq. Ft. (on Carpet area)</t>
  </si>
  <si>
    <t>25.02/-</t>
  </si>
  <si>
    <t>Water &amp; Electricity Charges</t>
  </si>
  <si>
    <t>Gas Connection Charges</t>
  </si>
  <si>
    <t xml:space="preserve">GST </t>
  </si>
  <si>
    <t>Other Charges</t>
  </si>
  <si>
    <t>Ground</t>
  </si>
  <si>
    <t>Plinth</t>
  </si>
  <si>
    <t>:
:</t>
  </si>
  <si>
    <t>Project Site Address</t>
  </si>
  <si>
    <t>Distance from the nearest School (Km)</t>
  </si>
  <si>
    <t>Distance from Hospital (Km)</t>
  </si>
  <si>
    <t>Sq. Ft</t>
  </si>
  <si>
    <t>As applicable and documented.</t>
  </si>
  <si>
    <t>Distress Value (Rs. Per sqft)</t>
  </si>
  <si>
    <t>Site Visit Date &amp; Time</t>
  </si>
  <si>
    <t xml:space="preserve">Water Supply </t>
  </si>
  <si>
    <t>Being Provisioned</t>
  </si>
  <si>
    <t>Electricity Supply</t>
  </si>
  <si>
    <t>Drainage Connection</t>
  </si>
  <si>
    <t>Basement</t>
  </si>
  <si>
    <t>Podium</t>
  </si>
  <si>
    <t>Floors</t>
  </si>
  <si>
    <t xml:space="preserve">Stage of construction: </t>
  </si>
  <si>
    <t>Type of Work</t>
  </si>
  <si>
    <t>Progress %</t>
  </si>
  <si>
    <t>All work Completed. OC Received.</t>
  </si>
  <si>
    <t>Excavation in process</t>
  </si>
  <si>
    <t>Excavation Completed</t>
  </si>
  <si>
    <t>Footing in Process</t>
  </si>
  <si>
    <t>Footing Completed</t>
  </si>
  <si>
    <t>Plinth in process</t>
  </si>
  <si>
    <t>Plinth completed</t>
  </si>
  <si>
    <t>Project Completion %</t>
  </si>
  <si>
    <t>Saleable area
Loading :</t>
  </si>
  <si>
    <t>1st Floor</t>
  </si>
  <si>
    <t>2nd, 3rd, 4th, 6th, 8th, 7th, 9th Floor</t>
  </si>
  <si>
    <t>2nd to 5th Floor</t>
  </si>
  <si>
    <t>2nd &amp; 5th Floor</t>
  </si>
  <si>
    <t>Slab/Floor</t>
  </si>
  <si>
    <t>Complition %</t>
  </si>
  <si>
    <t>Piling Work in process</t>
  </si>
  <si>
    <t>Excavation</t>
  </si>
  <si>
    <t>RCC (Including podiums)</t>
  </si>
  <si>
    <t>Brickwork</t>
  </si>
  <si>
    <t>Internal Plaster</t>
  </si>
  <si>
    <t>Basement 1</t>
  </si>
  <si>
    <t>Basement 2</t>
  </si>
  <si>
    <t>Flooring &amp; Fitting</t>
  </si>
  <si>
    <t>Basement 3</t>
  </si>
  <si>
    <t>Basement 4</t>
  </si>
  <si>
    <t>Building Common Amenities</t>
  </si>
  <si>
    <t>Possession</t>
  </si>
  <si>
    <t>Type of Saleable Area (CA/BUA/SBA)</t>
  </si>
  <si>
    <t>NA</t>
  </si>
  <si>
    <t>No. of Floors Planned/Proposed</t>
  </si>
  <si>
    <t>9ft</t>
  </si>
  <si>
    <t>Project Address</t>
  </si>
  <si>
    <t>Width of the Road</t>
  </si>
  <si>
    <t>Details of Flats in Building</t>
  </si>
  <si>
    <t>Total Saleable Area</t>
  </si>
  <si>
    <t>Total Carpet Area</t>
  </si>
  <si>
    <t>No. of Unit</t>
  </si>
  <si>
    <t>Building &amp; Wing</t>
  </si>
  <si>
    <t>Sale / Rehab</t>
  </si>
  <si>
    <t>Flats/ Shops/ Offices</t>
  </si>
  <si>
    <t>Total</t>
  </si>
  <si>
    <t>Rate of Flat Per Sq. Ft. 
(on Carpet area)</t>
  </si>
  <si>
    <t>Floor Rise Per Sq. Ft.
(on Carpet area)</t>
  </si>
  <si>
    <t>Date &amp; Time of Site Visit</t>
  </si>
  <si>
    <t>On Carpet area</t>
  </si>
  <si>
    <t>Location Link</t>
  </si>
  <si>
    <t xml:space="preserve">Layout </t>
  </si>
  <si>
    <t>Latitude, Longitude</t>
  </si>
  <si>
    <t>Landmark</t>
  </si>
  <si>
    <t>Alora</t>
  </si>
  <si>
    <t>Kolte Patil</t>
  </si>
  <si>
    <t>City Point,2nd Floor,dhole Patil Road,pune, Maharashtra-411001</t>
  </si>
  <si>
    <t>Kolte-patil Developers Limited</t>
  </si>
  <si>
    <t>P51800049048</t>
  </si>
  <si>
    <t>Municipal Corporation Of Greater Mumbai (MCGM)</t>
  </si>
  <si>
    <t>As per RERA Site Flats =  211</t>
  </si>
  <si>
    <t>Axis Bank Limited
UTIB0000230</t>
  </si>
  <si>
    <t>Residential</t>
  </si>
  <si>
    <t>Creative Industrial Premises CSL</t>
  </si>
  <si>
    <t>19.076253, 72.864453</t>
  </si>
  <si>
    <t>https://goo.gl/maps/t854nNjNZobySMdM9</t>
  </si>
  <si>
    <t>About 0.450KM from Kalina Education Society Hans Bhugra High School</t>
  </si>
  <si>
    <t>About 0.500Km form Kalina Hospital</t>
  </si>
  <si>
    <t>0.400KM from Kalina Bus Stop</t>
  </si>
  <si>
    <t>2.9KM from Kurla Railway Station
2.5KM from Santacruz Railway Station</t>
  </si>
  <si>
    <t>1. Approx. 0.280KM from Mahalaxmi Super Market.
2. Approx. 0.300KM from Walk2mart Market.</t>
  </si>
  <si>
    <t>Sundar Nagar Road</t>
  </si>
  <si>
    <t>ET Creatives</t>
  </si>
  <si>
    <t>Chandu Studio Compound</t>
  </si>
  <si>
    <t>SNCR/WEST/B/043019/39022
Date:29/05/2019 to 28/05/2027
Valid upto : 42.72 (AMSL)</t>
  </si>
  <si>
    <t>Wing A</t>
  </si>
  <si>
    <t>1st &amp; 2nd Basement Floor For Parking</t>
  </si>
  <si>
    <t>Ground Floor For Entance Lobby, Meter Room &amp; Parking</t>
  </si>
  <si>
    <t>1st Floor For Floor Residential &amp; Entrance Lobby</t>
  </si>
  <si>
    <t>1.5BHK</t>
  </si>
  <si>
    <t>2BHK</t>
  </si>
  <si>
    <t xml:space="preserve">Double Heighted Entrance Lobby </t>
  </si>
  <si>
    <t>8th Floor</t>
  </si>
  <si>
    <t>3BHK</t>
  </si>
  <si>
    <t>Refuge Area</t>
  </si>
  <si>
    <t>8th Floor (Part Refuge Area)</t>
  </si>
  <si>
    <t>9th Floor</t>
  </si>
  <si>
    <t>Wing B</t>
  </si>
  <si>
    <t>3.5BHK</t>
  </si>
  <si>
    <t>Wing C</t>
  </si>
  <si>
    <t>10th Floor (Part Terrace Area)</t>
  </si>
  <si>
    <t>Terrace Area</t>
  </si>
  <si>
    <t>Wing D</t>
  </si>
  <si>
    <t>Ground Floor For Entrance Lobby, Fitness Center, Meter Room</t>
  </si>
  <si>
    <t>Ground Floor For Entrance Lobby, Fitness Center &amp; Parking</t>
  </si>
  <si>
    <t>Ground Floor For Entrance Lobby, Meter Room &amp; Parking</t>
  </si>
  <si>
    <t>8th Floor (Part Terrace Area)</t>
  </si>
  <si>
    <t>Wing E</t>
  </si>
  <si>
    <t>1st Basement Floor For Parking &amp; Plant Room</t>
  </si>
  <si>
    <t>2nd Basement Floor For Parking, Pump Room, Rain Water Tank, Fire Tank, Domestic Tank, Flushing Tank &amp; Plant Room</t>
  </si>
  <si>
    <t>Ground Floor For Entrance Lobby, Fitness Center, Society Office, Meter Room &amp; Parking</t>
  </si>
  <si>
    <t>1BHK</t>
  </si>
  <si>
    <t>1RK</t>
  </si>
  <si>
    <t>Flats</t>
  </si>
  <si>
    <t>Internal Road</t>
  </si>
  <si>
    <t>Alora, Proposed redevelopment of Golden Pebbles CHS bearing CTS No.5653A,5657A,5779 (PT),5788,5784, 5785, 5797 &amp; 5798 , Sunder Nagar Road Number 2, Vidya Nagari, Kolekalyan Near by Creative Industrial Premises CSL, Santacruz East, Andheri, Mumbai, Pin Code - 400098.</t>
  </si>
  <si>
    <t>Approved Layout &amp; Floor Plans, CC, RERA certificate, NOC.</t>
  </si>
  <si>
    <t>Multipurpose Hall, Swimming Pool, Amphitheatre, Double Height Entrance Lobby, Green Lawn, Indoor Games Arena, Kids Pool, Water Feature</t>
  </si>
  <si>
    <t>Building</t>
  </si>
  <si>
    <t>10,00,000/-</t>
  </si>
  <si>
    <t>38,000/- to 39,000/-</t>
  </si>
  <si>
    <t>Upper</t>
  </si>
  <si>
    <t>Shop = NA</t>
  </si>
  <si>
    <t>5653A,5657A,5779,5788,5784,5785,5797 &amp; 5798, Sunder Nagar Road Number 2, Santacruz East-400098</t>
  </si>
  <si>
    <t>2nd &amp; 3rd Floor For Residential</t>
  </si>
  <si>
    <t>6th &amp; 7th Floor</t>
  </si>
  <si>
    <t>5th Floor</t>
  </si>
  <si>
    <t>Grand Total</t>
  </si>
  <si>
    <t>4th Floor</t>
  </si>
  <si>
    <t>P- 9354/2021/(5653 A &amp; OTHERS) / H / E /WARD /KOLEKALYAN / 337 /1 / NEW
Date: 15/04/2024</t>
  </si>
  <si>
    <t>4th Floor For Residential</t>
  </si>
  <si>
    <t>10th Floor</t>
  </si>
  <si>
    <t>4.5BHK (4th Floor Duplex With 5th Floor)</t>
  </si>
  <si>
    <t>5th Floor Duplex With 4th Floor</t>
  </si>
  <si>
    <t>11th Floor</t>
  </si>
  <si>
    <t>2nd to 3rd Floor For Residential</t>
  </si>
  <si>
    <t>Flats = 192</t>
  </si>
  <si>
    <t>C Wing = 2B + G + 1st to 11th Floor</t>
  </si>
  <si>
    <t>D Wing = 2B + G + 1st to 11th Floor</t>
  </si>
  <si>
    <t>E Wing = 2B + G + 1st to 11th Floor</t>
  </si>
  <si>
    <t xml:space="preserve">Fire NOC Details </t>
  </si>
  <si>
    <t xml:space="preserve">P-9354/2021(5653A And Other)/H/E ward/Kolekalyan- H/E-CFO/1/New
Date : 19/01/2022
Valid upto : 02 level basement + ground floor + 1st to 11th upper floors with a total height of 35.79 mtrs. </t>
  </si>
  <si>
    <t>A Wing = 2B + G + 1st to 11th Floor</t>
  </si>
  <si>
    <t xml:space="preserve">Wing A = 2B + G + 1st to 9th Floor
</t>
  </si>
  <si>
    <t>Sale/Rehab</t>
  </si>
  <si>
    <t>B Wing = 2B + G + 1st to 11th Floor</t>
  </si>
  <si>
    <t xml:space="preserve">Wing B = 2B + G + 1st to 10th Floor
</t>
  </si>
  <si>
    <t xml:space="preserve">Wing E = 2B + G + 1st to 10th Floor
</t>
  </si>
  <si>
    <t xml:space="preserve">Wing C = 2B + G + 1st to 11th Floor
</t>
  </si>
  <si>
    <t xml:space="preserve">Wing D = 2B + G + 1st to 11th Floor
</t>
  </si>
  <si>
    <t>Redevelopment of Golden Pebbles Apartment, Sunder Nagar Road Number 2, Vidya Nagari, Kolekalyan Near by Creative Industrial Premises CSL, Santacruz East, Andheri, Mumbai, Pin Code - 400098.</t>
  </si>
  <si>
    <t>External Plaster</t>
  </si>
  <si>
    <t>External Plumbing, Elevation and Waterproofing</t>
  </si>
  <si>
    <t>Wooden Work</t>
  </si>
  <si>
    <t>Electrical &amp; Sanitary fittings</t>
  </si>
  <si>
    <t>P-9354/2021/(5653A And Other)/H/E Ward/KOLEKALYAN-H/E/FCC/2/Amend
Date: 27/01/2025
Valid upto : 15/12/2025
Valid Up to: Further C.C for, Wing B up to top of 8th floor with height 26.88 mtrs , Wing E up to top of 11th floor with height 35.79 mtr as per approved plan dated 10/12/2024</t>
  </si>
  <si>
    <t>Mr. Tushar Bhuwad</t>
  </si>
  <si>
    <t>Mr. Darshit 8956470610</t>
  </si>
  <si>
    <t>P-9354/2021/(5653A And Other)/H/E Ward/KOLEKALYAN-H/E/FCC/1/Amend
Date: 29/08/2024
Valid upto : 28/08/2025
Valid Up to: Further C.C for Wing A up to top of 9th floor with height 29.85 mtr, Wing C up to top of 11th floor with height 35.79mtr, for Wing D up to top of 11th floor with height 35.79 mtr, for Wing E Up to Top of 10th floor with height 32.82 mtr as per approved plan dated 15/04/2024.</t>
  </si>
  <si>
    <r>
      <t xml:space="preserve">1. Wing A &amp; E = Construction work is in process at the time of Visit.(Internal visit not allowed)
2. We considered  Saleable area as per our calculation.
3. We considered Carpet area as per Approved Plan.
4. We considered Gross carpet area = Net carpet.
5. We have considered rate by verifying it from market inquire.
6. Car parking is subjected to authentic documentation.
7. As the project is redevelopement project but rehab statement or rehab flats is not mentioned approved layout plan &amp; floor plan.
8 We have updated revised plans &amp; CC (on 06/05/2024).
9. We have updated revised CC for Wing E from MCGM site (on 06/02/2025).
10. Please provide revised approved plans.
8. </t>
    </r>
    <r>
      <rPr>
        <sz val="16"/>
        <color rgb="FFFF0000"/>
        <rFont val="Times New Roman"/>
        <family val="1"/>
      </rPr>
      <t>On Site, we meet Mr........(........).</t>
    </r>
    <r>
      <rPr>
        <sz val="16"/>
        <rFont val="Times New Roman"/>
        <family val="1"/>
      </rPr>
      <t xml:space="preserve">
</t>
    </r>
  </si>
  <si>
    <t>07/08/2025 at 01:14PM</t>
  </si>
  <si>
    <t>Mr. Swapnil Shukla (Sales) 9769102038
Ms Neha 8898175245</t>
  </si>
  <si>
    <t>Wing C, D &amp; E = 2B + G + 1st to 11th Floor</t>
  </si>
  <si>
    <t>Mr.Suraj Khare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</si>
</sst>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11"/>
      <color theme="1"/>
      <name val="Calibri"/>
      <family val="2"/>
    </font>
    <font>
      <sz val="11"/>
      <color theme="1"/>
      <name val="Calibri"/>
      <family val="2"/>
      <scheme val="minor"/>
    </font>
    <font>
      <b/>
      <sz val="16"/>
      <name val="Times New Roman"/>
      <family val="1"/>
    </font>
    <font>
      <sz val="16"/>
      <color theme="1"/>
      <name val="Times New Roman"/>
      <family val="1"/>
    </font>
    <font>
      <sz val="16"/>
      <name val="Times New Roman"/>
      <family val="1"/>
    </font>
    <font>
      <b/>
      <sz val="16"/>
      <color indexed="8"/>
      <name val="Times New Roman"/>
      <family val="1"/>
    </font>
    <font>
      <sz val="16"/>
      <color indexed="8"/>
      <name val="Times New Roman"/>
      <family val="1"/>
    </font>
    <font>
      <sz val="12"/>
      <color theme="1"/>
      <name val="Times New Roman"/>
      <family val="1"/>
    </font>
    <font>
      <b/>
      <sz val="16"/>
      <color theme="1"/>
      <name val="Times New Roman"/>
      <family val="1"/>
    </font>
    <font>
      <sz val="16"/>
      <color rgb="FFFF0000"/>
      <name val="Times New Roman"/>
      <family val="1"/>
    </font>
    <font>
      <sz val="16"/>
      <color rgb="FF000000"/>
      <name val="Times New Roman"/>
      <family val="1"/>
    </font>
    <font>
      <sz val="16"/>
      <color theme="1"/>
      <name val="Calibri"/>
      <family val="2"/>
      <scheme val="minor"/>
    </font>
    <font>
      <b/>
      <sz val="16"/>
      <color indexed="81"/>
      <name val="Tahoma"/>
      <family val="2"/>
    </font>
    <font>
      <b/>
      <sz val="18"/>
      <color indexed="81"/>
      <name val="Tahoma"/>
      <family val="2"/>
    </font>
    <font>
      <b/>
      <sz val="20"/>
      <color indexed="81"/>
      <name val="Tahoma"/>
      <family val="2"/>
    </font>
    <font>
      <sz val="20"/>
      <color indexed="81"/>
      <name val="Tahoma"/>
      <family val="2"/>
    </font>
    <font>
      <b/>
      <sz val="12"/>
      <color indexed="81"/>
      <name val="Tahoma"/>
      <family val="2"/>
    </font>
    <font>
      <u/>
      <sz val="11"/>
      <color theme="10"/>
      <name val="Calibri"/>
      <family val="2"/>
    </font>
    <font>
      <u/>
      <sz val="14"/>
      <color theme="10"/>
      <name val="Calibri"/>
      <family val="2"/>
    </font>
    <font>
      <sz val="14"/>
      <name val="Times New Roman"/>
      <family val="1"/>
    </font>
  </fonts>
  <fills count="5">
    <fill>
      <patternFill patternType="none"/>
    </fill>
    <fill>
      <patternFill patternType="gray125"/>
    </fill>
    <fill>
      <patternFill patternType="solid">
        <fgColor theme="6" tint="0.39997558519241921"/>
        <bgColor indexed="64"/>
      </patternFill>
    </fill>
    <fill>
      <patternFill patternType="solid">
        <fgColor theme="9" tint="0.79998168889431442"/>
        <bgColor indexed="64"/>
      </patternFill>
    </fill>
    <fill>
      <patternFill patternType="solid">
        <fgColor rgb="FFFEF2E8"/>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s>
  <cellStyleXfs count="3">
    <xf numFmtId="0" fontId="0" fillId="0" borderId="0"/>
    <xf numFmtId="0" fontId="1" fillId="0" borderId="0"/>
    <xf numFmtId="0" fontId="17" fillId="0" borderId="0" applyNumberFormat="0" applyFill="0" applyBorder="0" applyAlignment="0" applyProtection="0"/>
  </cellStyleXfs>
  <cellXfs count="159">
    <xf numFmtId="0" fontId="0" fillId="0" borderId="0" xfId="0"/>
    <xf numFmtId="0" fontId="3" fillId="0" borderId="0" xfId="0" applyFont="1" applyAlignment="1">
      <alignment vertical="top"/>
    </xf>
    <xf numFmtId="0" fontId="4" fillId="0" borderId="1" xfId="0" applyFont="1" applyBorder="1" applyAlignment="1">
      <alignment horizontal="center" vertical="top" wrapText="1"/>
    </xf>
    <xf numFmtId="0" fontId="4" fillId="0" borderId="1" xfId="0" applyFont="1" applyBorder="1" applyAlignment="1">
      <alignment vertical="top"/>
    </xf>
    <xf numFmtId="0" fontId="4" fillId="0" borderId="10" xfId="0" applyFont="1" applyBorder="1" applyAlignment="1">
      <alignment vertical="top" wrapText="1"/>
    </xf>
    <xf numFmtId="0" fontId="4" fillId="4" borderId="2" xfId="0" applyFont="1" applyFill="1" applyBorder="1" applyAlignment="1">
      <alignment vertical="top" wrapText="1"/>
    </xf>
    <xf numFmtId="0" fontId="4" fillId="0" borderId="5" xfId="0" applyFont="1" applyBorder="1" applyAlignment="1">
      <alignment vertical="top" wrapText="1"/>
    </xf>
    <xf numFmtId="0" fontId="4" fillId="0" borderId="8" xfId="0" applyFont="1" applyBorder="1" applyAlignment="1">
      <alignment horizontal="center" vertical="top" wrapText="1"/>
    </xf>
    <xf numFmtId="0" fontId="4" fillId="0" borderId="6" xfId="0" applyFont="1" applyBorder="1" applyAlignment="1">
      <alignment vertical="top" wrapText="1"/>
    </xf>
    <xf numFmtId="0" fontId="2" fillId="0" borderId="1" xfId="0" applyFont="1" applyBorder="1" applyAlignment="1">
      <alignment horizontal="center" vertical="top" wrapText="1"/>
    </xf>
    <xf numFmtId="0" fontId="4" fillId="3" borderId="1" xfId="0" applyFont="1" applyFill="1" applyBorder="1" applyAlignment="1">
      <alignment horizontal="left" vertical="top"/>
    </xf>
    <xf numFmtId="0" fontId="3" fillId="3" borderId="0" xfId="0" applyFont="1" applyFill="1" applyAlignment="1">
      <alignment vertical="top"/>
    </xf>
    <xf numFmtId="0" fontId="4" fillId="0" borderId="1" xfId="0" applyFont="1" applyBorder="1" applyAlignment="1">
      <alignment horizontal="center" vertical="top"/>
    </xf>
    <xf numFmtId="0" fontId="2" fillId="0" borderId="1" xfId="0" applyFont="1" applyBorder="1" applyAlignment="1">
      <alignment vertical="top" wrapText="1"/>
    </xf>
    <xf numFmtId="0" fontId="3" fillId="0" borderId="0" xfId="0" applyFont="1" applyAlignment="1">
      <alignment horizontal="center" vertical="top"/>
    </xf>
    <xf numFmtId="0" fontId="4" fillId="4" borderId="1" xfId="0" applyFont="1" applyFill="1" applyBorder="1" applyAlignment="1">
      <alignment vertical="top"/>
    </xf>
    <xf numFmtId="0" fontId="4" fillId="0" borderId="6" xfId="0" applyFont="1" applyBorder="1" applyAlignment="1">
      <alignment horizontal="center" vertical="top" wrapText="1"/>
    </xf>
    <xf numFmtId="0" fontId="4" fillId="0" borderId="1" xfId="0" applyFont="1" applyBorder="1" applyAlignment="1">
      <alignment horizontal="left" vertical="top" wrapText="1"/>
    </xf>
    <xf numFmtId="0" fontId="4" fillId="4" borderId="1" xfId="0" applyFont="1" applyFill="1" applyBorder="1" applyAlignment="1">
      <alignment horizontal="left" vertical="top" wrapText="1"/>
    </xf>
    <xf numFmtId="0" fontId="4" fillId="3" borderId="1" xfId="0" applyFont="1" applyFill="1" applyBorder="1" applyAlignment="1">
      <alignment horizontal="left" vertical="top" wrapText="1"/>
    </xf>
    <xf numFmtId="1" fontId="6" fillId="4" borderId="1" xfId="1" applyNumberFormat="1" applyFont="1" applyFill="1" applyBorder="1" applyAlignment="1">
      <alignment horizontal="center" vertical="center"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4" fillId="4" borderId="1" xfId="0" applyFont="1" applyFill="1" applyBorder="1" applyAlignment="1">
      <alignment horizontal="center" vertical="top" wrapText="1"/>
    </xf>
    <xf numFmtId="0" fontId="4" fillId="0" borderId="5" xfId="0" applyFont="1" applyBorder="1" applyAlignment="1">
      <alignment horizontal="center" vertical="top" wrapText="1"/>
    </xf>
    <xf numFmtId="0" fontId="4" fillId="4" borderId="11" xfId="0" applyFont="1" applyFill="1" applyBorder="1" applyAlignment="1">
      <alignment horizontal="center" vertical="top" wrapText="1"/>
    </xf>
    <xf numFmtId="0" fontId="4" fillId="4" borderId="13" xfId="0" applyFont="1" applyFill="1" applyBorder="1" applyAlignment="1">
      <alignment horizontal="center" vertical="top" wrapText="1"/>
    </xf>
    <xf numFmtId="0" fontId="4" fillId="4" borderId="15" xfId="0" applyFont="1" applyFill="1" applyBorder="1" applyAlignment="1">
      <alignment horizontal="center" vertical="top" wrapText="1"/>
    </xf>
    <xf numFmtId="0" fontId="4" fillId="0" borderId="8" xfId="0" applyFont="1" applyBorder="1" applyAlignment="1">
      <alignment vertical="top" wrapText="1"/>
    </xf>
    <xf numFmtId="0" fontId="4" fillId="0" borderId="6" xfId="0" applyFont="1" applyBorder="1" applyAlignment="1">
      <alignment horizontal="left" vertical="top" wrapText="1"/>
    </xf>
    <xf numFmtId="0" fontId="4" fillId="4" borderId="7" xfId="0" applyFont="1" applyFill="1" applyBorder="1" applyAlignment="1">
      <alignment vertical="top" wrapText="1"/>
    </xf>
    <xf numFmtId="0" fontId="4" fillId="4" borderId="4" xfId="0" applyFont="1" applyFill="1" applyBorder="1" applyAlignment="1">
      <alignment vertical="top" wrapText="1"/>
    </xf>
    <xf numFmtId="0" fontId="4" fillId="4" borderId="12" xfId="0" applyFont="1" applyFill="1" applyBorder="1" applyAlignment="1">
      <alignment vertical="top" wrapText="1"/>
    </xf>
    <xf numFmtId="0" fontId="4" fillId="4" borderId="0" xfId="0" applyFont="1" applyFill="1" applyAlignment="1">
      <alignment vertical="top" wrapText="1"/>
    </xf>
    <xf numFmtId="0" fontId="4" fillId="4" borderId="14" xfId="0" applyFont="1" applyFill="1" applyBorder="1" applyAlignment="1">
      <alignment vertical="top" wrapText="1"/>
    </xf>
    <xf numFmtId="0" fontId="4" fillId="4" borderId="9" xfId="0" applyFont="1" applyFill="1" applyBorder="1" applyAlignment="1">
      <alignment vertical="top" wrapText="1"/>
    </xf>
    <xf numFmtId="1" fontId="5" fillId="0" borderId="6" xfId="1" applyNumberFormat="1" applyFont="1" applyBorder="1" applyAlignment="1">
      <alignment horizontal="center" vertical="top" wrapText="1"/>
    </xf>
    <xf numFmtId="9" fontId="5" fillId="0" borderId="8" xfId="1" applyNumberFormat="1" applyFont="1" applyBorder="1" applyAlignment="1">
      <alignment horizontal="center" vertical="center" wrapText="1"/>
    </xf>
    <xf numFmtId="0" fontId="3" fillId="0" borderId="16" xfId="1" applyFont="1" applyBorder="1" applyProtection="1">
      <protection hidden="1"/>
    </xf>
    <xf numFmtId="0" fontId="3" fillId="0" borderId="0" xfId="1" applyFont="1" applyProtection="1">
      <protection hidden="1"/>
    </xf>
    <xf numFmtId="0" fontId="3" fillId="0" borderId="17" xfId="1" applyFont="1" applyBorder="1" applyProtection="1">
      <protection hidden="1"/>
    </xf>
    <xf numFmtId="0" fontId="3" fillId="0" borderId="17" xfId="1" applyFont="1" applyBorder="1"/>
    <xf numFmtId="0" fontId="10" fillId="0" borderId="0" xfId="0" applyFont="1" applyProtection="1">
      <protection hidden="1"/>
    </xf>
    <xf numFmtId="9" fontId="10" fillId="0" borderId="0" xfId="0" applyNumberFormat="1" applyFont="1" applyProtection="1">
      <protection hidden="1"/>
    </xf>
    <xf numFmtId="0" fontId="10" fillId="0" borderId="18" xfId="0" applyFont="1" applyBorder="1" applyProtection="1">
      <protection hidden="1"/>
    </xf>
    <xf numFmtId="0" fontId="7" fillId="0" borderId="0" xfId="1" applyFont="1" applyAlignment="1">
      <alignment horizontal="center" vertical="center"/>
    </xf>
    <xf numFmtId="0" fontId="10" fillId="0" borderId="17" xfId="0" applyFont="1" applyBorder="1" applyProtection="1">
      <protection hidden="1"/>
    </xf>
    <xf numFmtId="1" fontId="11" fillId="0" borderId="17" xfId="0" applyNumberFormat="1" applyFont="1" applyBorder="1"/>
    <xf numFmtId="1" fontId="11" fillId="0" borderId="17" xfId="0" applyNumberFormat="1" applyFont="1" applyBorder="1" applyAlignment="1">
      <alignment horizontal="right"/>
    </xf>
    <xf numFmtId="1" fontId="11" fillId="0" borderId="19" xfId="0" applyNumberFormat="1" applyFont="1" applyBorder="1"/>
    <xf numFmtId="0" fontId="4" fillId="2" borderId="1" xfId="0" applyFont="1" applyFill="1" applyBorder="1" applyAlignment="1">
      <alignment vertical="top"/>
    </xf>
    <xf numFmtId="0" fontId="4" fillId="0" borderId="2" xfId="0" applyFont="1" applyBorder="1" applyAlignment="1">
      <alignment vertical="top" wrapText="1"/>
    </xf>
    <xf numFmtId="1" fontId="5" fillId="4" borderId="1" xfId="1" applyNumberFormat="1" applyFont="1" applyFill="1" applyBorder="1" applyAlignment="1">
      <alignment horizontal="center" vertical="top" wrapText="1"/>
    </xf>
    <xf numFmtId="1" fontId="6" fillId="4" borderId="1" xfId="1" applyNumberFormat="1" applyFont="1" applyFill="1" applyBorder="1" applyAlignment="1">
      <alignment horizontal="center" vertical="top" wrapText="1"/>
    </xf>
    <xf numFmtId="14" fontId="4" fillId="4" borderId="1" xfId="0" applyNumberFormat="1" applyFont="1" applyFill="1" applyBorder="1" applyAlignment="1">
      <alignment horizontal="left" vertical="top" wrapText="1"/>
    </xf>
    <xf numFmtId="0" fontId="4" fillId="4" borderId="1" xfId="0" applyFont="1" applyFill="1" applyBorder="1" applyAlignment="1">
      <alignment horizontal="center" vertical="center" wrapText="1"/>
    </xf>
    <xf numFmtId="1" fontId="4" fillId="4" borderId="1" xfId="1" applyNumberFormat="1" applyFont="1" applyFill="1" applyBorder="1" applyAlignment="1">
      <alignment horizontal="center" vertical="center" wrapText="1"/>
    </xf>
    <xf numFmtId="9" fontId="4" fillId="4" borderId="1" xfId="1" applyNumberFormat="1" applyFont="1" applyFill="1" applyBorder="1" applyAlignment="1" applyProtection="1">
      <alignment horizontal="center" vertical="center" wrapText="1"/>
      <protection hidden="1"/>
    </xf>
    <xf numFmtId="0" fontId="4" fillId="4" borderId="1" xfId="1" applyFont="1" applyFill="1" applyBorder="1" applyAlignment="1" applyProtection="1">
      <alignment horizontal="center" vertical="center" wrapText="1"/>
      <protection hidden="1"/>
    </xf>
    <xf numFmtId="0" fontId="4" fillId="2" borderId="1" xfId="0" applyFont="1" applyFill="1" applyBorder="1" applyAlignment="1">
      <alignment horizontal="center" vertical="top"/>
    </xf>
    <xf numFmtId="1" fontId="6" fillId="4" borderId="2" xfId="1" applyNumberFormat="1" applyFont="1" applyFill="1" applyBorder="1" applyAlignment="1">
      <alignment horizontal="center" vertical="center" wrapText="1"/>
    </xf>
    <xf numFmtId="1" fontId="6" fillId="4" borderId="5" xfId="1" applyNumberFormat="1" applyFont="1" applyFill="1" applyBorder="1" applyAlignment="1">
      <alignment horizontal="center" vertical="center" wrapText="1"/>
    </xf>
    <xf numFmtId="1" fontId="6" fillId="4" borderId="1" xfId="1" applyNumberFormat="1" applyFont="1" applyFill="1" applyBorder="1" applyAlignment="1">
      <alignment horizontal="center" vertical="center" wrapText="1"/>
    </xf>
    <xf numFmtId="1" fontId="5" fillId="4" borderId="2" xfId="1" applyNumberFormat="1" applyFont="1" applyFill="1" applyBorder="1" applyAlignment="1">
      <alignment horizontal="center" vertical="center" wrapText="1"/>
    </xf>
    <xf numFmtId="1" fontId="5" fillId="4" borderId="3" xfId="1" applyNumberFormat="1" applyFont="1" applyFill="1" applyBorder="1" applyAlignment="1">
      <alignment horizontal="center" vertical="center" wrapText="1"/>
    </xf>
    <xf numFmtId="1" fontId="5" fillId="4" borderId="15" xfId="1" applyNumberFormat="1" applyFont="1" applyFill="1" applyBorder="1" applyAlignment="1">
      <alignment horizontal="center" vertical="center" wrapText="1"/>
    </xf>
    <xf numFmtId="1" fontId="6" fillId="4" borderId="7" xfId="1" applyNumberFormat="1" applyFont="1" applyFill="1" applyBorder="1" applyAlignment="1">
      <alignment horizontal="center" vertical="center" wrapText="1"/>
    </xf>
    <xf numFmtId="1" fontId="6" fillId="4" borderId="11" xfId="1" applyNumberFormat="1" applyFont="1" applyFill="1" applyBorder="1" applyAlignment="1">
      <alignment horizontal="center" vertical="center" wrapText="1"/>
    </xf>
    <xf numFmtId="1" fontId="5" fillId="4" borderId="5" xfId="1" applyNumberFormat="1" applyFont="1" applyFill="1" applyBorder="1" applyAlignment="1">
      <alignment horizontal="center" vertical="center" wrapText="1"/>
    </xf>
    <xf numFmtId="1" fontId="6" fillId="4" borderId="3" xfId="1" applyNumberFormat="1" applyFont="1" applyFill="1" applyBorder="1" applyAlignment="1">
      <alignment horizontal="center" vertical="center" wrapText="1"/>
    </xf>
    <xf numFmtId="1" fontId="6" fillId="4" borderId="4" xfId="1" applyNumberFormat="1" applyFont="1" applyFill="1" applyBorder="1" applyAlignment="1">
      <alignment horizontal="center" vertical="center" wrapText="1"/>
    </xf>
    <xf numFmtId="1" fontId="6" fillId="4" borderId="14" xfId="1" applyNumberFormat="1" applyFont="1" applyFill="1" applyBorder="1" applyAlignment="1">
      <alignment horizontal="center" vertical="center" wrapText="1"/>
    </xf>
    <xf numFmtId="1" fontId="6" fillId="4" borderId="9" xfId="1" applyNumberFormat="1" applyFont="1" applyFill="1" applyBorder="1" applyAlignment="1">
      <alignment horizontal="center" vertical="center" wrapText="1"/>
    </xf>
    <xf numFmtId="1" fontId="6" fillId="4" borderId="15" xfId="1" applyNumberFormat="1" applyFont="1" applyFill="1" applyBorder="1" applyAlignment="1">
      <alignment horizontal="center" vertical="center" wrapText="1"/>
    </xf>
    <xf numFmtId="1" fontId="6" fillId="4" borderId="2" xfId="1" applyNumberFormat="1" applyFont="1" applyFill="1" applyBorder="1" applyAlignment="1">
      <alignment horizontal="center" vertical="top" wrapText="1"/>
    </xf>
    <xf numFmtId="1" fontId="6" fillId="4" borderId="5" xfId="1" applyNumberFormat="1" applyFont="1" applyFill="1" applyBorder="1" applyAlignment="1">
      <alignment horizontal="center" vertical="top" wrapText="1"/>
    </xf>
    <xf numFmtId="1" fontId="5" fillId="4" borderId="2" xfId="1" applyNumberFormat="1" applyFont="1" applyFill="1" applyBorder="1" applyAlignment="1">
      <alignment horizontal="center" vertical="top" wrapText="1"/>
    </xf>
    <xf numFmtId="1" fontId="5" fillId="4" borderId="5" xfId="1" applyNumberFormat="1" applyFont="1" applyFill="1" applyBorder="1" applyAlignment="1">
      <alignment horizontal="center" vertical="top" wrapText="1"/>
    </xf>
    <xf numFmtId="0" fontId="4" fillId="4" borderId="1" xfId="1" applyFont="1" applyFill="1" applyBorder="1" applyAlignment="1" applyProtection="1">
      <alignment horizontal="center" vertical="center" wrapText="1"/>
      <protection hidden="1"/>
    </xf>
    <xf numFmtId="9" fontId="2" fillId="4" borderId="1" xfId="1" applyNumberFormat="1" applyFont="1" applyFill="1" applyBorder="1" applyAlignment="1" applyProtection="1">
      <alignment horizontal="left" vertical="top" wrapText="1"/>
      <protection hidden="1"/>
    </xf>
    <xf numFmtId="9" fontId="2" fillId="4" borderId="1" xfId="1" applyNumberFormat="1" applyFont="1" applyFill="1" applyBorder="1" applyAlignment="1" applyProtection="1">
      <alignment horizontal="center" vertical="center" wrapText="1"/>
      <protection hidden="1"/>
    </xf>
    <xf numFmtId="9" fontId="4" fillId="4" borderId="2" xfId="1" applyNumberFormat="1" applyFont="1" applyFill="1" applyBorder="1" applyAlignment="1" applyProtection="1">
      <alignment horizontal="center" vertical="center" wrapText="1"/>
      <protection hidden="1"/>
    </xf>
    <xf numFmtId="9" fontId="4" fillId="4" borderId="5" xfId="1" applyNumberFormat="1" applyFont="1" applyFill="1" applyBorder="1" applyAlignment="1" applyProtection="1">
      <alignment horizontal="center" vertical="center" wrapText="1"/>
      <protection hidden="1"/>
    </xf>
    <xf numFmtId="9" fontId="4" fillId="4" borderId="1" xfId="1" applyNumberFormat="1" applyFont="1" applyFill="1" applyBorder="1" applyAlignment="1" applyProtection="1">
      <alignment horizontal="center" vertical="center" wrapText="1"/>
      <protection hidden="1"/>
    </xf>
    <xf numFmtId="0" fontId="8" fillId="0" borderId="14" xfId="0" applyFont="1" applyBorder="1" applyAlignment="1">
      <alignment horizontal="center" vertical="center" wrapText="1"/>
    </xf>
    <xf numFmtId="0" fontId="8" fillId="0" borderId="9" xfId="0" applyFont="1" applyBorder="1" applyAlignment="1">
      <alignment horizontal="center" vertical="center" wrapText="1"/>
    </xf>
    <xf numFmtId="9" fontId="2" fillId="4" borderId="14" xfId="1" applyNumberFormat="1" applyFont="1" applyFill="1" applyBorder="1" applyAlignment="1" applyProtection="1">
      <alignment horizontal="center" vertical="center" wrapText="1"/>
      <protection hidden="1"/>
    </xf>
    <xf numFmtId="9" fontId="2" fillId="4" borderId="15" xfId="1" applyNumberFormat="1" applyFont="1" applyFill="1" applyBorder="1" applyAlignment="1" applyProtection="1">
      <alignment horizontal="center" vertical="center" wrapText="1"/>
      <protection hidden="1"/>
    </xf>
    <xf numFmtId="0" fontId="4" fillId="4" borderId="7" xfId="0" applyFont="1" applyFill="1" applyBorder="1" applyAlignment="1">
      <alignment horizontal="left" vertical="top" wrapText="1"/>
    </xf>
    <xf numFmtId="0" fontId="4" fillId="4" borderId="4" xfId="0" applyFont="1" applyFill="1" applyBorder="1" applyAlignment="1">
      <alignment horizontal="left" vertical="top" wrapText="1"/>
    </xf>
    <xf numFmtId="0" fontId="4" fillId="4" borderId="11" xfId="0" applyFont="1" applyFill="1" applyBorder="1" applyAlignment="1">
      <alignment horizontal="left" vertical="top" wrapText="1"/>
    </xf>
    <xf numFmtId="14" fontId="4" fillId="4" borderId="7" xfId="0" applyNumberFormat="1" applyFont="1" applyFill="1" applyBorder="1" applyAlignment="1">
      <alignment horizontal="left" vertical="top" wrapText="1"/>
    </xf>
    <xf numFmtId="0" fontId="4" fillId="4" borderId="1" xfId="0" applyFont="1" applyFill="1" applyBorder="1" applyAlignment="1">
      <alignment horizontal="left" vertical="top" wrapText="1"/>
    </xf>
    <xf numFmtId="0" fontId="18" fillId="4" borderId="2" xfId="2" applyFont="1" applyFill="1" applyBorder="1" applyAlignment="1">
      <alignment horizontal="left" vertical="top" wrapText="1"/>
    </xf>
    <xf numFmtId="0" fontId="19" fillId="4" borderId="3" xfId="0" applyFont="1" applyFill="1" applyBorder="1" applyAlignment="1">
      <alignment horizontal="left" vertical="top" wrapText="1"/>
    </xf>
    <xf numFmtId="0" fontId="4" fillId="0" borderId="1" xfId="0" applyFont="1" applyBorder="1" applyAlignment="1">
      <alignment horizontal="left" vertical="top" wrapText="1"/>
    </xf>
    <xf numFmtId="0" fontId="4" fillId="4" borderId="2" xfId="0" applyFont="1" applyFill="1" applyBorder="1" applyAlignment="1">
      <alignment horizontal="left" vertical="top" wrapText="1"/>
    </xf>
    <xf numFmtId="0" fontId="4" fillId="4" borderId="3" xfId="0" applyFont="1" applyFill="1" applyBorder="1" applyAlignment="1">
      <alignment horizontal="left" vertical="top" wrapText="1"/>
    </xf>
    <xf numFmtId="0" fontId="4" fillId="4" borderId="5" xfId="0" applyFont="1" applyFill="1" applyBorder="1" applyAlignment="1">
      <alignment horizontal="left" vertical="top" wrapText="1"/>
    </xf>
    <xf numFmtId="0" fontId="2" fillId="2" borderId="1" xfId="0" applyFont="1" applyFill="1" applyBorder="1" applyAlignment="1">
      <alignment horizontal="center" vertical="top"/>
    </xf>
    <xf numFmtId="0" fontId="2" fillId="2" borderId="8" xfId="0" applyFont="1" applyFill="1" applyBorder="1" applyAlignment="1">
      <alignment horizontal="center" vertical="top"/>
    </xf>
    <xf numFmtId="0" fontId="2" fillId="2" borderId="2" xfId="0" applyFont="1" applyFill="1" applyBorder="1" applyAlignment="1">
      <alignment horizontal="center" vertical="top" wrapText="1"/>
    </xf>
    <xf numFmtId="0" fontId="2" fillId="2" borderId="3" xfId="0" applyFont="1" applyFill="1" applyBorder="1" applyAlignment="1">
      <alignment horizontal="center" vertical="top" wrapText="1"/>
    </xf>
    <xf numFmtId="0" fontId="2" fillId="2" borderId="5" xfId="0" applyFont="1" applyFill="1" applyBorder="1" applyAlignment="1">
      <alignment horizontal="center" vertical="top" wrapText="1"/>
    </xf>
    <xf numFmtId="0" fontId="4" fillId="4" borderId="1" xfId="0" applyFont="1" applyFill="1" applyBorder="1" applyAlignment="1">
      <alignment horizontal="center" vertical="center" wrapText="1"/>
    </xf>
    <xf numFmtId="0" fontId="4" fillId="2" borderId="1" xfId="0" applyFont="1" applyFill="1" applyBorder="1" applyAlignment="1">
      <alignment horizontal="center" vertical="top"/>
    </xf>
    <xf numFmtId="0" fontId="4" fillId="0" borderId="1" xfId="0" applyFont="1" applyBorder="1" applyAlignment="1">
      <alignment horizontal="center" vertical="top" wrapText="1"/>
    </xf>
    <xf numFmtId="0" fontId="2" fillId="0" borderId="1" xfId="0" applyFont="1" applyBorder="1" applyAlignment="1">
      <alignment horizontal="center" vertical="top" wrapText="1"/>
    </xf>
    <xf numFmtId="0" fontId="4" fillId="4" borderId="1" xfId="0" applyFont="1" applyFill="1" applyBorder="1" applyAlignment="1">
      <alignment horizontal="center" vertical="top" wrapText="1"/>
    </xf>
    <xf numFmtId="0" fontId="2" fillId="2" borderId="2" xfId="0" applyFont="1" applyFill="1" applyBorder="1" applyAlignment="1">
      <alignment horizontal="center" vertical="top"/>
    </xf>
    <xf numFmtId="0" fontId="2" fillId="2" borderId="3" xfId="0" applyFont="1" applyFill="1" applyBorder="1" applyAlignment="1">
      <alignment horizontal="center" vertical="top"/>
    </xf>
    <xf numFmtId="0" fontId="2" fillId="2" borderId="5" xfId="0" applyFont="1" applyFill="1" applyBorder="1" applyAlignment="1">
      <alignment horizontal="center" vertical="top"/>
    </xf>
    <xf numFmtId="0" fontId="4" fillId="4" borderId="1" xfId="0" applyFont="1" applyFill="1" applyBorder="1" applyAlignment="1">
      <alignment horizontal="left" vertical="top"/>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5"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4" xfId="0" applyFont="1" applyFill="1" applyBorder="1" applyAlignment="1">
      <alignment horizontal="center" vertical="top" wrapText="1"/>
    </xf>
    <xf numFmtId="0" fontId="2" fillId="2" borderId="11" xfId="0" applyFont="1" applyFill="1" applyBorder="1" applyAlignment="1">
      <alignment horizontal="center" vertical="top" wrapText="1"/>
    </xf>
    <xf numFmtId="2" fontId="3" fillId="4" borderId="1" xfId="0" applyNumberFormat="1" applyFont="1" applyFill="1" applyBorder="1" applyAlignment="1">
      <alignment horizontal="left" vertical="top" wrapText="1"/>
    </xf>
    <xf numFmtId="0" fontId="4" fillId="0" borderId="8" xfId="0" applyFont="1" applyBorder="1" applyAlignment="1">
      <alignment vertical="top" wrapText="1"/>
    </xf>
    <xf numFmtId="0" fontId="4" fillId="4" borderId="8" xfId="0" applyFont="1" applyFill="1" applyBorder="1" applyAlignment="1">
      <alignment horizontal="left" vertical="top" wrapText="1"/>
    </xf>
    <xf numFmtId="0" fontId="4" fillId="0" borderId="1" xfId="0" applyFont="1" applyBorder="1" applyAlignment="1">
      <alignment vertical="top" wrapText="1"/>
    </xf>
    <xf numFmtId="0" fontId="4" fillId="4" borderId="1" xfId="0" applyFont="1" applyFill="1" applyBorder="1" applyAlignment="1">
      <alignment vertical="top" wrapText="1"/>
    </xf>
    <xf numFmtId="0" fontId="2" fillId="4" borderId="2" xfId="0" applyFont="1" applyFill="1" applyBorder="1" applyAlignment="1">
      <alignment horizontal="left" vertical="top" wrapText="1"/>
    </xf>
    <xf numFmtId="0" fontId="2" fillId="4" borderId="3" xfId="0" applyFont="1" applyFill="1" applyBorder="1" applyAlignment="1">
      <alignment horizontal="left" vertical="top" wrapText="1"/>
    </xf>
    <xf numFmtId="0" fontId="2" fillId="0" borderId="1" xfId="0" applyFont="1" applyBorder="1" applyAlignment="1">
      <alignment horizontal="left" vertical="top" wrapText="1"/>
    </xf>
    <xf numFmtId="0" fontId="2" fillId="2" borderId="1" xfId="0" applyFont="1" applyFill="1" applyBorder="1" applyAlignment="1">
      <alignment horizontal="left" vertical="top"/>
    </xf>
    <xf numFmtId="0" fontId="4" fillId="0" borderId="7" xfId="0" applyFont="1" applyBorder="1" applyAlignment="1">
      <alignment horizontal="left" vertical="top" wrapText="1"/>
    </xf>
    <xf numFmtId="0" fontId="4" fillId="0" borderId="4" xfId="0" applyFont="1" applyBorder="1" applyAlignment="1">
      <alignment horizontal="left" vertical="top" wrapText="1"/>
    </xf>
    <xf numFmtId="0" fontId="4" fillId="0" borderId="11" xfId="0" applyFont="1" applyBorder="1" applyAlignment="1">
      <alignment horizontal="left" vertical="top" wrapText="1"/>
    </xf>
    <xf numFmtId="0" fontId="4" fillId="0" borderId="12" xfId="0" applyFont="1" applyBorder="1" applyAlignment="1">
      <alignment horizontal="left" vertical="top" wrapText="1"/>
    </xf>
    <xf numFmtId="0" fontId="4" fillId="0" borderId="0" xfId="0" applyFont="1" applyAlignment="1">
      <alignment horizontal="left" vertical="top" wrapText="1"/>
    </xf>
    <xf numFmtId="0" fontId="4" fillId="0" borderId="13" xfId="0" applyFont="1" applyBorder="1" applyAlignment="1">
      <alignment horizontal="left" vertical="top" wrapText="1"/>
    </xf>
    <xf numFmtId="0" fontId="4" fillId="0" borderId="14" xfId="0" applyFont="1" applyBorder="1" applyAlignment="1">
      <alignment horizontal="left" vertical="top" wrapText="1"/>
    </xf>
    <xf numFmtId="0" fontId="4" fillId="0" borderId="9" xfId="0" applyFont="1" applyBorder="1" applyAlignment="1">
      <alignment horizontal="left" vertical="top" wrapText="1"/>
    </xf>
    <xf numFmtId="0" fontId="4" fillId="0" borderId="15" xfId="0" applyFont="1" applyBorder="1" applyAlignment="1">
      <alignment horizontal="left" vertical="top" wrapText="1"/>
    </xf>
    <xf numFmtId="0" fontId="4" fillId="0" borderId="6" xfId="0" applyFont="1" applyBorder="1" applyAlignment="1">
      <alignment horizontal="left" vertical="top" wrapText="1"/>
    </xf>
    <xf numFmtId="2" fontId="3" fillId="4" borderId="2" xfId="0" applyNumberFormat="1" applyFont="1" applyFill="1" applyBorder="1" applyAlignment="1">
      <alignment horizontal="left" vertical="top" wrapText="1"/>
    </xf>
    <xf numFmtId="2" fontId="3" fillId="4" borderId="5" xfId="0" applyNumberFormat="1" applyFont="1" applyFill="1" applyBorder="1" applyAlignment="1">
      <alignment horizontal="left" vertical="top" wrapText="1"/>
    </xf>
    <xf numFmtId="0" fontId="2" fillId="0" borderId="2" xfId="0" applyFont="1" applyBorder="1" applyAlignment="1">
      <alignment horizontal="center" vertical="top" wrapText="1"/>
    </xf>
    <xf numFmtId="0" fontId="2" fillId="0" borderId="5" xfId="0" applyFont="1" applyBorder="1" applyAlignment="1">
      <alignment horizontal="center" vertical="top" wrapText="1"/>
    </xf>
    <xf numFmtId="0" fontId="2" fillId="0" borderId="3" xfId="0" applyFont="1" applyBorder="1" applyAlignment="1">
      <alignment horizontal="center" vertical="top" wrapText="1"/>
    </xf>
    <xf numFmtId="17" fontId="4" fillId="4" borderId="2" xfId="0" applyNumberFormat="1" applyFont="1" applyFill="1" applyBorder="1" applyAlignment="1">
      <alignment horizontal="left" vertical="top" wrapText="1"/>
    </xf>
    <xf numFmtId="14" fontId="4" fillId="4" borderId="1" xfId="0" applyNumberFormat="1" applyFont="1" applyFill="1" applyBorder="1" applyAlignment="1">
      <alignment horizontal="left" vertical="top" wrapText="1"/>
    </xf>
    <xf numFmtId="0" fontId="4" fillId="4" borderId="2" xfId="0" applyFont="1" applyFill="1" applyBorder="1" applyAlignment="1">
      <alignment horizontal="center" vertical="top" wrapText="1"/>
    </xf>
    <xf numFmtId="0" fontId="4" fillId="4" borderId="5" xfId="0" applyFont="1" applyFill="1" applyBorder="1" applyAlignment="1">
      <alignment horizontal="center" vertical="top" wrapText="1"/>
    </xf>
    <xf numFmtId="1" fontId="4" fillId="4" borderId="1" xfId="1" applyNumberFormat="1" applyFont="1" applyFill="1" applyBorder="1" applyAlignment="1" applyProtection="1">
      <alignment horizontal="center" vertical="center" wrapText="1"/>
      <protection hidden="1"/>
    </xf>
    <xf numFmtId="0" fontId="4" fillId="0" borderId="1" xfId="0" applyFont="1" applyBorder="1" applyAlignment="1">
      <alignment horizontal="left" vertical="top"/>
    </xf>
    <xf numFmtId="0" fontId="4" fillId="4" borderId="2" xfId="0" applyFont="1" applyFill="1" applyBorder="1" applyAlignment="1">
      <alignment horizontal="left" vertical="top"/>
    </xf>
    <xf numFmtId="0" fontId="4" fillId="4" borderId="5" xfId="0" applyFont="1" applyFill="1" applyBorder="1" applyAlignment="1">
      <alignment horizontal="left" vertical="top"/>
    </xf>
    <xf numFmtId="1" fontId="5" fillId="0" borderId="1" xfId="1" applyNumberFormat="1" applyFont="1" applyBorder="1" applyAlignment="1">
      <alignment horizontal="center" vertical="top" wrapText="1"/>
    </xf>
    <xf numFmtId="1" fontId="4" fillId="4" borderId="2" xfId="1" applyNumberFormat="1" applyFont="1" applyFill="1" applyBorder="1" applyAlignment="1">
      <alignment horizontal="center" vertical="center" wrapText="1"/>
    </xf>
    <xf numFmtId="1" fontId="4" fillId="4" borderId="5" xfId="1" applyNumberFormat="1" applyFont="1" applyFill="1" applyBorder="1" applyAlignment="1">
      <alignment horizontal="center" vertical="center" wrapText="1"/>
    </xf>
    <xf numFmtId="0" fontId="4" fillId="3" borderId="1" xfId="0" applyFont="1" applyFill="1" applyBorder="1" applyAlignment="1">
      <alignment horizontal="left" vertical="top" wrapText="1"/>
    </xf>
    <xf numFmtId="0" fontId="4" fillId="3" borderId="2" xfId="0" applyFont="1" applyFill="1" applyBorder="1" applyAlignment="1">
      <alignment horizontal="left" vertical="top"/>
    </xf>
    <xf numFmtId="0" fontId="4" fillId="3" borderId="5" xfId="0" applyFont="1" applyFill="1" applyBorder="1" applyAlignment="1">
      <alignment horizontal="left" vertical="top"/>
    </xf>
    <xf numFmtId="14" fontId="3" fillId="0" borderId="0" xfId="0" applyNumberFormat="1" applyFont="1" applyAlignment="1">
      <alignment vertical="top"/>
    </xf>
    <xf numFmtId="0" fontId="3" fillId="0" borderId="0" xfId="0" applyFont="1" applyAlignment="1">
      <alignment horizontal="center" vertical="top"/>
    </xf>
  </cellXfs>
  <cellStyles count="3">
    <cellStyle name="Hyperlink" xfId="2" builtinId="8"/>
    <cellStyle name="Normal" xfId="0" builtinId="0"/>
    <cellStyle name="Normal 3" xfId="1" xr:uid="{00000000-0005-0000-0000-000002000000}"/>
  </cellStyles>
  <dxfs count="0"/>
  <tableStyles count="0" defaultTableStyle="TableStyleMedium9" defaultPivotStyle="PivotStyleLight16"/>
  <colors>
    <mruColors>
      <color rgb="FFFF0066"/>
      <color rgb="FF993366"/>
      <color rgb="FFD60093"/>
      <color rgb="FFFCF56A"/>
      <color rgb="FFFFFFFF"/>
      <color rgb="FFCC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jpeg"/><Relationship Id="rId21" Type="http://schemas.openxmlformats.org/officeDocument/2006/relationships/image" Target="../media/image21.pn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jpeg"/><Relationship Id="rId49" Type="http://schemas.openxmlformats.org/officeDocument/2006/relationships/image" Target="../media/image49.jpe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jpeg"/><Relationship Id="rId43" Type="http://schemas.openxmlformats.org/officeDocument/2006/relationships/image" Target="../media/image43.png"/><Relationship Id="rId48" Type="http://schemas.openxmlformats.org/officeDocument/2006/relationships/image" Target="../media/image48.jpeg"/><Relationship Id="rId8" Type="http://schemas.openxmlformats.org/officeDocument/2006/relationships/image" Target="../media/image8.png"/><Relationship Id="rId51" Type="http://schemas.openxmlformats.org/officeDocument/2006/relationships/image" Target="../media/image51.jpe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jpeg"/><Relationship Id="rId46" Type="http://schemas.openxmlformats.org/officeDocument/2006/relationships/image" Target="../media/image46.jpeg"/><Relationship Id="rId20" Type="http://schemas.openxmlformats.org/officeDocument/2006/relationships/image" Target="../media/image20.png"/><Relationship Id="rId41" Type="http://schemas.openxmlformats.org/officeDocument/2006/relationships/image" Target="../media/image41.jpeg"/><Relationship Id="rId1" Type="http://schemas.openxmlformats.org/officeDocument/2006/relationships/image" Target="../media/image1.png"/><Relationship Id="rId6"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5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2.png"/></Relationships>
</file>

<file path=xl/drawings/drawing1.xml><?xml version="1.0" encoding="utf-8"?>
<xdr:wsDr xmlns:xdr="http://schemas.openxmlformats.org/drawingml/2006/spreadsheetDrawing" xmlns:a="http://schemas.openxmlformats.org/drawingml/2006/main">
  <xdr:twoCellAnchor editAs="oneCell">
    <xdr:from>
      <xdr:col>2</xdr:col>
      <xdr:colOff>583475</xdr:colOff>
      <xdr:row>508</xdr:row>
      <xdr:rowOff>32488</xdr:rowOff>
    </xdr:from>
    <xdr:to>
      <xdr:col>7</xdr:col>
      <xdr:colOff>498609</xdr:colOff>
      <xdr:row>529</xdr:row>
      <xdr:rowOff>31815</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2745650" y="95158663"/>
          <a:ext cx="4887184" cy="5400000"/>
        </a:xfrm>
        <a:prstGeom prst="rect">
          <a:avLst/>
        </a:prstGeom>
        <a:ln w="12700">
          <a:solidFill>
            <a:schemeClr val="tx1"/>
          </a:solidFill>
        </a:ln>
      </xdr:spPr>
    </xdr:pic>
    <xdr:clientData/>
  </xdr:twoCellAnchor>
  <xdr:twoCellAnchor editAs="oneCell">
    <xdr:from>
      <xdr:col>0</xdr:col>
      <xdr:colOff>1857375</xdr:colOff>
      <xdr:row>485</xdr:row>
      <xdr:rowOff>257174</xdr:rowOff>
    </xdr:from>
    <xdr:to>
      <xdr:col>7</xdr:col>
      <xdr:colOff>1252423</xdr:colOff>
      <xdr:row>506</xdr:row>
      <xdr:rowOff>256501</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stretch>
          <a:fillRect/>
        </a:stretch>
      </xdr:blipFill>
      <xdr:spPr>
        <a:xfrm>
          <a:off x="1857375" y="89468324"/>
          <a:ext cx="6529273" cy="5400000"/>
        </a:xfrm>
        <a:prstGeom prst="rect">
          <a:avLst/>
        </a:prstGeom>
        <a:ln w="12700">
          <a:solidFill>
            <a:schemeClr val="tx1"/>
          </a:solidFill>
        </a:ln>
      </xdr:spPr>
    </xdr:pic>
    <xdr:clientData/>
  </xdr:twoCellAnchor>
  <xdr:twoCellAnchor>
    <xdr:from>
      <xdr:col>0</xdr:col>
      <xdr:colOff>1782295</xdr:colOff>
      <xdr:row>534</xdr:row>
      <xdr:rowOff>15688</xdr:rowOff>
    </xdr:from>
    <xdr:to>
      <xdr:col>7</xdr:col>
      <xdr:colOff>1580030</xdr:colOff>
      <xdr:row>566</xdr:row>
      <xdr:rowOff>224117</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1782295" y="137713570"/>
          <a:ext cx="6958294" cy="8455959"/>
          <a:chOff x="1647824" y="137993718"/>
          <a:chExt cx="7222412" cy="9331358"/>
        </a:xfrm>
      </xdr:grpSpPr>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a:xfrm>
            <a:off x="1647824" y="137993718"/>
            <a:ext cx="7222412" cy="4499008"/>
          </a:xfrm>
          <a:prstGeom prst="rect">
            <a:avLst/>
          </a:prstGeom>
          <a:ln w="12700">
            <a:solidFill>
              <a:schemeClr val="tx1"/>
            </a:solidFill>
          </a:ln>
        </xdr:spPr>
      </xdr:pic>
      <xdr:grpSp>
        <xdr:nvGrpSpPr>
          <xdr:cNvPr id="4" name="Group 3">
            <a:extLst>
              <a:ext uri="{FF2B5EF4-FFF2-40B4-BE49-F238E27FC236}">
                <a16:creationId xmlns:a16="http://schemas.microsoft.com/office/drawing/2014/main" id="{00000000-0008-0000-0000-000004000000}"/>
              </a:ext>
            </a:extLst>
          </xdr:cNvPr>
          <xdr:cNvGrpSpPr/>
        </xdr:nvGrpSpPr>
        <xdr:grpSpPr>
          <a:xfrm>
            <a:off x="1647824" y="142817474"/>
            <a:ext cx="7222412" cy="4507602"/>
            <a:chOff x="1647824" y="142817474"/>
            <a:chExt cx="7222412" cy="4507602"/>
          </a:xfrm>
        </xdr:grpSpPr>
        <xdr:pic>
          <xdr:nvPicPr>
            <xdr:cNvPr id="10" name="Picture 9">
              <a:extLst>
                <a:ext uri="{FF2B5EF4-FFF2-40B4-BE49-F238E27FC236}">
                  <a16:creationId xmlns:a16="http://schemas.microsoft.com/office/drawing/2014/main" id="{00000000-0008-0000-0000-00000A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xdr:blipFill>
          <xdr:spPr>
            <a:xfrm>
              <a:off x="1647824" y="142817474"/>
              <a:ext cx="7222412" cy="4507602"/>
            </a:xfrm>
            <a:prstGeom prst="rect">
              <a:avLst/>
            </a:prstGeom>
            <a:ln w="12700">
              <a:solidFill>
                <a:schemeClr val="tx1"/>
              </a:solidFill>
            </a:ln>
          </xdr:spPr>
        </xdr:pic>
        <xdr:sp macro="" textlink="">
          <xdr:nvSpPr>
            <xdr:cNvPr id="12" name="Rectangle 11">
              <a:extLst>
                <a:ext uri="{FF2B5EF4-FFF2-40B4-BE49-F238E27FC236}">
                  <a16:creationId xmlns:a16="http://schemas.microsoft.com/office/drawing/2014/main" id="{00000000-0008-0000-0000-00000C000000}"/>
                </a:ext>
              </a:extLst>
            </xdr:cNvPr>
            <xdr:cNvSpPr/>
          </xdr:nvSpPr>
          <xdr:spPr>
            <a:xfrm>
              <a:off x="3467100" y="144141265"/>
              <a:ext cx="3253628" cy="1546411"/>
            </a:xfrm>
            <a:prstGeom prst="rect">
              <a:avLst/>
            </a:prstGeom>
            <a:noFill/>
            <a:ln w="76200">
              <a:solidFill>
                <a:srgbClr val="FF006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grpSp>
    <xdr:clientData/>
  </xdr:twoCellAnchor>
  <xdr:twoCellAnchor editAs="oneCell">
    <xdr:from>
      <xdr:col>9</xdr:col>
      <xdr:colOff>616229</xdr:colOff>
      <xdr:row>9</xdr:row>
      <xdr:rowOff>303597</xdr:rowOff>
    </xdr:from>
    <xdr:to>
      <xdr:col>14</xdr:col>
      <xdr:colOff>436008</xdr:colOff>
      <xdr:row>10</xdr:row>
      <xdr:rowOff>676797</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stretch>
          <a:fillRect/>
        </a:stretch>
      </xdr:blipFill>
      <xdr:spPr>
        <a:xfrm>
          <a:off x="11185906" y="4328678"/>
          <a:ext cx="4531070" cy="1448603"/>
        </a:xfrm>
        <a:prstGeom prst="rect">
          <a:avLst/>
        </a:prstGeom>
      </xdr:spPr>
    </xdr:pic>
    <xdr:clientData/>
  </xdr:twoCellAnchor>
  <xdr:twoCellAnchor editAs="oneCell">
    <xdr:from>
      <xdr:col>9</xdr:col>
      <xdr:colOff>332829</xdr:colOff>
      <xdr:row>188</xdr:row>
      <xdr:rowOff>59231</xdr:rowOff>
    </xdr:from>
    <xdr:to>
      <xdr:col>12</xdr:col>
      <xdr:colOff>123709</xdr:colOff>
      <xdr:row>196</xdr:row>
      <xdr:rowOff>193913</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6"/>
        <a:stretch>
          <a:fillRect/>
        </a:stretch>
      </xdr:blipFill>
      <xdr:spPr>
        <a:xfrm>
          <a:off x="10731888" y="56637731"/>
          <a:ext cx="3253497" cy="2196563"/>
        </a:xfrm>
        <a:prstGeom prst="rect">
          <a:avLst/>
        </a:prstGeom>
      </xdr:spPr>
    </xdr:pic>
    <xdr:clientData/>
  </xdr:twoCellAnchor>
  <xdr:twoCellAnchor editAs="oneCell">
    <xdr:from>
      <xdr:col>12</xdr:col>
      <xdr:colOff>218297</xdr:colOff>
      <xdr:row>169</xdr:row>
      <xdr:rowOff>73638</xdr:rowOff>
    </xdr:from>
    <xdr:to>
      <xdr:col>17</xdr:col>
      <xdr:colOff>467645</xdr:colOff>
      <xdr:row>177</xdr:row>
      <xdr:rowOff>236318</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7"/>
        <a:stretch>
          <a:fillRect/>
        </a:stretch>
      </xdr:blipFill>
      <xdr:spPr>
        <a:xfrm>
          <a:off x="14079973" y="51755167"/>
          <a:ext cx="3274937" cy="2224564"/>
        </a:xfrm>
        <a:prstGeom prst="rect">
          <a:avLst/>
        </a:prstGeom>
      </xdr:spPr>
    </xdr:pic>
    <xdr:clientData/>
  </xdr:twoCellAnchor>
  <xdr:twoCellAnchor editAs="oneCell">
    <xdr:from>
      <xdr:col>12</xdr:col>
      <xdr:colOff>191948</xdr:colOff>
      <xdr:row>178</xdr:row>
      <xdr:rowOff>93147</xdr:rowOff>
    </xdr:from>
    <xdr:to>
      <xdr:col>17</xdr:col>
      <xdr:colOff>505235</xdr:colOff>
      <xdr:row>187</xdr:row>
      <xdr:rowOff>22085</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8"/>
        <a:stretch>
          <a:fillRect/>
        </a:stretch>
      </xdr:blipFill>
      <xdr:spPr>
        <a:xfrm>
          <a:off x="14053624" y="54094294"/>
          <a:ext cx="3338876" cy="2248556"/>
        </a:xfrm>
        <a:prstGeom prst="rect">
          <a:avLst/>
        </a:prstGeom>
      </xdr:spPr>
    </xdr:pic>
    <xdr:clientData/>
  </xdr:twoCellAnchor>
  <xdr:twoCellAnchor editAs="oneCell">
    <xdr:from>
      <xdr:col>9</xdr:col>
      <xdr:colOff>298482</xdr:colOff>
      <xdr:row>174</xdr:row>
      <xdr:rowOff>209857</xdr:rowOff>
    </xdr:from>
    <xdr:to>
      <xdr:col>12</xdr:col>
      <xdr:colOff>145058</xdr:colOff>
      <xdr:row>179</xdr:row>
      <xdr:rowOff>215753</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9"/>
        <a:stretch>
          <a:fillRect/>
        </a:stretch>
      </xdr:blipFill>
      <xdr:spPr>
        <a:xfrm>
          <a:off x="10697541" y="53180063"/>
          <a:ext cx="3309193" cy="1294571"/>
        </a:xfrm>
        <a:prstGeom prst="rect">
          <a:avLst/>
        </a:prstGeom>
      </xdr:spPr>
    </xdr:pic>
    <xdr:clientData/>
  </xdr:twoCellAnchor>
  <xdr:twoCellAnchor editAs="oneCell">
    <xdr:from>
      <xdr:col>9</xdr:col>
      <xdr:colOff>273016</xdr:colOff>
      <xdr:row>169</xdr:row>
      <xdr:rowOff>79460</xdr:rowOff>
    </xdr:from>
    <xdr:to>
      <xdr:col>12</xdr:col>
      <xdr:colOff>103600</xdr:colOff>
      <xdr:row>174</xdr:row>
      <xdr:rowOff>37738</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10"/>
        <a:stretch>
          <a:fillRect/>
        </a:stretch>
      </xdr:blipFill>
      <xdr:spPr>
        <a:xfrm>
          <a:off x="10672075" y="51760989"/>
          <a:ext cx="3293201" cy="1246956"/>
        </a:xfrm>
        <a:prstGeom prst="rect">
          <a:avLst/>
        </a:prstGeom>
      </xdr:spPr>
    </xdr:pic>
    <xdr:clientData/>
  </xdr:twoCellAnchor>
  <xdr:twoCellAnchor editAs="oneCell">
    <xdr:from>
      <xdr:col>9</xdr:col>
      <xdr:colOff>339231</xdr:colOff>
      <xdr:row>180</xdr:row>
      <xdr:rowOff>119190</xdr:rowOff>
    </xdr:from>
    <xdr:to>
      <xdr:col>11</xdr:col>
      <xdr:colOff>380380</xdr:colOff>
      <xdr:row>187</xdr:row>
      <xdr:rowOff>81733</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11"/>
        <a:stretch>
          <a:fillRect/>
        </a:stretch>
      </xdr:blipFill>
      <xdr:spPr>
        <a:xfrm>
          <a:off x="10738290" y="54635808"/>
          <a:ext cx="2898649" cy="1766690"/>
        </a:xfrm>
        <a:prstGeom prst="rect">
          <a:avLst/>
        </a:prstGeom>
      </xdr:spPr>
    </xdr:pic>
    <xdr:clientData/>
  </xdr:twoCellAnchor>
  <xdr:twoCellAnchor editAs="oneCell">
    <xdr:from>
      <xdr:col>12</xdr:col>
      <xdr:colOff>64908</xdr:colOff>
      <xdr:row>208</xdr:row>
      <xdr:rowOff>242528</xdr:rowOff>
    </xdr:from>
    <xdr:to>
      <xdr:col>17</xdr:col>
      <xdr:colOff>307043</xdr:colOff>
      <xdr:row>217</xdr:row>
      <xdr:rowOff>164127</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12"/>
        <a:stretch>
          <a:fillRect/>
        </a:stretch>
      </xdr:blipFill>
      <xdr:spPr>
        <a:xfrm>
          <a:off x="13926584" y="61975734"/>
          <a:ext cx="3267724" cy="2241216"/>
        </a:xfrm>
        <a:prstGeom prst="rect">
          <a:avLst/>
        </a:prstGeom>
      </xdr:spPr>
    </xdr:pic>
    <xdr:clientData/>
  </xdr:twoCellAnchor>
  <xdr:twoCellAnchor editAs="oneCell">
    <xdr:from>
      <xdr:col>13</xdr:col>
      <xdr:colOff>9025</xdr:colOff>
      <xdr:row>218</xdr:row>
      <xdr:rowOff>14702</xdr:rowOff>
    </xdr:from>
    <xdr:to>
      <xdr:col>18</xdr:col>
      <xdr:colOff>154599</xdr:colOff>
      <xdr:row>224</xdr:row>
      <xdr:rowOff>478540</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3"/>
        <a:stretch>
          <a:fillRect/>
        </a:stretch>
      </xdr:blipFill>
      <xdr:spPr>
        <a:xfrm>
          <a:off x="14475819" y="64325261"/>
          <a:ext cx="3171162" cy="2010250"/>
        </a:xfrm>
        <a:prstGeom prst="rect">
          <a:avLst/>
        </a:prstGeom>
      </xdr:spPr>
    </xdr:pic>
    <xdr:clientData/>
  </xdr:twoCellAnchor>
  <xdr:twoCellAnchor editAs="oneCell">
    <xdr:from>
      <xdr:col>9</xdr:col>
      <xdr:colOff>201413</xdr:colOff>
      <xdr:row>219</xdr:row>
      <xdr:rowOff>208184</xdr:rowOff>
    </xdr:from>
    <xdr:to>
      <xdr:col>12</xdr:col>
      <xdr:colOff>534187</xdr:colOff>
      <xdr:row>226</xdr:row>
      <xdr:rowOff>109407</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14"/>
        <a:stretch>
          <a:fillRect/>
        </a:stretch>
      </xdr:blipFill>
      <xdr:spPr>
        <a:xfrm>
          <a:off x="10600472" y="64776478"/>
          <a:ext cx="3795391" cy="2243251"/>
        </a:xfrm>
        <a:prstGeom prst="rect">
          <a:avLst/>
        </a:prstGeom>
      </xdr:spPr>
    </xdr:pic>
    <xdr:clientData/>
  </xdr:twoCellAnchor>
  <xdr:twoCellAnchor editAs="oneCell">
    <xdr:from>
      <xdr:col>9</xdr:col>
      <xdr:colOff>201415</xdr:colOff>
      <xdr:row>208</xdr:row>
      <xdr:rowOff>242891</xdr:rowOff>
    </xdr:from>
    <xdr:to>
      <xdr:col>11</xdr:col>
      <xdr:colOff>565040</xdr:colOff>
      <xdr:row>219</xdr:row>
      <xdr:rowOff>28371</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a:blip xmlns:r="http://schemas.openxmlformats.org/officeDocument/2006/relationships" r:embed="rId15"/>
        <a:stretch>
          <a:fillRect/>
        </a:stretch>
      </xdr:blipFill>
      <xdr:spPr>
        <a:xfrm>
          <a:off x="10600474" y="61976097"/>
          <a:ext cx="3221125" cy="2620568"/>
        </a:xfrm>
        <a:prstGeom prst="rect">
          <a:avLst/>
        </a:prstGeom>
      </xdr:spPr>
    </xdr:pic>
    <xdr:clientData/>
  </xdr:twoCellAnchor>
  <xdr:twoCellAnchor editAs="oneCell">
    <xdr:from>
      <xdr:col>13</xdr:col>
      <xdr:colOff>20880</xdr:colOff>
      <xdr:row>224</xdr:row>
      <xdr:rowOff>756761</xdr:rowOff>
    </xdr:from>
    <xdr:to>
      <xdr:col>18</xdr:col>
      <xdr:colOff>225943</xdr:colOff>
      <xdr:row>232</xdr:row>
      <xdr:rowOff>16823</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16"/>
        <a:stretch>
          <a:fillRect/>
        </a:stretch>
      </xdr:blipFill>
      <xdr:spPr>
        <a:xfrm>
          <a:off x="14487674" y="66613732"/>
          <a:ext cx="3230651" cy="1859826"/>
        </a:xfrm>
        <a:prstGeom prst="rect">
          <a:avLst/>
        </a:prstGeom>
      </xdr:spPr>
    </xdr:pic>
    <xdr:clientData/>
  </xdr:twoCellAnchor>
  <xdr:twoCellAnchor editAs="oneCell">
    <xdr:from>
      <xdr:col>9</xdr:col>
      <xdr:colOff>179805</xdr:colOff>
      <xdr:row>227</xdr:row>
      <xdr:rowOff>215605</xdr:rowOff>
    </xdr:from>
    <xdr:to>
      <xdr:col>12</xdr:col>
      <xdr:colOff>440536</xdr:colOff>
      <xdr:row>236</xdr:row>
      <xdr:rowOff>231638</xdr:rowOff>
    </xdr:to>
    <xdr:pic>
      <xdr:nvPicPr>
        <xdr:cNvPr id="24" name="Picture 23">
          <a:extLst>
            <a:ext uri="{FF2B5EF4-FFF2-40B4-BE49-F238E27FC236}">
              <a16:creationId xmlns:a16="http://schemas.microsoft.com/office/drawing/2014/main" id="{00000000-0008-0000-0000-000018000000}"/>
            </a:ext>
          </a:extLst>
        </xdr:cNvPr>
        <xdr:cNvPicPr>
          <a:picLocks noChangeAspect="1"/>
        </xdr:cNvPicPr>
      </xdr:nvPicPr>
      <xdr:blipFill>
        <a:blip xmlns:r="http://schemas.openxmlformats.org/officeDocument/2006/relationships" r:embed="rId17"/>
        <a:stretch>
          <a:fillRect/>
        </a:stretch>
      </xdr:blipFill>
      <xdr:spPr>
        <a:xfrm>
          <a:off x="10578864" y="67383664"/>
          <a:ext cx="3723348" cy="2335651"/>
        </a:xfrm>
        <a:prstGeom prst="rect">
          <a:avLst/>
        </a:prstGeom>
      </xdr:spPr>
    </xdr:pic>
    <xdr:clientData/>
  </xdr:twoCellAnchor>
  <xdr:twoCellAnchor editAs="oneCell">
    <xdr:from>
      <xdr:col>9</xdr:col>
      <xdr:colOff>997001</xdr:colOff>
      <xdr:row>265</xdr:row>
      <xdr:rowOff>1923</xdr:rowOff>
    </xdr:from>
    <xdr:to>
      <xdr:col>13</xdr:col>
      <xdr:colOff>185128</xdr:colOff>
      <xdr:row>272</xdr:row>
      <xdr:rowOff>236672</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8"/>
        <a:stretch>
          <a:fillRect/>
        </a:stretch>
      </xdr:blipFill>
      <xdr:spPr>
        <a:xfrm>
          <a:off x="11569751" y="68200923"/>
          <a:ext cx="3283877" cy="2044498"/>
        </a:xfrm>
        <a:prstGeom prst="rect">
          <a:avLst/>
        </a:prstGeom>
      </xdr:spPr>
    </xdr:pic>
    <xdr:clientData/>
  </xdr:twoCellAnchor>
  <xdr:twoCellAnchor editAs="oneCell">
    <xdr:from>
      <xdr:col>12</xdr:col>
      <xdr:colOff>193846</xdr:colOff>
      <xdr:row>259</xdr:row>
      <xdr:rowOff>148440</xdr:rowOff>
    </xdr:from>
    <xdr:to>
      <xdr:col>17</xdr:col>
      <xdr:colOff>469680</xdr:colOff>
      <xdr:row>268</xdr:row>
      <xdr:rowOff>74406</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9"/>
        <a:stretch>
          <a:fillRect/>
        </a:stretch>
      </xdr:blipFill>
      <xdr:spPr>
        <a:xfrm>
          <a:off x="14250025" y="66796226"/>
          <a:ext cx="3337442" cy="2252785"/>
        </a:xfrm>
        <a:prstGeom prst="rect">
          <a:avLst/>
        </a:prstGeom>
      </xdr:spPr>
    </xdr:pic>
    <xdr:clientData/>
  </xdr:twoCellAnchor>
  <xdr:twoCellAnchor editAs="oneCell">
    <xdr:from>
      <xdr:col>9</xdr:col>
      <xdr:colOff>650741</xdr:colOff>
      <xdr:row>261</xdr:row>
      <xdr:rowOff>220116</xdr:rowOff>
    </xdr:from>
    <xdr:to>
      <xdr:col>12</xdr:col>
      <xdr:colOff>468156</xdr:colOff>
      <xdr:row>270</xdr:row>
      <xdr:rowOff>110020</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20"/>
        <a:stretch>
          <a:fillRect/>
        </a:stretch>
      </xdr:blipFill>
      <xdr:spPr>
        <a:xfrm>
          <a:off x="11251506" y="67253704"/>
          <a:ext cx="3280031" cy="2209524"/>
        </a:xfrm>
        <a:prstGeom prst="rect">
          <a:avLst/>
        </a:prstGeom>
      </xdr:spPr>
    </xdr:pic>
    <xdr:clientData/>
  </xdr:twoCellAnchor>
  <xdr:twoCellAnchor editAs="oneCell">
    <xdr:from>
      <xdr:col>14</xdr:col>
      <xdr:colOff>91175</xdr:colOff>
      <xdr:row>268</xdr:row>
      <xdr:rowOff>179875</xdr:rowOff>
    </xdr:from>
    <xdr:to>
      <xdr:col>19</xdr:col>
      <xdr:colOff>354213</xdr:colOff>
      <xdr:row>278</xdr:row>
      <xdr:rowOff>12045</xdr:rowOff>
    </xdr:to>
    <xdr:pic>
      <xdr:nvPicPr>
        <xdr:cNvPr id="28" name="Picture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21"/>
        <a:stretch>
          <a:fillRect/>
        </a:stretch>
      </xdr:blipFill>
      <xdr:spPr>
        <a:xfrm>
          <a:off x="15383130" y="69487239"/>
          <a:ext cx="3293718" cy="2429898"/>
        </a:xfrm>
        <a:prstGeom prst="rect">
          <a:avLst/>
        </a:prstGeom>
      </xdr:spPr>
    </xdr:pic>
    <xdr:clientData/>
  </xdr:twoCellAnchor>
  <xdr:twoCellAnchor editAs="oneCell">
    <xdr:from>
      <xdr:col>9</xdr:col>
      <xdr:colOff>737622</xdr:colOff>
      <xdr:row>299</xdr:row>
      <xdr:rowOff>183441</xdr:rowOff>
    </xdr:from>
    <xdr:to>
      <xdr:col>12</xdr:col>
      <xdr:colOff>520861</xdr:colOff>
      <xdr:row>307</xdr:row>
      <xdr:rowOff>135003</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22"/>
        <a:stretch>
          <a:fillRect/>
        </a:stretch>
      </xdr:blipFill>
      <xdr:spPr>
        <a:xfrm>
          <a:off x="11353667" y="77543759"/>
          <a:ext cx="3246875" cy="2029744"/>
        </a:xfrm>
        <a:prstGeom prst="rect">
          <a:avLst/>
        </a:prstGeom>
      </xdr:spPr>
    </xdr:pic>
    <xdr:clientData/>
  </xdr:twoCellAnchor>
  <xdr:twoCellAnchor editAs="oneCell">
    <xdr:from>
      <xdr:col>13</xdr:col>
      <xdr:colOff>345344</xdr:colOff>
      <xdr:row>301</xdr:row>
      <xdr:rowOff>141602</xdr:rowOff>
    </xdr:from>
    <xdr:to>
      <xdr:col>18</xdr:col>
      <xdr:colOff>157608</xdr:colOff>
      <xdr:row>307</xdr:row>
      <xdr:rowOff>152292</xdr:rowOff>
    </xdr:to>
    <xdr:pic>
      <xdr:nvPicPr>
        <xdr:cNvPr id="30" name="Picture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23"/>
        <a:stretch>
          <a:fillRect/>
        </a:stretch>
      </xdr:blipFill>
      <xdr:spPr>
        <a:xfrm>
          <a:off x="15031162" y="78021466"/>
          <a:ext cx="2842946" cy="1569327"/>
        </a:xfrm>
        <a:prstGeom prst="rect">
          <a:avLst/>
        </a:prstGeom>
      </xdr:spPr>
    </xdr:pic>
    <xdr:clientData/>
  </xdr:twoCellAnchor>
  <xdr:twoCellAnchor editAs="oneCell">
    <xdr:from>
      <xdr:col>13</xdr:col>
      <xdr:colOff>365790</xdr:colOff>
      <xdr:row>311</xdr:row>
      <xdr:rowOff>141530</xdr:rowOff>
    </xdr:from>
    <xdr:to>
      <xdr:col>19</xdr:col>
      <xdr:colOff>5437</xdr:colOff>
      <xdr:row>318</xdr:row>
      <xdr:rowOff>150828</xdr:rowOff>
    </xdr:to>
    <xdr:pic>
      <xdr:nvPicPr>
        <xdr:cNvPr id="31" name="Picture 30">
          <a:extLst>
            <a:ext uri="{FF2B5EF4-FFF2-40B4-BE49-F238E27FC236}">
              <a16:creationId xmlns:a16="http://schemas.microsoft.com/office/drawing/2014/main" id="{00000000-0008-0000-0000-00001F000000}"/>
            </a:ext>
          </a:extLst>
        </xdr:cNvPr>
        <xdr:cNvPicPr>
          <a:picLocks noChangeAspect="1"/>
        </xdr:cNvPicPr>
      </xdr:nvPicPr>
      <xdr:blipFill>
        <a:blip xmlns:r="http://schemas.openxmlformats.org/officeDocument/2006/relationships" r:embed="rId24"/>
        <a:stretch>
          <a:fillRect/>
        </a:stretch>
      </xdr:blipFill>
      <xdr:spPr>
        <a:xfrm>
          <a:off x="15051608" y="80619121"/>
          <a:ext cx="3276464" cy="1827707"/>
        </a:xfrm>
        <a:prstGeom prst="rect">
          <a:avLst/>
        </a:prstGeom>
      </xdr:spPr>
    </xdr:pic>
    <xdr:clientData/>
  </xdr:twoCellAnchor>
  <xdr:twoCellAnchor editAs="oneCell">
    <xdr:from>
      <xdr:col>9</xdr:col>
      <xdr:colOff>1083404</xdr:colOff>
      <xdr:row>314</xdr:row>
      <xdr:rowOff>217640</xdr:rowOff>
    </xdr:from>
    <xdr:to>
      <xdr:col>12</xdr:col>
      <xdr:colOff>420322</xdr:colOff>
      <xdr:row>320</xdr:row>
      <xdr:rowOff>247380</xdr:rowOff>
    </xdr:to>
    <xdr:pic>
      <xdr:nvPicPr>
        <xdr:cNvPr id="32" name="Picture 31">
          <a:extLst>
            <a:ext uri="{FF2B5EF4-FFF2-40B4-BE49-F238E27FC236}">
              <a16:creationId xmlns:a16="http://schemas.microsoft.com/office/drawing/2014/main" id="{00000000-0008-0000-0000-000020000000}"/>
            </a:ext>
          </a:extLst>
        </xdr:cNvPr>
        <xdr:cNvPicPr>
          <a:picLocks noChangeAspect="1"/>
        </xdr:cNvPicPr>
      </xdr:nvPicPr>
      <xdr:blipFill>
        <a:blip xmlns:r="http://schemas.openxmlformats.org/officeDocument/2006/relationships" r:embed="rId25"/>
        <a:stretch>
          <a:fillRect/>
        </a:stretch>
      </xdr:blipFill>
      <xdr:spPr>
        <a:xfrm>
          <a:off x="11699449" y="81474549"/>
          <a:ext cx="2800554" cy="1588376"/>
        </a:xfrm>
        <a:prstGeom prst="rect">
          <a:avLst/>
        </a:prstGeom>
      </xdr:spPr>
    </xdr:pic>
    <xdr:clientData/>
  </xdr:twoCellAnchor>
  <xdr:twoCellAnchor editAs="oneCell">
    <xdr:from>
      <xdr:col>9</xdr:col>
      <xdr:colOff>1171523</xdr:colOff>
      <xdr:row>308</xdr:row>
      <xdr:rowOff>253661</xdr:rowOff>
    </xdr:from>
    <xdr:to>
      <xdr:col>12</xdr:col>
      <xdr:colOff>230434</xdr:colOff>
      <xdr:row>314</xdr:row>
      <xdr:rowOff>141340</xdr:rowOff>
    </xdr:to>
    <xdr:pic>
      <xdr:nvPicPr>
        <xdr:cNvPr id="33" name="Picture 32">
          <a:extLst>
            <a:ext uri="{FF2B5EF4-FFF2-40B4-BE49-F238E27FC236}">
              <a16:creationId xmlns:a16="http://schemas.microsoft.com/office/drawing/2014/main" id="{00000000-0008-0000-0000-000021000000}"/>
            </a:ext>
          </a:extLst>
        </xdr:cNvPr>
        <xdr:cNvPicPr>
          <a:picLocks noChangeAspect="1"/>
        </xdr:cNvPicPr>
      </xdr:nvPicPr>
      <xdr:blipFill>
        <a:blip xmlns:r="http://schemas.openxmlformats.org/officeDocument/2006/relationships" r:embed="rId26"/>
        <a:stretch>
          <a:fillRect/>
        </a:stretch>
      </xdr:blipFill>
      <xdr:spPr>
        <a:xfrm>
          <a:off x="11787568" y="79951934"/>
          <a:ext cx="2522547" cy="1446316"/>
        </a:xfrm>
        <a:prstGeom prst="rect">
          <a:avLst/>
        </a:prstGeom>
      </xdr:spPr>
    </xdr:pic>
    <xdr:clientData/>
  </xdr:twoCellAnchor>
  <xdr:twoCellAnchor editAs="oneCell">
    <xdr:from>
      <xdr:col>9</xdr:col>
      <xdr:colOff>571499</xdr:colOff>
      <xdr:row>346</xdr:row>
      <xdr:rowOff>212911</xdr:rowOff>
    </xdr:from>
    <xdr:to>
      <xdr:col>12</xdr:col>
      <xdr:colOff>470788</xdr:colOff>
      <xdr:row>354</xdr:row>
      <xdr:rowOff>198647</xdr:rowOff>
    </xdr:to>
    <xdr:pic>
      <xdr:nvPicPr>
        <xdr:cNvPr id="37" name="Picture 36">
          <a:extLst>
            <a:ext uri="{FF2B5EF4-FFF2-40B4-BE49-F238E27FC236}">
              <a16:creationId xmlns:a16="http://schemas.microsoft.com/office/drawing/2014/main" id="{00000000-0008-0000-0000-000025000000}"/>
            </a:ext>
          </a:extLst>
        </xdr:cNvPr>
        <xdr:cNvPicPr>
          <a:picLocks noChangeAspect="1"/>
        </xdr:cNvPicPr>
      </xdr:nvPicPr>
      <xdr:blipFill>
        <a:blip xmlns:r="http://schemas.openxmlformats.org/officeDocument/2006/relationships" r:embed="rId27"/>
        <a:stretch>
          <a:fillRect/>
        </a:stretch>
      </xdr:blipFill>
      <xdr:spPr>
        <a:xfrm>
          <a:off x="11172264" y="89153999"/>
          <a:ext cx="3361905" cy="2047619"/>
        </a:xfrm>
        <a:prstGeom prst="rect">
          <a:avLst/>
        </a:prstGeom>
      </xdr:spPr>
    </xdr:pic>
    <xdr:clientData/>
  </xdr:twoCellAnchor>
  <xdr:twoCellAnchor editAs="oneCell">
    <xdr:from>
      <xdr:col>13</xdr:col>
      <xdr:colOff>571501</xdr:colOff>
      <xdr:row>348</xdr:row>
      <xdr:rowOff>201706</xdr:rowOff>
    </xdr:from>
    <xdr:to>
      <xdr:col>19</xdr:col>
      <xdr:colOff>279130</xdr:colOff>
      <xdr:row>355</xdr:row>
      <xdr:rowOff>226130</xdr:rowOff>
    </xdr:to>
    <xdr:pic>
      <xdr:nvPicPr>
        <xdr:cNvPr id="38" name="Picture 37">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28"/>
        <a:stretch>
          <a:fillRect/>
        </a:stretch>
      </xdr:blipFill>
      <xdr:spPr>
        <a:xfrm>
          <a:off x="15257319" y="90290888"/>
          <a:ext cx="3344446" cy="1842833"/>
        </a:xfrm>
        <a:prstGeom prst="rect">
          <a:avLst/>
        </a:prstGeom>
      </xdr:spPr>
    </xdr:pic>
    <xdr:clientData/>
  </xdr:twoCellAnchor>
  <xdr:twoCellAnchor editAs="oneCell">
    <xdr:from>
      <xdr:col>9</xdr:col>
      <xdr:colOff>1008530</xdr:colOff>
      <xdr:row>372</xdr:row>
      <xdr:rowOff>44822</xdr:rowOff>
    </xdr:from>
    <xdr:to>
      <xdr:col>13</xdr:col>
      <xdr:colOff>245557</xdr:colOff>
      <xdr:row>381</xdr:row>
      <xdr:rowOff>144253</xdr:rowOff>
    </xdr:to>
    <xdr:pic>
      <xdr:nvPicPr>
        <xdr:cNvPr id="39" name="Picture 38">
          <a:extLst>
            <a:ext uri="{FF2B5EF4-FFF2-40B4-BE49-F238E27FC236}">
              <a16:creationId xmlns:a16="http://schemas.microsoft.com/office/drawing/2014/main" id="{00000000-0008-0000-0000-000027000000}"/>
            </a:ext>
          </a:extLst>
        </xdr:cNvPr>
        <xdr:cNvPicPr>
          <a:picLocks noChangeAspect="1"/>
        </xdr:cNvPicPr>
      </xdr:nvPicPr>
      <xdr:blipFill>
        <a:blip xmlns:r="http://schemas.openxmlformats.org/officeDocument/2006/relationships" r:embed="rId29"/>
        <a:stretch>
          <a:fillRect/>
        </a:stretch>
      </xdr:blipFill>
      <xdr:spPr>
        <a:xfrm>
          <a:off x="11609295" y="95687028"/>
          <a:ext cx="3304762" cy="2419048"/>
        </a:xfrm>
        <a:prstGeom prst="rect">
          <a:avLst/>
        </a:prstGeom>
      </xdr:spPr>
    </xdr:pic>
    <xdr:clientData/>
  </xdr:twoCellAnchor>
  <xdr:twoCellAnchor editAs="oneCell">
    <xdr:from>
      <xdr:col>9</xdr:col>
      <xdr:colOff>1042146</xdr:colOff>
      <xdr:row>363</xdr:row>
      <xdr:rowOff>112056</xdr:rowOff>
    </xdr:from>
    <xdr:to>
      <xdr:col>13</xdr:col>
      <xdr:colOff>260125</xdr:colOff>
      <xdr:row>371</xdr:row>
      <xdr:rowOff>183506</xdr:rowOff>
    </xdr:to>
    <xdr:pic>
      <xdr:nvPicPr>
        <xdr:cNvPr id="40" name="Picture 39">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30"/>
        <a:stretch>
          <a:fillRect/>
        </a:stretch>
      </xdr:blipFill>
      <xdr:spPr>
        <a:xfrm>
          <a:off x="11642911" y="93434644"/>
          <a:ext cx="3285714" cy="2133333"/>
        </a:xfrm>
        <a:prstGeom prst="rect">
          <a:avLst/>
        </a:prstGeom>
      </xdr:spPr>
    </xdr:pic>
    <xdr:clientData/>
  </xdr:twoCellAnchor>
  <xdr:twoCellAnchor editAs="oneCell">
    <xdr:from>
      <xdr:col>9</xdr:col>
      <xdr:colOff>1303959</xdr:colOff>
      <xdr:row>355</xdr:row>
      <xdr:rowOff>51956</xdr:rowOff>
    </xdr:from>
    <xdr:to>
      <xdr:col>13</xdr:col>
      <xdr:colOff>569557</xdr:colOff>
      <xdr:row>362</xdr:row>
      <xdr:rowOff>104951</xdr:rowOff>
    </xdr:to>
    <xdr:pic>
      <xdr:nvPicPr>
        <xdr:cNvPr id="41" name="Picture 40">
          <a:extLst>
            <a:ext uri="{FF2B5EF4-FFF2-40B4-BE49-F238E27FC236}">
              <a16:creationId xmlns:a16="http://schemas.microsoft.com/office/drawing/2014/main" id="{00000000-0008-0000-0000-000029000000}"/>
            </a:ext>
          </a:extLst>
        </xdr:cNvPr>
        <xdr:cNvPicPr>
          <a:picLocks noChangeAspect="1"/>
        </xdr:cNvPicPr>
      </xdr:nvPicPr>
      <xdr:blipFill>
        <a:blip xmlns:r="http://schemas.openxmlformats.org/officeDocument/2006/relationships" r:embed="rId31"/>
        <a:stretch>
          <a:fillRect/>
        </a:stretch>
      </xdr:blipFill>
      <xdr:spPr>
        <a:xfrm>
          <a:off x="11920004" y="91959547"/>
          <a:ext cx="3335371" cy="1871405"/>
        </a:xfrm>
        <a:prstGeom prst="rect">
          <a:avLst/>
        </a:prstGeom>
      </xdr:spPr>
    </xdr:pic>
    <xdr:clientData/>
  </xdr:twoCellAnchor>
  <xdr:twoCellAnchor>
    <xdr:from>
      <xdr:col>9</xdr:col>
      <xdr:colOff>848592</xdr:colOff>
      <xdr:row>135</xdr:row>
      <xdr:rowOff>138545</xdr:rowOff>
    </xdr:from>
    <xdr:to>
      <xdr:col>25</xdr:col>
      <xdr:colOff>17320</xdr:colOff>
      <xdr:row>151</xdr:row>
      <xdr:rowOff>86592</xdr:rowOff>
    </xdr:to>
    <xdr:grpSp>
      <xdr:nvGrpSpPr>
        <xdr:cNvPr id="36" name="Group 35">
          <a:extLst>
            <a:ext uri="{FF2B5EF4-FFF2-40B4-BE49-F238E27FC236}">
              <a16:creationId xmlns:a16="http://schemas.microsoft.com/office/drawing/2014/main" id="{00000000-0008-0000-0000-000024000000}"/>
            </a:ext>
          </a:extLst>
        </xdr:cNvPr>
        <xdr:cNvGrpSpPr/>
      </xdr:nvGrpSpPr>
      <xdr:grpSpPr>
        <a:xfrm>
          <a:off x="11247651" y="44244898"/>
          <a:ext cx="8682522" cy="3892518"/>
          <a:chOff x="10962409" y="33441411"/>
          <a:chExt cx="8693728" cy="3876190"/>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32"/>
          <a:stretch>
            <a:fillRect/>
          </a:stretch>
        </xdr:blipFill>
        <xdr:spPr>
          <a:xfrm>
            <a:off x="10962409" y="33441411"/>
            <a:ext cx="8693728" cy="3876190"/>
          </a:xfrm>
          <a:prstGeom prst="rect">
            <a:avLst/>
          </a:prstGeom>
        </xdr:spPr>
      </xdr:pic>
      <xdr:grpSp>
        <xdr:nvGrpSpPr>
          <xdr:cNvPr id="35" name="Group 34">
            <a:extLst>
              <a:ext uri="{FF2B5EF4-FFF2-40B4-BE49-F238E27FC236}">
                <a16:creationId xmlns:a16="http://schemas.microsoft.com/office/drawing/2014/main" id="{00000000-0008-0000-0000-000023000000}"/>
              </a:ext>
            </a:extLst>
          </xdr:cNvPr>
          <xdr:cNvGrpSpPr/>
        </xdr:nvGrpSpPr>
        <xdr:grpSpPr>
          <a:xfrm>
            <a:off x="12867409" y="36143045"/>
            <a:ext cx="935181" cy="987139"/>
            <a:chOff x="12867409" y="36143045"/>
            <a:chExt cx="935181" cy="987139"/>
          </a:xfrm>
        </xdr:grpSpPr>
        <xdr:sp macro="" textlink="">
          <xdr:nvSpPr>
            <xdr:cNvPr id="5" name="Rectangle 4">
              <a:extLst>
                <a:ext uri="{FF2B5EF4-FFF2-40B4-BE49-F238E27FC236}">
                  <a16:creationId xmlns:a16="http://schemas.microsoft.com/office/drawing/2014/main" id="{00000000-0008-0000-0000-000005000000}"/>
                </a:ext>
              </a:extLst>
            </xdr:cNvPr>
            <xdr:cNvSpPr/>
          </xdr:nvSpPr>
          <xdr:spPr>
            <a:xfrm>
              <a:off x="12867409" y="36143045"/>
              <a:ext cx="415636" cy="17318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100"/>
                <a:t>C</a:t>
              </a:r>
            </a:p>
          </xdr:txBody>
        </xdr:sp>
        <xdr:sp macro="" textlink="">
          <xdr:nvSpPr>
            <xdr:cNvPr id="42" name="Rectangle 41">
              <a:extLst>
                <a:ext uri="{FF2B5EF4-FFF2-40B4-BE49-F238E27FC236}">
                  <a16:creationId xmlns:a16="http://schemas.microsoft.com/office/drawing/2014/main" id="{00000000-0008-0000-0000-00002A000000}"/>
                </a:ext>
              </a:extLst>
            </xdr:cNvPr>
            <xdr:cNvSpPr/>
          </xdr:nvSpPr>
          <xdr:spPr>
            <a:xfrm>
              <a:off x="13386954" y="36957002"/>
              <a:ext cx="415636" cy="17318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IN" sz="1100"/>
                <a:t>C</a:t>
              </a:r>
            </a:p>
          </xdr:txBody>
        </xdr:sp>
      </xdr:grpSp>
    </xdr:grpSp>
    <xdr:clientData/>
  </xdr:twoCellAnchor>
  <xdr:twoCellAnchor editAs="oneCell">
    <xdr:from>
      <xdr:col>9</xdr:col>
      <xdr:colOff>1020534</xdr:colOff>
      <xdr:row>45</xdr:row>
      <xdr:rowOff>204107</xdr:rowOff>
    </xdr:from>
    <xdr:to>
      <xdr:col>17</xdr:col>
      <xdr:colOff>132641</xdr:colOff>
      <xdr:row>49</xdr:row>
      <xdr:rowOff>922345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33"/>
        <a:stretch>
          <a:fillRect/>
        </a:stretch>
      </xdr:blipFill>
      <xdr:spPr>
        <a:xfrm>
          <a:off x="11389177" y="20274643"/>
          <a:ext cx="5657143" cy="1752381"/>
        </a:xfrm>
        <a:prstGeom prst="rect">
          <a:avLst/>
        </a:prstGeom>
      </xdr:spPr>
    </xdr:pic>
    <xdr:clientData/>
  </xdr:twoCellAnchor>
  <xdr:oneCellAnchor>
    <xdr:from>
      <xdr:col>9</xdr:col>
      <xdr:colOff>789213</xdr:colOff>
      <xdr:row>51</xdr:row>
      <xdr:rowOff>394607</xdr:rowOff>
    </xdr:from>
    <xdr:ext cx="5811464" cy="1752381"/>
    <xdr:pic>
      <xdr:nvPicPr>
        <xdr:cNvPr id="34" name="Picture 33">
          <a:extLst>
            <a:ext uri="{FF2B5EF4-FFF2-40B4-BE49-F238E27FC236}">
              <a16:creationId xmlns:a16="http://schemas.microsoft.com/office/drawing/2014/main" id="{00000000-0008-0000-0000-000022000000}"/>
            </a:ext>
          </a:extLst>
        </xdr:cNvPr>
        <xdr:cNvPicPr>
          <a:picLocks noChangeAspect="1"/>
        </xdr:cNvPicPr>
      </xdr:nvPicPr>
      <xdr:blipFill>
        <a:blip xmlns:r="http://schemas.openxmlformats.org/officeDocument/2006/relationships" r:embed="rId33"/>
        <a:stretch>
          <a:fillRect/>
        </a:stretch>
      </xdr:blipFill>
      <xdr:spPr>
        <a:xfrm>
          <a:off x="11439284" y="23290466"/>
          <a:ext cx="5811464" cy="1752381"/>
        </a:xfrm>
        <a:prstGeom prst="rect">
          <a:avLst/>
        </a:prstGeom>
      </xdr:spPr>
    </xdr:pic>
    <xdr:clientData/>
  </xdr:oneCellAnchor>
  <xdr:twoCellAnchor>
    <xdr:from>
      <xdr:col>9</xdr:col>
      <xdr:colOff>334689</xdr:colOff>
      <xdr:row>441</xdr:row>
      <xdr:rowOff>209049</xdr:rowOff>
    </xdr:from>
    <xdr:to>
      <xdr:col>26</xdr:col>
      <xdr:colOff>416276</xdr:colOff>
      <xdr:row>481</xdr:row>
      <xdr:rowOff>62752</xdr:rowOff>
    </xdr:to>
    <xdr:grpSp>
      <xdr:nvGrpSpPr>
        <xdr:cNvPr id="43" name="Group 42">
          <a:extLst>
            <a:ext uri="{FF2B5EF4-FFF2-40B4-BE49-F238E27FC236}">
              <a16:creationId xmlns:a16="http://schemas.microsoft.com/office/drawing/2014/main" id="{378BC70F-D11B-49E8-ABE6-2AE8102E087F}"/>
            </a:ext>
          </a:extLst>
        </xdr:cNvPr>
        <xdr:cNvGrpSpPr/>
      </xdr:nvGrpSpPr>
      <xdr:grpSpPr>
        <a:xfrm>
          <a:off x="10733748" y="113937549"/>
          <a:ext cx="10200499" cy="10163115"/>
          <a:chOff x="121777" y="113119520"/>
          <a:chExt cx="10200499" cy="10163115"/>
        </a:xfrm>
      </xdr:grpSpPr>
      <xdr:pic>
        <xdr:nvPicPr>
          <xdr:cNvPr id="60" name="Picture 59" descr="https://vsjcllp.vsjadon.com/upload/insp-232553-883.jpg">
            <a:extLst>
              <a:ext uri="{FF2B5EF4-FFF2-40B4-BE49-F238E27FC236}">
                <a16:creationId xmlns:a16="http://schemas.microsoft.com/office/drawing/2014/main" id="{00000000-0008-0000-0000-00003C0000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a:ext>
            </a:extLst>
          </a:blip>
          <a:srcRect/>
          <a:stretch>
            <a:fillRect/>
          </a:stretch>
        </xdr:blipFill>
        <xdr:spPr bwMode="auto">
          <a:xfrm>
            <a:off x="121777" y="113148195"/>
            <a:ext cx="2620481" cy="3490190"/>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1" name="Picture 60" descr="https://vsjcllp.vsjadon.com/upload/insp-232553-931.jpg">
            <a:extLst>
              <a:ext uri="{FF2B5EF4-FFF2-40B4-BE49-F238E27FC236}">
                <a16:creationId xmlns:a16="http://schemas.microsoft.com/office/drawing/2014/main" id="{00000000-0008-0000-0000-00003D000000}"/>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a:ext>
            </a:extLst>
          </a:blip>
          <a:srcRect/>
          <a:stretch>
            <a:fillRect/>
          </a:stretch>
        </xdr:blipFill>
        <xdr:spPr bwMode="auto">
          <a:xfrm>
            <a:off x="2859842" y="113129952"/>
            <a:ext cx="4688180" cy="34888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2" name="Picture 61" descr="https://vsjcllp.vsjadon.com/upload/insp-232553-880.jpg">
            <a:extLst>
              <a:ext uri="{FF2B5EF4-FFF2-40B4-BE49-F238E27FC236}">
                <a16:creationId xmlns:a16="http://schemas.microsoft.com/office/drawing/2014/main" id="{00000000-0008-0000-0000-00003E000000}"/>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a:ext>
            </a:extLst>
          </a:blip>
          <a:srcRect/>
          <a:stretch>
            <a:fillRect/>
          </a:stretch>
        </xdr:blipFill>
        <xdr:spPr bwMode="auto">
          <a:xfrm>
            <a:off x="232619" y="116759512"/>
            <a:ext cx="2589554" cy="3423576"/>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63" name="Picture 62" descr="https://vsjcllp.vsjadon.com/upload/insp-232553-1022.jpg">
            <a:extLst>
              <a:ext uri="{FF2B5EF4-FFF2-40B4-BE49-F238E27FC236}">
                <a16:creationId xmlns:a16="http://schemas.microsoft.com/office/drawing/2014/main" id="{00000000-0008-0000-0000-00003F000000}"/>
              </a:ext>
            </a:extLst>
          </xdr:cNvPr>
          <xdr:cNvPicPr>
            <a:picLocks noChangeAspect="1" noChangeArrowheads="1"/>
          </xdr:cNvPicPr>
        </xdr:nvPicPr>
        <xdr:blipFill>
          <a:blip xmlns:r="http://schemas.openxmlformats.org/officeDocument/2006/relationships" r:embed="rId37" cstate="screen">
            <a:extLst>
              <a:ext uri="{28A0092B-C50C-407E-A947-70E740481C1C}">
                <a14:useLocalDpi xmlns:a14="http://schemas.microsoft.com/office/drawing/2010/main"/>
              </a:ext>
            </a:extLst>
          </a:blip>
          <a:srcRect/>
          <a:stretch>
            <a:fillRect/>
          </a:stretch>
        </xdr:blipFill>
        <xdr:spPr bwMode="auto">
          <a:xfrm>
            <a:off x="1663853" y="120279278"/>
            <a:ext cx="2269641" cy="300062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4" name="Picture 73" descr="https://vsjcllp.vsjadon.com/upload/insp-232553-877.jpg">
            <a:extLst>
              <a:ext uri="{FF2B5EF4-FFF2-40B4-BE49-F238E27FC236}">
                <a16:creationId xmlns:a16="http://schemas.microsoft.com/office/drawing/2014/main" id="{00000000-0008-0000-0000-00004A0000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a:ext>
            </a:extLst>
          </a:blip>
          <a:srcRect/>
          <a:stretch>
            <a:fillRect/>
          </a:stretch>
        </xdr:blipFill>
        <xdr:spPr bwMode="auto">
          <a:xfrm>
            <a:off x="2917221" y="116744168"/>
            <a:ext cx="4577071" cy="3423577"/>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5" name="Picture 74" descr="https://vsjcllp.vsjadon.com/upload/insp-232553-874.jpg">
            <a:extLst>
              <a:ext uri="{FF2B5EF4-FFF2-40B4-BE49-F238E27FC236}">
                <a16:creationId xmlns:a16="http://schemas.microsoft.com/office/drawing/2014/main" id="{00000000-0008-0000-0000-00004B000000}"/>
              </a:ext>
            </a:extLst>
          </xdr:cNvPr>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a:ext>
            </a:extLst>
          </a:blip>
          <a:srcRect/>
          <a:stretch>
            <a:fillRect/>
          </a:stretch>
        </xdr:blipFill>
        <xdr:spPr bwMode="auto">
          <a:xfrm>
            <a:off x="7604474" y="116745106"/>
            <a:ext cx="2570467" cy="342230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6" name="Picture 75" descr="https://vsjcllp.vsjadon.com/upload/insp-232553-861.jpg">
            <a:extLst>
              <a:ext uri="{FF2B5EF4-FFF2-40B4-BE49-F238E27FC236}">
                <a16:creationId xmlns:a16="http://schemas.microsoft.com/office/drawing/2014/main" id="{00000000-0008-0000-0000-00004C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a:ext>
            </a:extLst>
          </a:blip>
          <a:srcRect/>
          <a:stretch>
            <a:fillRect/>
          </a:stretch>
        </xdr:blipFill>
        <xdr:spPr bwMode="auto">
          <a:xfrm>
            <a:off x="7677147" y="113119520"/>
            <a:ext cx="2645129" cy="348889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7" name="Picture 76" descr="https://vsjcllp.vsjadon.com/upload/insp-232553-1525.jpg">
            <a:extLst>
              <a:ext uri="{FF2B5EF4-FFF2-40B4-BE49-F238E27FC236}">
                <a16:creationId xmlns:a16="http://schemas.microsoft.com/office/drawing/2014/main" id="{00000000-0008-0000-0000-00004D000000}"/>
              </a:ext>
            </a:extLst>
          </xdr:cNvPr>
          <xdr:cNvPicPr>
            <a:picLocks noChangeAspect="1" noChangeArrowheads="1"/>
          </xdr:cNvPicPr>
        </xdr:nvPicPr>
        <xdr:blipFill>
          <a:blip xmlns:r="http://schemas.openxmlformats.org/officeDocument/2006/relationships" r:embed="rId41" cstate="screen">
            <a:extLst>
              <a:ext uri="{28A0092B-C50C-407E-A947-70E740481C1C}">
                <a14:useLocalDpi xmlns:a14="http://schemas.microsoft.com/office/drawing/2010/main"/>
              </a:ext>
            </a:extLst>
          </a:blip>
          <a:srcRect/>
          <a:stretch>
            <a:fillRect/>
          </a:stretch>
        </xdr:blipFill>
        <xdr:spPr bwMode="auto">
          <a:xfrm>
            <a:off x="6397598" y="120276398"/>
            <a:ext cx="2254028" cy="29995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78" name="Picture 77" descr="https://vsjcllp.vsjadon.com/upload/insp-232553-925.jpg">
            <a:extLst>
              <a:ext uri="{FF2B5EF4-FFF2-40B4-BE49-F238E27FC236}">
                <a16:creationId xmlns:a16="http://schemas.microsoft.com/office/drawing/2014/main" id="{00000000-0008-0000-0000-00004E000000}"/>
              </a:ext>
            </a:extLst>
          </xdr:cNvPr>
          <xdr:cNvPicPr>
            <a:picLocks noChangeAspect="1" noChangeArrowheads="1"/>
          </xdr:cNvPicPr>
        </xdr:nvPicPr>
        <xdr:blipFill>
          <a:blip xmlns:r="http://schemas.openxmlformats.org/officeDocument/2006/relationships" r:embed="rId42" cstate="screen">
            <a:extLst>
              <a:ext uri="{28A0092B-C50C-407E-A947-70E740481C1C}">
                <a14:useLocalDpi xmlns:a14="http://schemas.microsoft.com/office/drawing/2010/main"/>
              </a:ext>
            </a:extLst>
          </a:blip>
          <a:srcRect/>
          <a:stretch>
            <a:fillRect/>
          </a:stretch>
        </xdr:blipFill>
        <xdr:spPr bwMode="auto">
          <a:xfrm>
            <a:off x="4029475" y="120283121"/>
            <a:ext cx="2265180" cy="299951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80" name="TextBox 27">
            <a:extLst>
              <a:ext uri="{FF2B5EF4-FFF2-40B4-BE49-F238E27FC236}">
                <a16:creationId xmlns:a16="http://schemas.microsoft.com/office/drawing/2014/main" id="{00000000-0008-0000-0000-000050000000}"/>
              </a:ext>
            </a:extLst>
          </xdr:cNvPr>
          <xdr:cNvSpPr txBox="1"/>
        </xdr:nvSpPr>
        <xdr:spPr>
          <a:xfrm>
            <a:off x="121777" y="113148195"/>
            <a:ext cx="1159567" cy="46547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Wing A</a:t>
            </a:r>
          </a:p>
        </xdr:txBody>
      </xdr:sp>
      <xdr:sp macro="" textlink="">
        <xdr:nvSpPr>
          <xdr:cNvPr id="82" name="TextBox 27">
            <a:extLst>
              <a:ext uri="{FF2B5EF4-FFF2-40B4-BE49-F238E27FC236}">
                <a16:creationId xmlns:a16="http://schemas.microsoft.com/office/drawing/2014/main" id="{00000000-0008-0000-0000-000052000000}"/>
              </a:ext>
            </a:extLst>
          </xdr:cNvPr>
          <xdr:cNvSpPr txBox="1"/>
        </xdr:nvSpPr>
        <xdr:spPr>
          <a:xfrm>
            <a:off x="386236" y="116767381"/>
            <a:ext cx="1159567" cy="46547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Wing E</a:t>
            </a:r>
          </a:p>
        </xdr:txBody>
      </xdr:sp>
      <xdr:sp macro="" textlink="">
        <xdr:nvSpPr>
          <xdr:cNvPr id="83" name="TextBox 27">
            <a:extLst>
              <a:ext uri="{FF2B5EF4-FFF2-40B4-BE49-F238E27FC236}">
                <a16:creationId xmlns:a16="http://schemas.microsoft.com/office/drawing/2014/main" id="{00000000-0008-0000-0000-000053000000}"/>
              </a:ext>
            </a:extLst>
          </xdr:cNvPr>
          <xdr:cNvSpPr txBox="1"/>
        </xdr:nvSpPr>
        <xdr:spPr>
          <a:xfrm>
            <a:off x="7777636" y="113165811"/>
            <a:ext cx="1310335" cy="46547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Wing C</a:t>
            </a:r>
            <a:r>
              <a:rPr lang="en-IN" b="1" baseline="0"/>
              <a:t> &amp; D</a:t>
            </a:r>
            <a:endParaRPr lang="en-IN" b="1"/>
          </a:p>
        </xdr:txBody>
      </xdr:sp>
      <xdr:sp macro="" textlink="">
        <xdr:nvSpPr>
          <xdr:cNvPr id="84" name="TextBox 27">
            <a:extLst>
              <a:ext uri="{FF2B5EF4-FFF2-40B4-BE49-F238E27FC236}">
                <a16:creationId xmlns:a16="http://schemas.microsoft.com/office/drawing/2014/main" id="{00000000-0008-0000-0000-000054000000}"/>
              </a:ext>
            </a:extLst>
          </xdr:cNvPr>
          <xdr:cNvSpPr txBox="1"/>
        </xdr:nvSpPr>
        <xdr:spPr>
          <a:xfrm>
            <a:off x="6562919" y="113183740"/>
            <a:ext cx="1001052" cy="465478"/>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IN" b="1"/>
              <a:t>Wing B</a:t>
            </a:r>
          </a:p>
        </xdr:txBody>
      </xdr:sp>
    </xdr:grpSp>
    <xdr:clientData/>
  </xdr:twoCellAnchor>
  <xdr:twoCellAnchor editAs="oneCell">
    <xdr:from>
      <xdr:col>9</xdr:col>
      <xdr:colOff>666749</xdr:colOff>
      <xdr:row>50</xdr:row>
      <xdr:rowOff>40821</xdr:rowOff>
    </xdr:from>
    <xdr:to>
      <xdr:col>23</xdr:col>
      <xdr:colOff>313320</xdr:colOff>
      <xdr:row>50</xdr:row>
      <xdr:rowOff>2726535</xdr:rowOff>
    </xdr:to>
    <xdr:pic>
      <xdr:nvPicPr>
        <xdr:cNvPr id="46" name="Picture 45">
          <a:extLst>
            <a:ext uri="{FF2B5EF4-FFF2-40B4-BE49-F238E27FC236}">
              <a16:creationId xmlns:a16="http://schemas.microsoft.com/office/drawing/2014/main" id="{00000000-0008-0000-0000-00002E000000}"/>
            </a:ext>
          </a:extLst>
        </xdr:cNvPr>
        <xdr:cNvPicPr>
          <a:picLocks noChangeAspect="1"/>
        </xdr:cNvPicPr>
      </xdr:nvPicPr>
      <xdr:blipFill>
        <a:blip xmlns:r="http://schemas.openxmlformats.org/officeDocument/2006/relationships" r:embed="rId43"/>
        <a:stretch>
          <a:fillRect/>
        </a:stretch>
      </xdr:blipFill>
      <xdr:spPr>
        <a:xfrm>
          <a:off x="11035392" y="22220464"/>
          <a:ext cx="8028571" cy="2685714"/>
        </a:xfrm>
        <a:prstGeom prst="rect">
          <a:avLst/>
        </a:prstGeom>
      </xdr:spPr>
    </xdr:pic>
    <xdr:clientData/>
  </xdr:twoCellAnchor>
  <xdr:twoCellAnchor>
    <xdr:from>
      <xdr:col>0</xdr:col>
      <xdr:colOff>392206</xdr:colOff>
      <xdr:row>438</xdr:row>
      <xdr:rowOff>224117</xdr:rowOff>
    </xdr:from>
    <xdr:to>
      <xdr:col>8</xdr:col>
      <xdr:colOff>1176617</xdr:colOff>
      <xdr:row>479</xdr:row>
      <xdr:rowOff>123265</xdr:rowOff>
    </xdr:to>
    <xdr:grpSp>
      <xdr:nvGrpSpPr>
        <xdr:cNvPr id="58" name="Group 57">
          <a:extLst>
            <a:ext uri="{FF2B5EF4-FFF2-40B4-BE49-F238E27FC236}">
              <a16:creationId xmlns:a16="http://schemas.microsoft.com/office/drawing/2014/main" id="{8EA9CDFC-9CC7-4941-BDB5-42F078D60F9E}"/>
            </a:ext>
          </a:extLst>
        </xdr:cNvPr>
        <xdr:cNvGrpSpPr/>
      </xdr:nvGrpSpPr>
      <xdr:grpSpPr>
        <a:xfrm>
          <a:off x="392206" y="113179411"/>
          <a:ext cx="9569823" cy="10466295"/>
          <a:chOff x="-694485" y="143435"/>
          <a:chExt cx="7898824" cy="9000520"/>
        </a:xfrm>
      </xdr:grpSpPr>
      <xdr:grpSp>
        <xdr:nvGrpSpPr>
          <xdr:cNvPr id="59" name="Group 58">
            <a:extLst>
              <a:ext uri="{FF2B5EF4-FFF2-40B4-BE49-F238E27FC236}">
                <a16:creationId xmlns:a16="http://schemas.microsoft.com/office/drawing/2014/main" id="{3A324791-0093-4EAD-A9B0-02702082FAF4}"/>
              </a:ext>
            </a:extLst>
          </xdr:cNvPr>
          <xdr:cNvGrpSpPr/>
        </xdr:nvGrpSpPr>
        <xdr:grpSpPr>
          <a:xfrm>
            <a:off x="-694485" y="143435"/>
            <a:ext cx="7898824" cy="9000520"/>
            <a:chOff x="-694485" y="143435"/>
            <a:chExt cx="7898824" cy="9000520"/>
          </a:xfrm>
        </xdr:grpSpPr>
        <xdr:pic>
          <xdr:nvPicPr>
            <xdr:cNvPr id="69" name="Picture 68">
              <a:extLst>
                <a:ext uri="{FF2B5EF4-FFF2-40B4-BE49-F238E27FC236}">
                  <a16:creationId xmlns:a16="http://schemas.microsoft.com/office/drawing/2014/main" id="{5733A71B-C994-4D30-896F-4B79D95A2F66}"/>
                </a:ext>
              </a:extLst>
            </xdr:cNvPr>
            <xdr:cNvPicPr>
              <a:picLocks noChangeAspect="1"/>
            </xdr:cNvPicPr>
          </xdr:nvPicPr>
          <xdr:blipFill>
            <a:blip xmlns:r="http://schemas.openxmlformats.org/officeDocument/2006/relationships" r:embed="rId44" cstate="screen">
              <a:extLst>
                <a:ext uri="{28A0092B-C50C-407E-A947-70E740481C1C}">
                  <a14:useLocalDpi xmlns:a14="http://schemas.microsoft.com/office/drawing/2010/main"/>
                </a:ext>
              </a:extLst>
            </a:blip>
            <a:stretch>
              <a:fillRect/>
            </a:stretch>
          </xdr:blipFill>
          <xdr:spPr>
            <a:xfrm>
              <a:off x="-694485" y="143437"/>
              <a:ext cx="2520000" cy="3364673"/>
            </a:xfrm>
            <a:prstGeom prst="rect">
              <a:avLst/>
            </a:prstGeom>
            <a:ln>
              <a:solidFill>
                <a:schemeClr val="tx1"/>
              </a:solidFill>
            </a:ln>
          </xdr:spPr>
        </xdr:pic>
        <xdr:pic>
          <xdr:nvPicPr>
            <xdr:cNvPr id="70" name="Picture 69">
              <a:extLst>
                <a:ext uri="{FF2B5EF4-FFF2-40B4-BE49-F238E27FC236}">
                  <a16:creationId xmlns:a16="http://schemas.microsoft.com/office/drawing/2014/main" id="{703A71CB-0765-4E6D-9235-E05A3FDCF685}"/>
                </a:ext>
              </a:extLst>
            </xdr:cNvPr>
            <xdr:cNvPicPr>
              <a:picLocks noChangeAspect="1"/>
            </xdr:cNvPicPr>
          </xdr:nvPicPr>
          <xdr:blipFill>
            <a:blip xmlns:r="http://schemas.openxmlformats.org/officeDocument/2006/relationships" r:embed="rId45" cstate="screen">
              <a:extLst>
                <a:ext uri="{28A0092B-C50C-407E-A947-70E740481C1C}">
                  <a14:useLocalDpi xmlns:a14="http://schemas.microsoft.com/office/drawing/2010/main"/>
                </a:ext>
              </a:extLst>
            </a:blip>
            <a:stretch>
              <a:fillRect/>
            </a:stretch>
          </xdr:blipFill>
          <xdr:spPr>
            <a:xfrm>
              <a:off x="1994927" y="143436"/>
              <a:ext cx="2520000" cy="3364673"/>
            </a:xfrm>
            <a:prstGeom prst="rect">
              <a:avLst/>
            </a:prstGeom>
            <a:ln>
              <a:solidFill>
                <a:schemeClr val="tx1"/>
              </a:solidFill>
            </a:ln>
          </xdr:spPr>
        </xdr:pic>
        <xdr:pic>
          <xdr:nvPicPr>
            <xdr:cNvPr id="71" name="Picture 70">
              <a:extLst>
                <a:ext uri="{FF2B5EF4-FFF2-40B4-BE49-F238E27FC236}">
                  <a16:creationId xmlns:a16="http://schemas.microsoft.com/office/drawing/2014/main" id="{FF847BA9-6206-44A6-AB9A-720623D6468B}"/>
                </a:ext>
              </a:extLst>
            </xdr:cNvPr>
            <xdr:cNvPicPr>
              <a:picLocks noChangeAspect="1"/>
            </xdr:cNvPicPr>
          </xdr:nvPicPr>
          <xdr:blipFill>
            <a:blip xmlns:r="http://schemas.openxmlformats.org/officeDocument/2006/relationships" r:embed="rId46" cstate="screen">
              <a:extLst>
                <a:ext uri="{28A0092B-C50C-407E-A947-70E740481C1C}">
                  <a14:useLocalDpi xmlns:a14="http://schemas.microsoft.com/office/drawing/2010/main"/>
                </a:ext>
              </a:extLst>
            </a:blip>
            <a:stretch>
              <a:fillRect/>
            </a:stretch>
          </xdr:blipFill>
          <xdr:spPr>
            <a:xfrm>
              <a:off x="4684339" y="143435"/>
              <a:ext cx="2520000" cy="3364673"/>
            </a:xfrm>
            <a:prstGeom prst="rect">
              <a:avLst/>
            </a:prstGeom>
            <a:ln>
              <a:solidFill>
                <a:schemeClr val="tx1"/>
              </a:solidFill>
            </a:ln>
          </xdr:spPr>
        </xdr:pic>
        <xdr:pic>
          <xdr:nvPicPr>
            <xdr:cNvPr id="72" name="Picture 71">
              <a:extLst>
                <a:ext uri="{FF2B5EF4-FFF2-40B4-BE49-F238E27FC236}">
                  <a16:creationId xmlns:a16="http://schemas.microsoft.com/office/drawing/2014/main" id="{83E00A76-2B1A-485E-82D3-2F1337517844}"/>
                </a:ext>
              </a:extLst>
            </xdr:cNvPr>
            <xdr:cNvPicPr>
              <a:picLocks noChangeAspect="1"/>
            </xdr:cNvPicPr>
          </xdr:nvPicPr>
          <xdr:blipFill>
            <a:blip xmlns:r="http://schemas.openxmlformats.org/officeDocument/2006/relationships" r:embed="rId47" cstate="screen">
              <a:extLst>
                <a:ext uri="{28A0092B-C50C-407E-A947-70E740481C1C}">
                  <a14:useLocalDpi xmlns:a14="http://schemas.microsoft.com/office/drawing/2010/main"/>
                </a:ext>
              </a:extLst>
            </a:blip>
            <a:stretch>
              <a:fillRect/>
            </a:stretch>
          </xdr:blipFill>
          <xdr:spPr>
            <a:xfrm>
              <a:off x="-100876" y="3682361"/>
              <a:ext cx="2160000" cy="2884005"/>
            </a:xfrm>
            <a:prstGeom prst="rect">
              <a:avLst/>
            </a:prstGeom>
            <a:ln>
              <a:solidFill>
                <a:schemeClr val="tx1"/>
              </a:solidFill>
            </a:ln>
          </xdr:spPr>
        </xdr:pic>
        <xdr:pic>
          <xdr:nvPicPr>
            <xdr:cNvPr id="73" name="Picture 72">
              <a:extLst>
                <a:ext uri="{FF2B5EF4-FFF2-40B4-BE49-F238E27FC236}">
                  <a16:creationId xmlns:a16="http://schemas.microsoft.com/office/drawing/2014/main" id="{6DEA57F1-5702-477D-B970-1AD7D2D51C18}"/>
                </a:ext>
              </a:extLst>
            </xdr:cNvPr>
            <xdr:cNvPicPr>
              <a:picLocks noChangeAspect="1"/>
            </xdr:cNvPicPr>
          </xdr:nvPicPr>
          <xdr:blipFill>
            <a:blip xmlns:r="http://schemas.openxmlformats.org/officeDocument/2006/relationships" r:embed="rId48" cstate="screen">
              <a:extLst>
                <a:ext uri="{28A0092B-C50C-407E-A947-70E740481C1C}">
                  <a14:useLocalDpi xmlns:a14="http://schemas.microsoft.com/office/drawing/2010/main"/>
                </a:ext>
              </a:extLst>
            </a:blip>
            <a:stretch>
              <a:fillRect/>
            </a:stretch>
          </xdr:blipFill>
          <xdr:spPr>
            <a:xfrm>
              <a:off x="2174927" y="3682361"/>
              <a:ext cx="2160000" cy="2884005"/>
            </a:xfrm>
            <a:prstGeom prst="rect">
              <a:avLst/>
            </a:prstGeom>
            <a:ln>
              <a:solidFill>
                <a:schemeClr val="tx1"/>
              </a:solidFill>
            </a:ln>
          </xdr:spPr>
        </xdr:pic>
        <xdr:pic>
          <xdr:nvPicPr>
            <xdr:cNvPr id="79" name="Picture 78">
              <a:extLst>
                <a:ext uri="{FF2B5EF4-FFF2-40B4-BE49-F238E27FC236}">
                  <a16:creationId xmlns:a16="http://schemas.microsoft.com/office/drawing/2014/main" id="{61D63FFD-0579-4264-9025-F5A7138171F5}"/>
                </a:ext>
              </a:extLst>
            </xdr:cNvPr>
            <xdr:cNvPicPr>
              <a:picLocks noChangeAspect="1"/>
            </xdr:cNvPicPr>
          </xdr:nvPicPr>
          <xdr:blipFill>
            <a:blip xmlns:r="http://schemas.openxmlformats.org/officeDocument/2006/relationships" r:embed="rId49" cstate="screen">
              <a:extLst>
                <a:ext uri="{28A0092B-C50C-407E-A947-70E740481C1C}">
                  <a14:useLocalDpi xmlns:a14="http://schemas.microsoft.com/office/drawing/2010/main"/>
                </a:ext>
              </a:extLst>
            </a:blip>
            <a:stretch>
              <a:fillRect/>
            </a:stretch>
          </xdr:blipFill>
          <xdr:spPr>
            <a:xfrm>
              <a:off x="4450730" y="3682361"/>
              <a:ext cx="2160000" cy="2884005"/>
            </a:xfrm>
            <a:prstGeom prst="rect">
              <a:avLst/>
            </a:prstGeom>
            <a:ln>
              <a:solidFill>
                <a:schemeClr val="tx1"/>
              </a:solidFill>
            </a:ln>
          </xdr:spPr>
        </xdr:pic>
        <xdr:pic>
          <xdr:nvPicPr>
            <xdr:cNvPr id="81" name="Picture 80">
              <a:extLst>
                <a:ext uri="{FF2B5EF4-FFF2-40B4-BE49-F238E27FC236}">
                  <a16:creationId xmlns:a16="http://schemas.microsoft.com/office/drawing/2014/main" id="{742A8009-7086-4B36-8D09-2CDDF08A92D8}"/>
                </a:ext>
              </a:extLst>
            </xdr:cNvPr>
            <xdr:cNvPicPr>
              <a:picLocks noChangeAspect="1"/>
            </xdr:cNvPicPr>
          </xdr:nvPicPr>
          <xdr:blipFill>
            <a:blip xmlns:r="http://schemas.openxmlformats.org/officeDocument/2006/relationships" r:embed="rId50" cstate="screen">
              <a:extLst>
                <a:ext uri="{28A0092B-C50C-407E-A947-70E740481C1C}">
                  <a14:useLocalDpi xmlns:a14="http://schemas.microsoft.com/office/drawing/2010/main"/>
                </a:ext>
              </a:extLst>
            </a:blip>
            <a:stretch>
              <a:fillRect/>
            </a:stretch>
          </xdr:blipFill>
          <xdr:spPr>
            <a:xfrm>
              <a:off x="1388656" y="6740572"/>
              <a:ext cx="1800000" cy="2403338"/>
            </a:xfrm>
            <a:prstGeom prst="rect">
              <a:avLst/>
            </a:prstGeom>
            <a:ln>
              <a:solidFill>
                <a:schemeClr val="tx1"/>
              </a:solidFill>
            </a:ln>
          </xdr:spPr>
        </xdr:pic>
        <xdr:pic>
          <xdr:nvPicPr>
            <xdr:cNvPr id="85" name="Picture 84">
              <a:extLst>
                <a:ext uri="{FF2B5EF4-FFF2-40B4-BE49-F238E27FC236}">
                  <a16:creationId xmlns:a16="http://schemas.microsoft.com/office/drawing/2014/main" id="{7D0F6CF4-08FE-44A4-913E-E0484267D1C2}"/>
                </a:ext>
              </a:extLst>
            </xdr:cNvPr>
            <xdr:cNvPicPr>
              <a:picLocks noChangeAspect="1"/>
            </xdr:cNvPicPr>
          </xdr:nvPicPr>
          <xdr:blipFill>
            <a:blip xmlns:r="http://schemas.openxmlformats.org/officeDocument/2006/relationships" r:embed="rId51" cstate="screen">
              <a:extLst>
                <a:ext uri="{28A0092B-C50C-407E-A947-70E740481C1C}">
                  <a14:useLocalDpi xmlns:a14="http://schemas.microsoft.com/office/drawing/2010/main"/>
                </a:ext>
              </a:extLst>
            </a:blip>
            <a:stretch>
              <a:fillRect/>
            </a:stretch>
          </xdr:blipFill>
          <xdr:spPr>
            <a:xfrm>
              <a:off x="3293027" y="6740617"/>
              <a:ext cx="1800000" cy="2403338"/>
            </a:xfrm>
            <a:prstGeom prst="rect">
              <a:avLst/>
            </a:prstGeom>
            <a:ln>
              <a:solidFill>
                <a:schemeClr val="tx1"/>
              </a:solidFill>
            </a:ln>
          </xdr:spPr>
        </xdr:pic>
      </xdr:grpSp>
      <xdr:sp macro="" textlink="">
        <xdr:nvSpPr>
          <xdr:cNvPr id="64" name="TextBox 96">
            <a:extLst>
              <a:ext uri="{FF2B5EF4-FFF2-40B4-BE49-F238E27FC236}">
                <a16:creationId xmlns:a16="http://schemas.microsoft.com/office/drawing/2014/main" id="{72311B79-596C-4F48-925F-C9339CF6C6F4}"/>
              </a:ext>
            </a:extLst>
          </xdr:cNvPr>
          <xdr:cNvSpPr txBox="1"/>
        </xdr:nvSpPr>
        <xdr:spPr>
          <a:xfrm>
            <a:off x="-538657" y="143435"/>
            <a:ext cx="875561"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A</a:t>
            </a:r>
            <a:endParaRPr lang="en-IN" b="1"/>
          </a:p>
        </xdr:txBody>
      </xdr:sp>
      <xdr:sp macro="" textlink="">
        <xdr:nvSpPr>
          <xdr:cNvPr id="65" name="TextBox 97">
            <a:extLst>
              <a:ext uri="{FF2B5EF4-FFF2-40B4-BE49-F238E27FC236}">
                <a16:creationId xmlns:a16="http://schemas.microsoft.com/office/drawing/2014/main" id="{C8117A96-67FA-44AD-A2D3-048EB3737862}"/>
              </a:ext>
            </a:extLst>
          </xdr:cNvPr>
          <xdr:cNvSpPr txBox="1"/>
        </xdr:nvSpPr>
        <xdr:spPr>
          <a:xfrm>
            <a:off x="3327084" y="143435"/>
            <a:ext cx="865943"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B</a:t>
            </a:r>
            <a:endParaRPr lang="en-IN" b="1"/>
          </a:p>
        </xdr:txBody>
      </xdr:sp>
      <xdr:sp macro="" textlink="">
        <xdr:nvSpPr>
          <xdr:cNvPr id="66" name="TextBox 98">
            <a:extLst>
              <a:ext uri="{FF2B5EF4-FFF2-40B4-BE49-F238E27FC236}">
                <a16:creationId xmlns:a16="http://schemas.microsoft.com/office/drawing/2014/main" id="{F89109D7-7DF2-463B-AA39-5A935FFCEA7D}"/>
              </a:ext>
            </a:extLst>
          </xdr:cNvPr>
          <xdr:cNvSpPr txBox="1"/>
        </xdr:nvSpPr>
        <xdr:spPr>
          <a:xfrm>
            <a:off x="5917288" y="185786"/>
            <a:ext cx="857927"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C</a:t>
            </a:r>
            <a:endParaRPr lang="en-IN" b="1"/>
          </a:p>
        </xdr:txBody>
      </xdr:sp>
      <xdr:sp macro="" textlink="">
        <xdr:nvSpPr>
          <xdr:cNvPr id="67" name="TextBox 99">
            <a:extLst>
              <a:ext uri="{FF2B5EF4-FFF2-40B4-BE49-F238E27FC236}">
                <a16:creationId xmlns:a16="http://schemas.microsoft.com/office/drawing/2014/main" id="{DBB7B9B9-8390-44F7-819D-310BF71FA438}"/>
              </a:ext>
            </a:extLst>
          </xdr:cNvPr>
          <xdr:cNvSpPr txBox="1"/>
        </xdr:nvSpPr>
        <xdr:spPr>
          <a:xfrm>
            <a:off x="-65427" y="6197034"/>
            <a:ext cx="1261884" cy="321744"/>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C &amp; D</a:t>
            </a:r>
            <a:endParaRPr lang="en-IN" b="1"/>
          </a:p>
        </xdr:txBody>
      </xdr:sp>
      <xdr:sp macro="" textlink="">
        <xdr:nvSpPr>
          <xdr:cNvPr id="68" name="TextBox 100">
            <a:extLst>
              <a:ext uri="{FF2B5EF4-FFF2-40B4-BE49-F238E27FC236}">
                <a16:creationId xmlns:a16="http://schemas.microsoft.com/office/drawing/2014/main" id="{B94CD1EB-8620-44A4-86D1-B9B185A46490}"/>
              </a:ext>
            </a:extLst>
          </xdr:cNvPr>
          <xdr:cNvSpPr txBox="1"/>
        </xdr:nvSpPr>
        <xdr:spPr>
          <a:xfrm>
            <a:off x="2182501" y="6197034"/>
            <a:ext cx="1261884" cy="369332"/>
          </a:xfrm>
          <a:prstGeom prst="rect">
            <a:avLst/>
          </a:prstGeom>
          <a:solidFill>
            <a:schemeClr val="bg1">
              <a:lumMod val="85000"/>
            </a:schemeClr>
          </a:solid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b="1"/>
              <a:t>Wing D &amp; E</a:t>
            </a:r>
            <a:endParaRPr lang="en-IN" b="1"/>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10</xdr:col>
      <xdr:colOff>307126</xdr:colOff>
      <xdr:row>18</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 y="0"/>
          <a:ext cx="6403125" cy="360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7" Type="http://schemas.openxmlformats.org/officeDocument/2006/relationships/comments" Target="../comments1.xml"/><Relationship Id="rId2" Type="http://schemas.openxmlformats.org/officeDocument/2006/relationships/hyperlink" Target="mailto:25/07/2024@%2005:17%20PM" TargetMode="External"/><Relationship Id="rId1" Type="http://schemas.openxmlformats.org/officeDocument/2006/relationships/hyperlink" Target="https://goo.gl/maps/t854nNjNZobySMdM9" TargetMode="External"/><Relationship Id="rId6" Type="http://schemas.openxmlformats.org/officeDocument/2006/relationships/vmlDrawing" Target="../drawings/vmlDrawing2.vml"/><Relationship Id="rId5" Type="http://schemas.openxmlformats.org/officeDocument/2006/relationships/vmlDrawing" Target="../drawings/vmlDrawing1.vm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XFD580"/>
  <sheetViews>
    <sheetView tabSelected="1" view="pageBreakPreview" topLeftCell="A99" zoomScale="85" zoomScaleNormal="85" zoomScaleSheetLayoutView="85" zoomScalePageLayoutView="55" workbookViewId="0">
      <selection activeCell="A136" sqref="A136:I136"/>
    </sheetView>
  </sheetViews>
  <sheetFormatPr defaultColWidth="9.140625" defaultRowHeight="17.100000000000001" customHeight="1" x14ac:dyDescent="0.25"/>
  <cols>
    <col min="1" max="1" width="31.140625" style="1" customWidth="1"/>
    <col min="2" max="2" width="1.28515625" style="1" customWidth="1"/>
    <col min="3" max="3" width="17.42578125" style="1" customWidth="1"/>
    <col min="4" max="4" width="1.42578125" style="14" customWidth="1"/>
    <col min="5" max="6" width="27.140625" style="1" customWidth="1"/>
    <col min="7" max="7" width="1.42578125" style="1" customWidth="1"/>
    <col min="8" max="8" width="24.42578125" style="1" customWidth="1"/>
    <col min="9" max="9" width="24.140625" style="14" customWidth="1"/>
    <col min="10" max="10" width="33.85546875" style="1" customWidth="1"/>
    <col min="11" max="20" width="9.140625" style="1"/>
    <col min="21" max="23" width="0" style="1" hidden="1" customWidth="1"/>
    <col min="24" max="26" width="9.140625" style="1"/>
    <col min="27" max="27" width="7.85546875" style="1" customWidth="1"/>
    <col min="28" max="16384" width="9.140625" style="1"/>
  </cols>
  <sheetData>
    <row r="1" spans="1:13" ht="20.25" x14ac:dyDescent="0.25">
      <c r="A1" s="109" t="s">
        <v>41</v>
      </c>
      <c r="B1" s="110"/>
      <c r="C1" s="110"/>
      <c r="D1" s="110"/>
      <c r="E1" s="110"/>
      <c r="F1" s="110"/>
      <c r="G1" s="110"/>
      <c r="H1" s="110"/>
      <c r="I1" s="111"/>
    </row>
    <row r="2" spans="1:13" ht="42" customHeight="1" x14ac:dyDescent="0.25">
      <c r="A2" s="120" t="s">
        <v>11</v>
      </c>
      <c r="B2" s="120"/>
      <c r="C2" s="120"/>
      <c r="D2" s="4" t="s">
        <v>4</v>
      </c>
      <c r="E2" s="121" t="s">
        <v>94</v>
      </c>
      <c r="F2" s="121"/>
      <c r="G2" s="95" t="s">
        <v>15</v>
      </c>
      <c r="H2" s="95"/>
      <c r="I2" s="54">
        <v>45874</v>
      </c>
      <c r="J2" s="157">
        <v>45876</v>
      </c>
      <c r="K2" s="158">
        <f>J2-J3</f>
        <v>103</v>
      </c>
      <c r="L2" s="158"/>
      <c r="M2" s="158"/>
    </row>
    <row r="3" spans="1:13" ht="42.75" customHeight="1" x14ac:dyDescent="0.25">
      <c r="A3" s="113" t="s">
        <v>42</v>
      </c>
      <c r="B3" s="114"/>
      <c r="C3" s="115"/>
      <c r="D3" s="21" t="s">
        <v>4</v>
      </c>
      <c r="E3" s="124" t="s">
        <v>198</v>
      </c>
      <c r="F3" s="125"/>
      <c r="G3" s="95" t="s">
        <v>192</v>
      </c>
      <c r="H3" s="95"/>
      <c r="I3" s="54" t="s">
        <v>294</v>
      </c>
      <c r="J3" s="157">
        <v>45773</v>
      </c>
    </row>
    <row r="4" spans="1:13" ht="39" customHeight="1" x14ac:dyDescent="0.25">
      <c r="A4" s="113" t="s">
        <v>39</v>
      </c>
      <c r="B4" s="114"/>
      <c r="C4" s="115"/>
      <c r="D4" s="28" t="s">
        <v>4</v>
      </c>
      <c r="E4" s="96" t="s">
        <v>295</v>
      </c>
      <c r="F4" s="98"/>
      <c r="G4" s="95" t="s">
        <v>36</v>
      </c>
      <c r="H4" s="95"/>
      <c r="I4" s="18" t="str">
        <f ca="1">TEXT(TODAY(),"DD/MM/YYYY")</f>
        <v>08/08/2025</v>
      </c>
      <c r="J4" s="96" t="s">
        <v>291</v>
      </c>
      <c r="K4" s="98"/>
    </row>
    <row r="5" spans="1:13" ht="20.25" x14ac:dyDescent="0.25">
      <c r="A5" s="99" t="s">
        <v>43</v>
      </c>
      <c r="B5" s="99"/>
      <c r="C5" s="99"/>
      <c r="D5" s="99"/>
      <c r="E5" s="99"/>
      <c r="F5" s="99"/>
      <c r="G5" s="99"/>
      <c r="H5" s="99"/>
      <c r="I5" s="100"/>
    </row>
    <row r="6" spans="1:13" ht="43.5" customHeight="1" x14ac:dyDescent="0.25">
      <c r="A6" s="122" t="s">
        <v>32</v>
      </c>
      <c r="B6" s="122"/>
      <c r="C6" s="122"/>
      <c r="D6" s="2" t="s">
        <v>4</v>
      </c>
      <c r="E6" s="22" t="s">
        <v>106</v>
      </c>
      <c r="F6" s="21" t="s">
        <v>38</v>
      </c>
      <c r="G6" s="2" t="s">
        <v>4</v>
      </c>
      <c r="H6" s="92" t="s">
        <v>297</v>
      </c>
      <c r="I6" s="92"/>
    </row>
    <row r="7" spans="1:13" ht="42" customHeight="1" x14ac:dyDescent="0.25">
      <c r="A7" s="122" t="s">
        <v>45</v>
      </c>
      <c r="B7" s="122"/>
      <c r="C7" s="122"/>
      <c r="D7" s="2" t="s">
        <v>4</v>
      </c>
      <c r="E7" s="5" t="s">
        <v>201</v>
      </c>
      <c r="F7" s="21" t="s">
        <v>46</v>
      </c>
      <c r="G7" s="2" t="s">
        <v>4</v>
      </c>
      <c r="H7" s="96" t="s">
        <v>199</v>
      </c>
      <c r="I7" s="98"/>
    </row>
    <row r="8" spans="1:13" ht="22.5" customHeight="1" x14ac:dyDescent="0.25">
      <c r="A8" s="122" t="s">
        <v>47</v>
      </c>
      <c r="B8" s="122"/>
      <c r="C8" s="122"/>
      <c r="D8" s="2" t="s">
        <v>4</v>
      </c>
      <c r="E8" s="123" t="s">
        <v>200</v>
      </c>
      <c r="F8" s="123"/>
      <c r="G8" s="123"/>
      <c r="H8" s="123"/>
      <c r="I8" s="123"/>
    </row>
    <row r="9" spans="1:13" ht="45" customHeight="1" x14ac:dyDescent="0.25">
      <c r="A9" s="95" t="s">
        <v>180</v>
      </c>
      <c r="B9" s="21" t="s">
        <v>4</v>
      </c>
      <c r="C9" s="21" t="s">
        <v>44</v>
      </c>
      <c r="D9" s="2" t="s">
        <v>4</v>
      </c>
      <c r="E9" s="96" t="s">
        <v>257</v>
      </c>
      <c r="F9" s="97"/>
      <c r="G9" s="97"/>
      <c r="H9" s="97"/>
      <c r="I9" s="98"/>
    </row>
    <row r="10" spans="1:13" ht="84.75" customHeight="1" x14ac:dyDescent="0.25">
      <c r="A10" s="95"/>
      <c r="B10" s="21" t="s">
        <v>4</v>
      </c>
      <c r="C10" s="21" t="s">
        <v>14</v>
      </c>
      <c r="D10" s="2" t="s">
        <v>4</v>
      </c>
      <c r="E10" s="96" t="s">
        <v>249</v>
      </c>
      <c r="F10" s="97"/>
      <c r="G10" s="97"/>
      <c r="H10" s="97"/>
      <c r="I10" s="98"/>
    </row>
    <row r="11" spans="1:13" ht="66.75" customHeight="1" x14ac:dyDescent="0.25">
      <c r="A11" s="95"/>
      <c r="B11" s="21" t="s">
        <v>4</v>
      </c>
      <c r="C11" s="21" t="s">
        <v>5</v>
      </c>
      <c r="D11" s="2" t="s">
        <v>4</v>
      </c>
      <c r="E11" s="96" t="s">
        <v>284</v>
      </c>
      <c r="F11" s="97"/>
      <c r="G11" s="97"/>
      <c r="H11" s="97"/>
      <c r="I11" s="98"/>
    </row>
    <row r="12" spans="1:13" ht="20.25" x14ac:dyDescent="0.25">
      <c r="A12" s="95" t="s">
        <v>37</v>
      </c>
      <c r="B12" s="95"/>
      <c r="C12" s="95"/>
      <c r="D12" s="2" t="s">
        <v>4</v>
      </c>
      <c r="E12" s="92" t="s">
        <v>250</v>
      </c>
      <c r="F12" s="92"/>
      <c r="G12" s="92"/>
      <c r="H12" s="92"/>
      <c r="I12" s="92"/>
    </row>
    <row r="13" spans="1:13" ht="20.100000000000001" customHeight="1" x14ac:dyDescent="0.25">
      <c r="A13" s="99" t="s">
        <v>48</v>
      </c>
      <c r="B13" s="99"/>
      <c r="C13" s="99"/>
      <c r="D13" s="99"/>
      <c r="E13" s="99"/>
      <c r="F13" s="99"/>
      <c r="G13" s="99"/>
      <c r="H13" s="99"/>
      <c r="I13" s="99"/>
    </row>
    <row r="14" spans="1:13" ht="60.75" x14ac:dyDescent="0.25">
      <c r="A14" s="21" t="s">
        <v>30</v>
      </c>
      <c r="B14" s="2" t="s">
        <v>4</v>
      </c>
      <c r="C14" s="88" t="s">
        <v>95</v>
      </c>
      <c r="D14" s="89"/>
      <c r="E14" s="90"/>
      <c r="F14" s="17" t="s">
        <v>49</v>
      </c>
      <c r="G14" s="2" t="s">
        <v>4</v>
      </c>
      <c r="H14" s="92" t="s">
        <v>203</v>
      </c>
      <c r="I14" s="92"/>
    </row>
    <row r="15" spans="1:13" ht="40.5" x14ac:dyDescent="0.25">
      <c r="A15" s="21" t="s">
        <v>50</v>
      </c>
      <c r="B15" s="2" t="s">
        <v>4</v>
      </c>
      <c r="C15" s="91" t="s">
        <v>202</v>
      </c>
      <c r="D15" s="89"/>
      <c r="E15" s="90"/>
      <c r="F15" s="21" t="s">
        <v>51</v>
      </c>
      <c r="G15" s="2" t="s">
        <v>4</v>
      </c>
      <c r="H15" s="144">
        <v>46521</v>
      </c>
      <c r="I15" s="92"/>
    </row>
    <row r="16" spans="1:13" ht="40.5" x14ac:dyDescent="0.25">
      <c r="A16" s="51" t="s">
        <v>52</v>
      </c>
      <c r="B16" s="2" t="s">
        <v>4</v>
      </c>
      <c r="C16" s="91">
        <v>44956</v>
      </c>
      <c r="D16" s="89"/>
      <c r="E16" s="90"/>
      <c r="F16" s="21" t="s">
        <v>53</v>
      </c>
      <c r="G16" s="2" t="s">
        <v>4</v>
      </c>
      <c r="H16" s="143">
        <v>44956</v>
      </c>
      <c r="I16" s="98"/>
    </row>
    <row r="17" spans="1:9" ht="60.75" x14ac:dyDescent="0.25">
      <c r="A17" s="51" t="s">
        <v>54</v>
      </c>
      <c r="B17" s="2" t="s">
        <v>4</v>
      </c>
      <c r="C17" s="91">
        <v>46521</v>
      </c>
      <c r="D17" s="89"/>
      <c r="E17" s="90"/>
      <c r="F17" s="21" t="s">
        <v>55</v>
      </c>
      <c r="G17" s="2" t="s">
        <v>4</v>
      </c>
      <c r="H17" s="96" t="s">
        <v>205</v>
      </c>
      <c r="I17" s="98"/>
    </row>
    <row r="18" spans="1:9" ht="40.5" x14ac:dyDescent="0.25">
      <c r="A18" s="51" t="s">
        <v>56</v>
      </c>
      <c r="B18" s="2" t="s">
        <v>4</v>
      </c>
      <c r="C18" s="88" t="s">
        <v>206</v>
      </c>
      <c r="D18" s="89"/>
      <c r="E18" s="90"/>
      <c r="F18" s="21" t="s">
        <v>109</v>
      </c>
      <c r="G18" s="2" t="s">
        <v>4</v>
      </c>
      <c r="H18" s="92">
        <v>5440</v>
      </c>
      <c r="I18" s="92"/>
    </row>
    <row r="19" spans="1:9" ht="40.5" x14ac:dyDescent="0.25">
      <c r="A19" s="21" t="s">
        <v>57</v>
      </c>
      <c r="B19" s="2" t="s">
        <v>4</v>
      </c>
      <c r="C19" s="88">
        <v>1</v>
      </c>
      <c r="D19" s="89"/>
      <c r="E19" s="90"/>
      <c r="F19" s="21" t="s">
        <v>108</v>
      </c>
      <c r="G19" s="2" t="s">
        <v>4</v>
      </c>
      <c r="H19" s="96">
        <v>14089.45</v>
      </c>
      <c r="I19" s="98"/>
    </row>
    <row r="20" spans="1:9" ht="40.5" x14ac:dyDescent="0.25">
      <c r="A20" s="21" t="s">
        <v>107</v>
      </c>
      <c r="B20" s="2" t="s">
        <v>4</v>
      </c>
      <c r="C20" s="88">
        <v>14158.53</v>
      </c>
      <c r="D20" s="89"/>
      <c r="E20" s="90"/>
      <c r="F20" s="6" t="s">
        <v>58</v>
      </c>
      <c r="G20" s="2" t="s">
        <v>4</v>
      </c>
      <c r="H20" s="96" t="s">
        <v>204</v>
      </c>
      <c r="I20" s="98"/>
    </row>
    <row r="21" spans="1:9" ht="40.5" x14ac:dyDescent="0.25">
      <c r="A21" s="21" t="s">
        <v>59</v>
      </c>
      <c r="B21" s="2" t="s">
        <v>4</v>
      </c>
      <c r="C21" s="88" t="s">
        <v>270</v>
      </c>
      <c r="D21" s="89"/>
      <c r="E21" s="90"/>
      <c r="F21" s="21" t="s">
        <v>60</v>
      </c>
      <c r="G21" s="2" t="s">
        <v>4</v>
      </c>
      <c r="H21" s="92" t="s">
        <v>256</v>
      </c>
      <c r="I21" s="92"/>
    </row>
    <row r="22" spans="1:9" ht="20.25" customHeight="1" x14ac:dyDescent="0.25">
      <c r="A22" s="51" t="s">
        <v>196</v>
      </c>
      <c r="B22" s="2" t="s">
        <v>4</v>
      </c>
      <c r="C22" s="88" t="s">
        <v>208</v>
      </c>
      <c r="D22" s="89"/>
      <c r="E22" s="90"/>
      <c r="F22" s="29" t="s">
        <v>197</v>
      </c>
      <c r="G22" s="29" t="s">
        <v>4</v>
      </c>
      <c r="H22" s="92" t="s">
        <v>207</v>
      </c>
      <c r="I22" s="92"/>
    </row>
    <row r="23" spans="1:9" ht="20.25" x14ac:dyDescent="0.25">
      <c r="A23" s="51" t="s">
        <v>194</v>
      </c>
      <c r="B23" s="2" t="s">
        <v>4</v>
      </c>
      <c r="C23" s="93" t="s">
        <v>209</v>
      </c>
      <c r="D23" s="94"/>
      <c r="E23" s="94"/>
      <c r="F23" s="94"/>
      <c r="G23" s="94"/>
      <c r="H23" s="94"/>
      <c r="I23" s="94"/>
    </row>
    <row r="24" spans="1:9" ht="39.75" customHeight="1" x14ac:dyDescent="0.25">
      <c r="A24" s="51" t="s">
        <v>28</v>
      </c>
      <c r="B24" s="2" t="s">
        <v>4</v>
      </c>
      <c r="C24" s="92" t="s">
        <v>251</v>
      </c>
      <c r="D24" s="92"/>
      <c r="E24" s="92"/>
      <c r="F24" s="92"/>
      <c r="G24" s="92"/>
      <c r="H24" s="92"/>
      <c r="I24" s="92"/>
    </row>
    <row r="25" spans="1:9" ht="24" customHeight="1" x14ac:dyDescent="0.25">
      <c r="A25" s="109" t="s">
        <v>23</v>
      </c>
      <c r="B25" s="110"/>
      <c r="C25" s="110"/>
      <c r="D25" s="110"/>
      <c r="E25" s="110"/>
      <c r="F25" s="110"/>
      <c r="G25" s="110"/>
      <c r="H25" s="110"/>
      <c r="I25" s="111"/>
    </row>
    <row r="26" spans="1:9" ht="20.25" x14ac:dyDescent="0.25">
      <c r="A26" s="21" t="s">
        <v>29</v>
      </c>
      <c r="B26" s="2" t="s">
        <v>4</v>
      </c>
      <c r="C26" s="92" t="s">
        <v>96</v>
      </c>
      <c r="D26" s="92"/>
      <c r="E26" s="92"/>
      <c r="F26" s="21" t="s">
        <v>16</v>
      </c>
      <c r="G26" s="2" t="s">
        <v>4</v>
      </c>
      <c r="H26" s="92" t="s">
        <v>255</v>
      </c>
      <c r="I26" s="92"/>
    </row>
    <row r="27" spans="1:9" ht="20.25" x14ac:dyDescent="0.25">
      <c r="A27" s="21" t="s">
        <v>17</v>
      </c>
      <c r="B27" s="2" t="s">
        <v>4</v>
      </c>
      <c r="C27" s="92" t="s">
        <v>112</v>
      </c>
      <c r="D27" s="92"/>
      <c r="E27" s="92"/>
      <c r="F27" s="21" t="s">
        <v>181</v>
      </c>
      <c r="G27" s="2" t="s">
        <v>4</v>
      </c>
      <c r="H27" s="92" t="s">
        <v>179</v>
      </c>
      <c r="I27" s="92"/>
    </row>
    <row r="28" spans="1:9" ht="40.5" x14ac:dyDescent="0.25">
      <c r="A28" s="21" t="s">
        <v>26</v>
      </c>
      <c r="B28" s="2" t="s">
        <v>4</v>
      </c>
      <c r="C28" s="92" t="s">
        <v>111</v>
      </c>
      <c r="D28" s="92"/>
      <c r="E28" s="92"/>
      <c r="F28" s="21" t="s">
        <v>19</v>
      </c>
      <c r="G28" s="2" t="s">
        <v>4</v>
      </c>
      <c r="H28" s="92" t="s">
        <v>212</v>
      </c>
      <c r="I28" s="92"/>
    </row>
    <row r="29" spans="1:9" ht="40.5" x14ac:dyDescent="0.25">
      <c r="A29" s="51" t="s">
        <v>133</v>
      </c>
      <c r="B29" s="2" t="s">
        <v>4</v>
      </c>
      <c r="C29" s="92" t="s">
        <v>210</v>
      </c>
      <c r="D29" s="92"/>
      <c r="E29" s="92"/>
      <c r="F29" s="21" t="s">
        <v>134</v>
      </c>
      <c r="G29" s="2" t="s">
        <v>4</v>
      </c>
      <c r="H29" s="96" t="s">
        <v>211</v>
      </c>
      <c r="I29" s="98"/>
    </row>
    <row r="30" spans="1:9" ht="84" customHeight="1" x14ac:dyDescent="0.25">
      <c r="A30" s="21" t="s">
        <v>20</v>
      </c>
      <c r="B30" s="2" t="s">
        <v>4</v>
      </c>
      <c r="C30" s="92" t="s">
        <v>214</v>
      </c>
      <c r="D30" s="92"/>
      <c r="E30" s="92"/>
      <c r="F30" s="21" t="s">
        <v>18</v>
      </c>
      <c r="G30" s="2" t="s">
        <v>4</v>
      </c>
      <c r="H30" s="92" t="s">
        <v>213</v>
      </c>
      <c r="I30" s="92"/>
    </row>
    <row r="31" spans="1:9" ht="21.75" customHeight="1" x14ac:dyDescent="0.25">
      <c r="A31" s="51" t="s">
        <v>139</v>
      </c>
      <c r="B31" s="2" t="s">
        <v>4</v>
      </c>
      <c r="C31" s="92" t="s">
        <v>140</v>
      </c>
      <c r="D31" s="92"/>
      <c r="E31" s="92"/>
      <c r="F31" s="21" t="s">
        <v>141</v>
      </c>
      <c r="G31" s="2" t="s">
        <v>4</v>
      </c>
      <c r="H31" s="96" t="s">
        <v>140</v>
      </c>
      <c r="I31" s="98"/>
    </row>
    <row r="32" spans="1:9" ht="21.75" customHeight="1" x14ac:dyDescent="0.25">
      <c r="A32" s="51" t="s">
        <v>142</v>
      </c>
      <c r="B32" s="2" t="s">
        <v>4</v>
      </c>
      <c r="C32" s="96" t="s">
        <v>140</v>
      </c>
      <c r="D32" s="97"/>
      <c r="E32" s="97"/>
      <c r="F32" s="97"/>
      <c r="G32" s="97"/>
      <c r="H32" s="97"/>
      <c r="I32" s="98"/>
    </row>
    <row r="33" spans="1:9" ht="20.25" x14ac:dyDescent="0.25">
      <c r="A33" s="101" t="s">
        <v>40</v>
      </c>
      <c r="B33" s="102"/>
      <c r="C33" s="102"/>
      <c r="D33" s="102"/>
      <c r="E33" s="102"/>
      <c r="F33" s="102"/>
      <c r="G33" s="102"/>
      <c r="H33" s="102"/>
      <c r="I33" s="103"/>
    </row>
    <row r="34" spans="1:9" ht="40.5" x14ac:dyDescent="0.25">
      <c r="A34" s="113" t="s">
        <v>21</v>
      </c>
      <c r="B34" s="114"/>
      <c r="C34" s="115"/>
      <c r="D34" s="2" t="s">
        <v>4</v>
      </c>
      <c r="E34" s="22" t="s">
        <v>113</v>
      </c>
      <c r="F34" s="21" t="s">
        <v>22</v>
      </c>
      <c r="G34" s="7" t="s">
        <v>4</v>
      </c>
      <c r="H34" s="96" t="s">
        <v>114</v>
      </c>
      <c r="I34" s="98"/>
    </row>
    <row r="35" spans="1:9" ht="40.5" x14ac:dyDescent="0.25">
      <c r="A35" s="113" t="s">
        <v>25</v>
      </c>
      <c r="B35" s="114"/>
      <c r="C35" s="115"/>
      <c r="D35" s="2" t="s">
        <v>4</v>
      </c>
      <c r="E35" s="22" t="s">
        <v>114</v>
      </c>
      <c r="F35" s="8" t="s">
        <v>35</v>
      </c>
      <c r="G35" s="2" t="s">
        <v>4</v>
      </c>
      <c r="H35" s="96" t="s">
        <v>114</v>
      </c>
      <c r="I35" s="98"/>
    </row>
    <row r="36" spans="1:9" ht="40.5" x14ac:dyDescent="0.25">
      <c r="A36" s="113" t="s">
        <v>34</v>
      </c>
      <c r="B36" s="114"/>
      <c r="C36" s="115"/>
      <c r="D36" s="2" t="s">
        <v>4</v>
      </c>
      <c r="E36" s="5" t="s">
        <v>115</v>
      </c>
      <c r="F36" s="21" t="s">
        <v>24</v>
      </c>
      <c r="G36" s="24" t="s">
        <v>4</v>
      </c>
      <c r="H36" s="96" t="s">
        <v>116</v>
      </c>
      <c r="I36" s="98"/>
    </row>
    <row r="37" spans="1:9" ht="20.25" x14ac:dyDescent="0.25">
      <c r="A37" s="109" t="s">
        <v>0</v>
      </c>
      <c r="B37" s="110"/>
      <c r="C37" s="110"/>
      <c r="D37" s="110"/>
      <c r="E37" s="110"/>
      <c r="F37" s="110"/>
      <c r="G37" s="110"/>
      <c r="H37" s="110"/>
      <c r="I37" s="111"/>
    </row>
    <row r="38" spans="1:9" ht="20.25" x14ac:dyDescent="0.25">
      <c r="A38" s="140" t="s">
        <v>0</v>
      </c>
      <c r="B38" s="142"/>
      <c r="C38" s="141"/>
      <c r="D38" s="2" t="s">
        <v>4</v>
      </c>
      <c r="E38" s="9" t="s">
        <v>1</v>
      </c>
      <c r="F38" s="9" t="s">
        <v>6</v>
      </c>
      <c r="G38" s="140" t="s">
        <v>2</v>
      </c>
      <c r="H38" s="141"/>
      <c r="I38" s="9" t="s">
        <v>3</v>
      </c>
    </row>
    <row r="39" spans="1:9" ht="20.25" x14ac:dyDescent="0.25">
      <c r="A39" s="113" t="s">
        <v>7</v>
      </c>
      <c r="B39" s="114"/>
      <c r="C39" s="115"/>
      <c r="D39" s="2" t="s">
        <v>4</v>
      </c>
      <c r="E39" s="23" t="s">
        <v>248</v>
      </c>
      <c r="F39" s="23" t="s">
        <v>215</v>
      </c>
      <c r="G39" s="145" t="s">
        <v>248</v>
      </c>
      <c r="H39" s="146"/>
      <c r="I39" s="23" t="s">
        <v>248</v>
      </c>
    </row>
    <row r="40" spans="1:9" ht="47.25" customHeight="1" x14ac:dyDescent="0.25">
      <c r="A40" s="113" t="s">
        <v>8</v>
      </c>
      <c r="B40" s="114"/>
      <c r="C40" s="115"/>
      <c r="D40" s="2" t="s">
        <v>4</v>
      </c>
      <c r="E40" s="55" t="s">
        <v>217</v>
      </c>
      <c r="F40" s="55" t="s">
        <v>215</v>
      </c>
      <c r="G40" s="104" t="s">
        <v>207</v>
      </c>
      <c r="H40" s="104"/>
      <c r="I40" s="55" t="s">
        <v>216</v>
      </c>
    </row>
    <row r="41" spans="1:9" ht="20.25" customHeight="1" x14ac:dyDescent="0.25">
      <c r="A41" s="113" t="s">
        <v>12</v>
      </c>
      <c r="B41" s="114"/>
      <c r="C41" s="115"/>
      <c r="D41" s="2" t="s">
        <v>4</v>
      </c>
      <c r="E41" s="18" t="s">
        <v>111</v>
      </c>
      <c r="F41" s="21" t="s">
        <v>13</v>
      </c>
      <c r="G41" s="2" t="s">
        <v>4</v>
      </c>
      <c r="H41" s="96" t="s">
        <v>110</v>
      </c>
      <c r="I41" s="98"/>
    </row>
    <row r="42" spans="1:9" ht="20.25" x14ac:dyDescent="0.25">
      <c r="A42" s="109" t="s">
        <v>61</v>
      </c>
      <c r="B42" s="110"/>
      <c r="C42" s="110"/>
      <c r="D42" s="110"/>
      <c r="E42" s="110"/>
      <c r="F42" s="110"/>
      <c r="G42" s="110"/>
      <c r="H42" s="110"/>
      <c r="I42" s="111"/>
    </row>
    <row r="43" spans="1:9" ht="21" customHeight="1" x14ac:dyDescent="0.25">
      <c r="A43" s="107" t="s">
        <v>62</v>
      </c>
      <c r="B43" s="107"/>
      <c r="C43" s="107" t="s">
        <v>63</v>
      </c>
      <c r="D43" s="107"/>
      <c r="E43" s="107" t="s">
        <v>178</v>
      </c>
      <c r="F43" s="107"/>
      <c r="G43" s="107"/>
      <c r="H43" s="107" t="s">
        <v>64</v>
      </c>
      <c r="I43" s="107"/>
    </row>
    <row r="44" spans="1:9" ht="20.25" x14ac:dyDescent="0.25">
      <c r="A44" s="106" t="s">
        <v>252</v>
      </c>
      <c r="B44" s="106"/>
      <c r="C44" s="108" t="s">
        <v>278</v>
      </c>
      <c r="D44" s="108"/>
      <c r="E44" s="96" t="s">
        <v>276</v>
      </c>
      <c r="F44" s="97"/>
      <c r="G44" s="98"/>
      <c r="H44" s="96" t="s">
        <v>277</v>
      </c>
      <c r="I44" s="98"/>
    </row>
    <row r="45" spans="1:9" ht="20.25" x14ac:dyDescent="0.25">
      <c r="A45" s="106" t="s">
        <v>252</v>
      </c>
      <c r="B45" s="106"/>
      <c r="C45" s="108" t="s">
        <v>278</v>
      </c>
      <c r="D45" s="108"/>
      <c r="E45" s="96" t="s">
        <v>279</v>
      </c>
      <c r="F45" s="97"/>
      <c r="G45" s="98"/>
      <c r="H45" s="96" t="s">
        <v>280</v>
      </c>
      <c r="I45" s="98"/>
    </row>
    <row r="46" spans="1:9" ht="20.25" x14ac:dyDescent="0.25">
      <c r="A46" s="106" t="s">
        <v>252</v>
      </c>
      <c r="B46" s="106"/>
      <c r="C46" s="108" t="s">
        <v>278</v>
      </c>
      <c r="D46" s="108"/>
      <c r="E46" s="96" t="s">
        <v>271</v>
      </c>
      <c r="F46" s="97"/>
      <c r="G46" s="98"/>
      <c r="H46" s="96" t="s">
        <v>282</v>
      </c>
      <c r="I46" s="98"/>
    </row>
    <row r="47" spans="1:9" ht="20.25" x14ac:dyDescent="0.25">
      <c r="A47" s="106" t="s">
        <v>252</v>
      </c>
      <c r="B47" s="106"/>
      <c r="C47" s="108" t="s">
        <v>278</v>
      </c>
      <c r="D47" s="108"/>
      <c r="E47" s="96" t="s">
        <v>272</v>
      </c>
      <c r="F47" s="97"/>
      <c r="G47" s="98"/>
      <c r="H47" s="96" t="s">
        <v>283</v>
      </c>
      <c r="I47" s="98"/>
    </row>
    <row r="48" spans="1:9" ht="20.25" x14ac:dyDescent="0.25">
      <c r="A48" s="106" t="s">
        <v>252</v>
      </c>
      <c r="B48" s="106"/>
      <c r="C48" s="108" t="s">
        <v>278</v>
      </c>
      <c r="D48" s="108"/>
      <c r="E48" s="96" t="s">
        <v>273</v>
      </c>
      <c r="F48" s="97"/>
      <c r="G48" s="98"/>
      <c r="H48" s="96" t="s">
        <v>281</v>
      </c>
      <c r="I48" s="98"/>
    </row>
    <row r="49" spans="1:11" ht="20.25" x14ac:dyDescent="0.25">
      <c r="A49" s="99" t="s">
        <v>65</v>
      </c>
      <c r="B49" s="99"/>
      <c r="C49" s="99"/>
      <c r="D49" s="99"/>
      <c r="E49" s="99"/>
      <c r="F49" s="99"/>
      <c r="G49" s="99"/>
      <c r="H49" s="99"/>
      <c r="I49" s="99"/>
    </row>
    <row r="50" spans="1:11" ht="84.75" customHeight="1" x14ac:dyDescent="0.25">
      <c r="A50" s="17" t="s">
        <v>66</v>
      </c>
      <c r="B50" s="17" t="s">
        <v>4</v>
      </c>
      <c r="C50" s="92" t="s">
        <v>111</v>
      </c>
      <c r="D50" s="92"/>
      <c r="E50" s="92"/>
      <c r="F50" s="17" t="s">
        <v>67</v>
      </c>
      <c r="G50" s="17" t="s">
        <v>4</v>
      </c>
      <c r="H50" s="92" t="s">
        <v>263</v>
      </c>
      <c r="I50" s="92"/>
    </row>
    <row r="51" spans="1:11" ht="266.25" customHeight="1" x14ac:dyDescent="0.25">
      <c r="A51" s="17" t="s">
        <v>98</v>
      </c>
      <c r="B51" s="17" t="s">
        <v>4</v>
      </c>
      <c r="C51" s="92" t="s">
        <v>292</v>
      </c>
      <c r="D51" s="92"/>
      <c r="E51" s="92"/>
      <c r="F51" s="17" t="s">
        <v>68</v>
      </c>
      <c r="G51" s="17" t="s">
        <v>4</v>
      </c>
      <c r="H51" s="92" t="str">
        <f>H50</f>
        <v>P- 9354/2021/(5653 A &amp; OTHERS) / H / E /WARD /KOLEKALYAN / 337 /1 / NEW
Date: 15/04/2024</v>
      </c>
      <c r="I51" s="92"/>
    </row>
    <row r="52" spans="1:11" ht="105.6" customHeight="1" x14ac:dyDescent="0.25">
      <c r="A52" s="17" t="s">
        <v>98</v>
      </c>
      <c r="B52" s="17" t="s">
        <v>4</v>
      </c>
      <c r="C52" s="96" t="s">
        <v>289</v>
      </c>
      <c r="D52" s="97"/>
      <c r="E52" s="97"/>
      <c r="F52" s="97"/>
      <c r="G52" s="97"/>
      <c r="H52" s="97"/>
      <c r="I52" s="98"/>
    </row>
    <row r="53" spans="1:11" ht="147" customHeight="1" x14ac:dyDescent="0.25">
      <c r="A53" s="17" t="s">
        <v>274</v>
      </c>
      <c r="B53" s="17" t="s">
        <v>4</v>
      </c>
      <c r="C53" s="92" t="s">
        <v>275</v>
      </c>
      <c r="D53" s="92"/>
      <c r="E53" s="92"/>
      <c r="F53" s="17" t="s">
        <v>69</v>
      </c>
      <c r="G53" s="17" t="s">
        <v>4</v>
      </c>
      <c r="H53" s="92" t="s">
        <v>218</v>
      </c>
      <c r="I53" s="92"/>
    </row>
    <row r="54" spans="1:11" ht="45" hidden="1" customHeight="1" x14ac:dyDescent="0.25">
      <c r="A54" s="17" t="s">
        <v>70</v>
      </c>
      <c r="B54" s="17" t="s">
        <v>4</v>
      </c>
      <c r="C54" s="92" t="s">
        <v>110</v>
      </c>
      <c r="D54" s="92"/>
      <c r="E54" s="92"/>
      <c r="F54" s="17" t="s">
        <v>71</v>
      </c>
      <c r="G54" s="17" t="s">
        <v>4</v>
      </c>
      <c r="H54" s="92"/>
      <c r="I54" s="92"/>
    </row>
    <row r="55" spans="1:11" ht="21" thickBot="1" x14ac:dyDescent="0.3">
      <c r="A55" s="99" t="s">
        <v>72</v>
      </c>
      <c r="B55" s="99"/>
      <c r="C55" s="99"/>
      <c r="D55" s="99"/>
      <c r="E55" s="99"/>
      <c r="F55" s="99"/>
      <c r="G55" s="99"/>
      <c r="H55" s="99"/>
      <c r="I55" s="99"/>
    </row>
    <row r="56" spans="1:11" ht="20.25" customHeight="1" x14ac:dyDescent="0.3">
      <c r="A56" s="79" t="s">
        <v>276</v>
      </c>
      <c r="B56" s="79"/>
      <c r="C56" s="79"/>
      <c r="D56" s="80" t="s">
        <v>4</v>
      </c>
      <c r="E56" s="58" t="s">
        <v>143</v>
      </c>
      <c r="F56" s="78" t="s">
        <v>129</v>
      </c>
      <c r="G56" s="78"/>
      <c r="H56" s="58" t="s">
        <v>144</v>
      </c>
      <c r="I56" s="58" t="s">
        <v>145</v>
      </c>
      <c r="J56" s="38" t="str">
        <f ca="1">(IF(F59&gt;99%,"All work completed. Please provide OC.",IF(F59&gt;89.8%,"Plinth, RCC, Brick, Plaster, Flooring, Wooden, Plumbing, Electrification, etc., work Completed. Finishing work is in process.",IF(F59&lt;94%,(IF(C59=0,"Work not yet Started.",IF(E59=25%,"Piling work in process",IF(E59=50%,"Excavation work in process",IF(E59=100%,"Excavation work Completed. ","0")))&amp;(IF(C60=0%,"",IF(C60=K61,"Footing work is process",IF(C60=K62,"Footing work Completed",IF(C60=K63,"1st Basement Completed",IF(C60=K64,"1st &amp; 2nd Basement Completed",IF(C60=K65,"1st to 3rd Basement Completed",IF(C60=K66,"1st to 4th Basement Completed",IF(C60=K67,"Plinth work is process",IF(C60=K68,"Plinth work completed","0")))))))))))&amp;(IF(C61=(F57+H57+I57),", RCC Slab",IF(C61&gt;0,", RCC upto "&amp;C61&amp;" Slab",""))&amp;(IF(C62=I57,", Brickwork",IF(C62&gt;0,", Brickwork upto "&amp;C62&amp;" Floor",""))&amp;(IF(C63=I57,", Internal Plaster",IF(C63&gt;0,", Internal Plaster upto "&amp;C63&amp;" Floor",""))&amp;(IF(C64=I57,", External Plaster",IF(C64&gt;0,", External Plaster upto "&amp;C64&amp;" Floor",""))&amp;(IF(C65=I57,", External Plumbing, Elevation and Waterproofing",IF(C65&gt;0,", External Plumbing, Elevation and Waterproofing upto "&amp;C65&amp;" Floor",""))&amp;(IF(C66=I57,", Flooring &amp; Fitting",IF(C66&gt;0,", Flooring &amp; Fitting upto "&amp;C66&amp;" Floor",""))&amp;(IF(C67=I57,", Wooden Work",IF(C67&gt;0,", Wooden Work upto "&amp;C67&amp;" Floor",""))&amp;(IF(C68=I57,", Electrical &amp; Sanitary fittings",IF(C68&gt;0,", Electrical &amp; Sanitary fittings upto "&amp;C68&amp;" Floor",""))&amp;(IF(C69&gt;0,", Finishing upto "&amp;C69&amp;" Floor","")&amp;(IF(C61&gt;0.5," Completed",""))))))))))))))))</f>
        <v>Excavation work Completed. Plinth work completed, RCC upto 10 Slab, Brickwork upto 4 Floor Completed</v>
      </c>
      <c r="K56" s="40"/>
    </row>
    <row r="57" spans="1:11" ht="20.25" x14ac:dyDescent="0.3">
      <c r="A57" s="79"/>
      <c r="B57" s="79"/>
      <c r="C57" s="79"/>
      <c r="D57" s="80"/>
      <c r="E57" s="58">
        <v>2</v>
      </c>
      <c r="F57" s="78">
        <v>1</v>
      </c>
      <c r="G57" s="78"/>
      <c r="H57" s="58">
        <v>0</v>
      </c>
      <c r="I57" s="58">
        <f ca="1">--TRIM(RIGHT(SUBSTITUTE(LEFT(A56,_xlfn.AGGREGATE(16,6,FIND({0,1,2,3,4,5,6,7,8,9},A56,ROW(INDIRECT("1:"&amp;LEN(A56)))),1))," ",REPT(" ",LEN(A56))),LEN(A56)))</f>
        <v>11</v>
      </c>
      <c r="J57" s="39" t="s">
        <v>149</v>
      </c>
      <c r="K57" s="40"/>
    </row>
    <row r="58" spans="1:11" ht="20.25" customHeight="1" x14ac:dyDescent="0.3">
      <c r="A58" s="105" t="s">
        <v>147</v>
      </c>
      <c r="B58" s="105"/>
      <c r="C58" s="105" t="s">
        <v>162</v>
      </c>
      <c r="D58" s="105"/>
      <c r="E58" s="59" t="s">
        <v>163</v>
      </c>
      <c r="F58" s="105" t="s">
        <v>148</v>
      </c>
      <c r="G58" s="105"/>
      <c r="H58" s="50" t="s">
        <v>146</v>
      </c>
      <c r="I58" s="50"/>
      <c r="J58" s="42" t="s">
        <v>164</v>
      </c>
      <c r="K58" s="41">
        <f ca="1">I57*25%</f>
        <v>2.75</v>
      </c>
    </row>
    <row r="59" spans="1:11" ht="20.25" customHeight="1" x14ac:dyDescent="0.3">
      <c r="A59" s="83" t="s">
        <v>165</v>
      </c>
      <c r="B59" s="83"/>
      <c r="C59" s="78">
        <f ca="1">K60</f>
        <v>11</v>
      </c>
      <c r="D59" s="78"/>
      <c r="E59" s="57">
        <f ca="1">((100/I57)*C59)/100</f>
        <v>1.0000000000000002</v>
      </c>
      <c r="F59" s="83">
        <f ca="1">(((C59/I57*5)+(C60/I57*20)+(25/(F57+H57+I57)*C61)+(5/(I57)*C62)+(2.5/(I57)*C63)+(2.5/(I57)*C64)+(5/I57*C65)+(10/I57*C66)+(2.5/I57*C67)+(2.5/I57*C68)+(10/I57*C69)+(10/I57*C70))/100)</f>
        <v>0.47651515151515156</v>
      </c>
      <c r="G59" s="83"/>
      <c r="H59" s="83" t="str">
        <f ca="1">J56</f>
        <v>Excavation work Completed. Plinth work completed, RCC upto 10 Slab, Brickwork upto 4 Floor Completed</v>
      </c>
      <c r="I59" s="83"/>
      <c r="J59" s="42" t="s">
        <v>150</v>
      </c>
      <c r="K59" s="46">
        <f ca="1">I57*50%</f>
        <v>5.5</v>
      </c>
    </row>
    <row r="60" spans="1:11" ht="20.25" x14ac:dyDescent="0.3">
      <c r="A60" s="83" t="s">
        <v>130</v>
      </c>
      <c r="B60" s="83"/>
      <c r="C60" s="147">
        <f ca="1">K68</f>
        <v>11</v>
      </c>
      <c r="D60" s="78"/>
      <c r="E60" s="57">
        <f ca="1">((100/I57)*C60)/100</f>
        <v>1.0000000000000002</v>
      </c>
      <c r="F60" s="83"/>
      <c r="G60" s="83"/>
      <c r="H60" s="83"/>
      <c r="I60" s="83"/>
      <c r="J60" s="42" t="s">
        <v>151</v>
      </c>
      <c r="K60" s="46">
        <f ca="1">I57</f>
        <v>11</v>
      </c>
    </row>
    <row r="61" spans="1:11" ht="21" customHeight="1" x14ac:dyDescent="0.35">
      <c r="A61" s="83" t="s">
        <v>166</v>
      </c>
      <c r="B61" s="83"/>
      <c r="C61" s="78">
        <v>10</v>
      </c>
      <c r="D61" s="78"/>
      <c r="E61" s="57">
        <f ca="1">((100/(F57+H57+I57))*C61)/100</f>
        <v>0.83333333333333348</v>
      </c>
      <c r="F61" s="83"/>
      <c r="G61" s="83"/>
      <c r="H61" s="83"/>
      <c r="I61" s="83"/>
      <c r="J61" s="42" t="s">
        <v>152</v>
      </c>
      <c r="K61" s="47">
        <f ca="1">(IF(E57&gt;1,(I57/(E57+2)),I57/4))</f>
        <v>2.75</v>
      </c>
    </row>
    <row r="62" spans="1:11" ht="21" customHeight="1" x14ac:dyDescent="0.35">
      <c r="A62" s="83" t="s">
        <v>167</v>
      </c>
      <c r="B62" s="83"/>
      <c r="C62" s="78">
        <v>4</v>
      </c>
      <c r="D62" s="78"/>
      <c r="E62" s="57">
        <f ca="1">((100/I57)*C62)/100</f>
        <v>0.36363636363636365</v>
      </c>
      <c r="F62" s="83"/>
      <c r="G62" s="83"/>
      <c r="H62" s="83"/>
      <c r="I62" s="83"/>
      <c r="J62" s="42" t="s">
        <v>153</v>
      </c>
      <c r="K62" s="47">
        <f ca="1">(IF(E57&gt;1,(I57/(E57+2)+K61),I57/4+K61))</f>
        <v>5.5</v>
      </c>
    </row>
    <row r="63" spans="1:11" ht="21" customHeight="1" x14ac:dyDescent="0.35">
      <c r="A63" s="81" t="s">
        <v>168</v>
      </c>
      <c r="B63" s="82"/>
      <c r="C63" s="78">
        <v>0</v>
      </c>
      <c r="D63" s="78"/>
      <c r="E63" s="57">
        <f ca="1">((100/I57)*C63)/100</f>
        <v>0</v>
      </c>
      <c r="F63" s="83"/>
      <c r="G63" s="83"/>
      <c r="H63" s="83"/>
      <c r="I63" s="83"/>
      <c r="J63" s="42" t="s">
        <v>169</v>
      </c>
      <c r="K63" s="47">
        <f ca="1">(IF(E57&gt;1,(I57/(E57+2)+K62),0))</f>
        <v>8.25</v>
      </c>
    </row>
    <row r="64" spans="1:11" ht="21" customHeight="1" x14ac:dyDescent="0.35">
      <c r="A64" s="81" t="s">
        <v>285</v>
      </c>
      <c r="B64" s="82"/>
      <c r="C64" s="78">
        <v>0</v>
      </c>
      <c r="D64" s="78"/>
      <c r="E64" s="57">
        <f ca="1">((100/I57)*C64)/100</f>
        <v>0</v>
      </c>
      <c r="F64" s="83"/>
      <c r="G64" s="83"/>
      <c r="H64" s="83"/>
      <c r="I64" s="83"/>
      <c r="J64" s="42" t="s">
        <v>170</v>
      </c>
      <c r="K64" s="47">
        <f>(IF(E57&gt;2,(I57/(E57+2)+K63),0))</f>
        <v>0</v>
      </c>
    </row>
    <row r="65" spans="1:13" ht="57.75" customHeight="1" x14ac:dyDescent="0.35">
      <c r="A65" s="81" t="s">
        <v>286</v>
      </c>
      <c r="B65" s="82"/>
      <c r="C65" s="78">
        <v>0</v>
      </c>
      <c r="D65" s="78"/>
      <c r="E65" s="57">
        <f ca="1">((100/(I57))*C65)/100</f>
        <v>0</v>
      </c>
      <c r="F65" s="83"/>
      <c r="G65" s="83"/>
      <c r="H65" s="83"/>
      <c r="I65" s="83"/>
      <c r="J65" s="42" t="s">
        <v>172</v>
      </c>
      <c r="K65" s="48">
        <f>(IF(E57&gt;3,(I57/(E57+2)+K64),0))</f>
        <v>0</v>
      </c>
    </row>
    <row r="66" spans="1:13" ht="21" x14ac:dyDescent="0.35">
      <c r="A66" s="83" t="s">
        <v>171</v>
      </c>
      <c r="B66" s="83"/>
      <c r="C66" s="78">
        <v>0</v>
      </c>
      <c r="D66" s="78"/>
      <c r="E66" s="57">
        <f ca="1">((100/(I57))*C66)/100</f>
        <v>0</v>
      </c>
      <c r="F66" s="83"/>
      <c r="G66" s="83"/>
      <c r="H66" s="83"/>
      <c r="I66" s="83"/>
      <c r="J66" s="42" t="s">
        <v>173</v>
      </c>
      <c r="K66" s="47">
        <f>(IF(E57&gt;4,(I57/(E57+2)+K65),0))</f>
        <v>0</v>
      </c>
    </row>
    <row r="67" spans="1:13" ht="21" customHeight="1" x14ac:dyDescent="0.35">
      <c r="A67" s="83" t="s">
        <v>287</v>
      </c>
      <c r="B67" s="83"/>
      <c r="C67" s="78">
        <v>0</v>
      </c>
      <c r="D67" s="78"/>
      <c r="E67" s="57">
        <f ca="1">((100/I57)*C67)/100</f>
        <v>0</v>
      </c>
      <c r="F67" s="83"/>
      <c r="G67" s="83"/>
      <c r="H67" s="83"/>
      <c r="I67" s="83"/>
      <c r="J67" s="42" t="s">
        <v>154</v>
      </c>
      <c r="K67" s="47">
        <f>(IF(E57=1,(I57/(E57+3)+K62),IF(E57=0,(I57/4+K62),IF(E57&gt;1,0))))</f>
        <v>0</v>
      </c>
    </row>
    <row r="68" spans="1:13" ht="42" customHeight="1" thickBot="1" x14ac:dyDescent="0.4">
      <c r="A68" s="83" t="s">
        <v>288</v>
      </c>
      <c r="B68" s="83"/>
      <c r="C68" s="78">
        <v>0</v>
      </c>
      <c r="D68" s="78"/>
      <c r="E68" s="57">
        <f ca="1">((100/I57)*C68)/100</f>
        <v>0</v>
      </c>
      <c r="F68" s="83"/>
      <c r="G68" s="83"/>
      <c r="H68" s="83"/>
      <c r="I68" s="83"/>
      <c r="J68" s="44" t="s">
        <v>155</v>
      </c>
      <c r="K68" s="49">
        <f ca="1">(IF(E57&gt;1.5,(I57/(E57+2)+K61+MAX(0,K62-K61)+MAX(0,K63-K62)+MAX(0,K64-K63)+MAX(0,K65-K64)+MAX(0,K66-K65)),IF(E57=1,(I57/(E57+3)+K67),IF(E57=0,I57/4+K67))))</f>
        <v>11</v>
      </c>
      <c r="M68" s="1" t="e">
        <f>(IF(D56&gt;1.5,(H56/(D56+2)+J61+MAX(0,J62-J61)+MAX(0,J63-J62)+MAX(0,J64-J63)+MAX(0,J65-J64)+MAX(0,J66-J65)),IF(D56=1,(H56/(D56+3)+J66),IF(D56=0,H56*0.3+J66))))</f>
        <v>#VALUE!</v>
      </c>
    </row>
    <row r="69" spans="1:13" ht="20.25" x14ac:dyDescent="0.25">
      <c r="A69" s="83" t="s">
        <v>174</v>
      </c>
      <c r="B69" s="83"/>
      <c r="C69" s="78">
        <v>0</v>
      </c>
      <c r="D69" s="78"/>
      <c r="E69" s="57">
        <f ca="1">((100/(I57))*C69)/100</f>
        <v>0</v>
      </c>
      <c r="F69" s="83"/>
      <c r="G69" s="83"/>
      <c r="H69" s="83"/>
      <c r="I69" s="83"/>
    </row>
    <row r="70" spans="1:13" ht="20.25" x14ac:dyDescent="0.25">
      <c r="A70" s="83" t="s">
        <v>175</v>
      </c>
      <c r="B70" s="83"/>
      <c r="C70" s="78">
        <v>0</v>
      </c>
      <c r="D70" s="78"/>
      <c r="E70" s="57">
        <f ca="1">((100/(I57))*C70)/100</f>
        <v>0</v>
      </c>
      <c r="F70" s="83"/>
      <c r="G70" s="83"/>
      <c r="H70" s="83"/>
      <c r="I70" s="83"/>
    </row>
    <row r="71" spans="1:13" ht="21" thickBot="1" x14ac:dyDescent="0.3">
      <c r="A71" s="99" t="s">
        <v>72</v>
      </c>
      <c r="B71" s="99"/>
      <c r="C71" s="99"/>
      <c r="D71" s="99"/>
      <c r="E71" s="99"/>
      <c r="F71" s="99"/>
      <c r="G71" s="99"/>
      <c r="H71" s="99"/>
      <c r="I71" s="99"/>
    </row>
    <row r="72" spans="1:13" ht="20.25" customHeight="1" x14ac:dyDescent="0.3">
      <c r="A72" s="79" t="s">
        <v>279</v>
      </c>
      <c r="B72" s="79"/>
      <c r="C72" s="79"/>
      <c r="D72" s="80" t="s">
        <v>4</v>
      </c>
      <c r="E72" s="58" t="s">
        <v>143</v>
      </c>
      <c r="F72" s="78" t="s">
        <v>129</v>
      </c>
      <c r="G72" s="78"/>
      <c r="H72" s="58" t="s">
        <v>144</v>
      </c>
      <c r="I72" s="58" t="s">
        <v>145</v>
      </c>
      <c r="J72" s="38" t="str">
        <f ca="1">(IF(F75&gt;99%,"All work completed. Please provide OC.",IF(F75&gt;89.8%,"Plinth, RCC, Brick, Plaster, Flooring, Wooden, Plumbing, Electrification, etc., work Completed. Finishing work is in process.",IF(F75&lt;94%,(IF(C75=0,"Work not yet Started.",IF(E75=25%,"Piling work in process",IF(E75=50%,"Excavation work in process",IF(E75=100%,"Excavation work Completed. ","0")))&amp;(IF(C76=0%,"",IF(C76=K77,"Footing work is process",IF(C76=K78,"Footing work Completed",IF(C76=K79,"1st Basement Completed",IF(C76=K80,"1st &amp; 2nd Basement Completed",IF(C76=K81,"1st to 3rd Basement Completed",IF(C76=K82,"1st to 4th Basement Completed",IF(C76=K83,"Plinth work is process",IF(C76=K84,"Plinth work completed","0")))))))))))&amp;(IF(C77=(F73+H73+I73),", RCC Slab",IF(C77&gt;0,", RCC upto "&amp;C77&amp;" Slab",""))&amp;(IF(C78=I73,", Brickwork",IF(C78&gt;0,", Brickwork upto "&amp;C78&amp;" Floor",""))&amp;(IF(C79=I73,", Internal Plaster",IF(C79&gt;0,", Internal Plaster upto "&amp;C79&amp;" Floor",""))&amp;(IF(C80=I73,", External Plaster",IF(C80&gt;0,", External Plaster upto "&amp;C80&amp;" Floor",""))&amp;(IF(C81=I73,", External Plumbing, Elevation and Waterproofing",IF(C81&gt;0,", External Plumbing, Elevation and Waterproofing upto "&amp;C81&amp;" Floor",""))&amp;(IF(C82=I73,", Flooring &amp; Fitting",IF(C82&gt;0,", Flooring &amp; Fitting upto "&amp;C82&amp;" Floor",""))&amp;(IF(C83=I73,", Wooden Work",IF(C83&gt;0,", Wooden Work upto "&amp;C83&amp;" Floor",""))&amp;(IF(C84=I73,", Electrical &amp; Sanitary fittings",IF(C84&gt;0,", Electrical &amp; Sanitary fittings upto "&amp;C84&amp;" Floor",""))&amp;(IF(C85&gt;0,", Finishing upto "&amp;C85&amp;" Floor","")&amp;(IF(C77&gt;0.5," Completed",""))))))))))))))))</f>
        <v>Excavation work Completed. Plinth work completed, RCC upto 6 Slab, Brickwork upto 3 Floor Completed</v>
      </c>
      <c r="K72" s="40"/>
    </row>
    <row r="73" spans="1:13" ht="20.25" x14ac:dyDescent="0.3">
      <c r="A73" s="79"/>
      <c r="B73" s="79"/>
      <c r="C73" s="79"/>
      <c r="D73" s="80"/>
      <c r="E73" s="58">
        <v>2</v>
      </c>
      <c r="F73" s="78">
        <v>1</v>
      </c>
      <c r="G73" s="78"/>
      <c r="H73" s="58">
        <v>0</v>
      </c>
      <c r="I73" s="58">
        <f ca="1">--TRIM(RIGHT(SUBSTITUTE(LEFT(A72,_xlfn.AGGREGATE(16,6,FIND({0,1,2,3,4,5,6,7,8,9},A72,ROW(INDIRECT("1:"&amp;LEN(A72)))),1))," ",REPT(" ",LEN(A72))),LEN(A72)))</f>
        <v>11</v>
      </c>
      <c r="J73" s="39" t="s">
        <v>149</v>
      </c>
      <c r="K73" s="40"/>
    </row>
    <row r="74" spans="1:13" ht="20.25" customHeight="1" x14ac:dyDescent="0.3">
      <c r="A74" s="105" t="s">
        <v>147</v>
      </c>
      <c r="B74" s="105"/>
      <c r="C74" s="105" t="s">
        <v>162</v>
      </c>
      <c r="D74" s="105"/>
      <c r="E74" s="59" t="s">
        <v>163</v>
      </c>
      <c r="F74" s="105" t="s">
        <v>148</v>
      </c>
      <c r="G74" s="105"/>
      <c r="H74" s="50" t="s">
        <v>146</v>
      </c>
      <c r="I74" s="50"/>
      <c r="J74" s="42" t="s">
        <v>164</v>
      </c>
      <c r="K74" s="41">
        <f ca="1">I73*25%</f>
        <v>2.75</v>
      </c>
    </row>
    <row r="75" spans="1:13" ht="20.25" customHeight="1" x14ac:dyDescent="0.3">
      <c r="A75" s="83" t="s">
        <v>165</v>
      </c>
      <c r="B75" s="83"/>
      <c r="C75" s="78">
        <f ca="1">K76</f>
        <v>11</v>
      </c>
      <c r="D75" s="78"/>
      <c r="E75" s="57">
        <f ca="1">((100/I73)*C75)/100</f>
        <v>1.0000000000000002</v>
      </c>
      <c r="F75" s="83">
        <f ca="1">(((C75/I73*5)+(C76/I73*20)+(25/(F73+H73+I73)*C77)+(5/(I73)*C78)+(2.5/(I73)*C79)+(2.5/(I73)*C80)+(5/I73*C81)+(10/I73*C82)+(2.5/I73*C83)+(2.5/I73*C84)+(10/I73*C85)+(10/I73*C86))/100)</f>
        <v>0.38863636363636367</v>
      </c>
      <c r="G75" s="83"/>
      <c r="H75" s="83" t="str">
        <f ca="1">J72</f>
        <v>Excavation work Completed. Plinth work completed, RCC upto 6 Slab, Brickwork upto 3 Floor Completed</v>
      </c>
      <c r="I75" s="83"/>
      <c r="J75" s="42" t="s">
        <v>150</v>
      </c>
      <c r="K75" s="46">
        <f ca="1">I73*50%</f>
        <v>5.5</v>
      </c>
    </row>
    <row r="76" spans="1:13" ht="20.25" x14ac:dyDescent="0.3">
      <c r="A76" s="83" t="s">
        <v>130</v>
      </c>
      <c r="B76" s="83"/>
      <c r="C76" s="147">
        <f ca="1">K84</f>
        <v>11</v>
      </c>
      <c r="D76" s="78"/>
      <c r="E76" s="57">
        <f ca="1">((100/I73)*C76)/100</f>
        <v>1.0000000000000002</v>
      </c>
      <c r="F76" s="83"/>
      <c r="G76" s="83"/>
      <c r="H76" s="83"/>
      <c r="I76" s="83"/>
      <c r="J76" s="42" t="s">
        <v>151</v>
      </c>
      <c r="K76" s="46">
        <f ca="1">I73</f>
        <v>11</v>
      </c>
    </row>
    <row r="77" spans="1:13" ht="21" customHeight="1" x14ac:dyDescent="0.35">
      <c r="A77" s="83" t="s">
        <v>166</v>
      </c>
      <c r="B77" s="83"/>
      <c r="C77" s="78">
        <v>6</v>
      </c>
      <c r="D77" s="78"/>
      <c r="E77" s="57">
        <f ca="1">((100/(F73+H73+I73))*C77)/100</f>
        <v>0.5</v>
      </c>
      <c r="F77" s="83"/>
      <c r="G77" s="83"/>
      <c r="H77" s="83"/>
      <c r="I77" s="83"/>
      <c r="J77" s="42" t="s">
        <v>152</v>
      </c>
      <c r="K77" s="47">
        <f ca="1">(IF(E73&gt;1,(I73/(E73+2)),I73/4))</f>
        <v>2.75</v>
      </c>
    </row>
    <row r="78" spans="1:13" ht="21" customHeight="1" x14ac:dyDescent="0.35">
      <c r="A78" s="83" t="s">
        <v>167</v>
      </c>
      <c r="B78" s="83"/>
      <c r="C78" s="78">
        <v>3</v>
      </c>
      <c r="D78" s="78"/>
      <c r="E78" s="57">
        <f ca="1">((100/I73)*C78)/100</f>
        <v>0.27272727272727271</v>
      </c>
      <c r="F78" s="83"/>
      <c r="G78" s="83"/>
      <c r="H78" s="83"/>
      <c r="I78" s="83"/>
      <c r="J78" s="42" t="s">
        <v>153</v>
      </c>
      <c r="K78" s="47">
        <f ca="1">(IF(E73&gt;1,(I73/(E73+2)+K77),I73/4+K77))</f>
        <v>5.5</v>
      </c>
    </row>
    <row r="79" spans="1:13" ht="21" customHeight="1" x14ac:dyDescent="0.35">
      <c r="A79" s="81" t="s">
        <v>168</v>
      </c>
      <c r="B79" s="82"/>
      <c r="C79" s="78">
        <v>0</v>
      </c>
      <c r="D79" s="78"/>
      <c r="E79" s="57">
        <f ca="1">((100/I73)*C79)/100</f>
        <v>0</v>
      </c>
      <c r="F79" s="83"/>
      <c r="G79" s="83"/>
      <c r="H79" s="83"/>
      <c r="I79" s="83"/>
      <c r="J79" s="42" t="s">
        <v>169</v>
      </c>
      <c r="K79" s="47">
        <f ca="1">(IF(E73&gt;1,(I73/(E73+2)+K78),0))</f>
        <v>8.25</v>
      </c>
    </row>
    <row r="80" spans="1:13" ht="21" customHeight="1" x14ac:dyDescent="0.35">
      <c r="A80" s="81" t="s">
        <v>285</v>
      </c>
      <c r="B80" s="82"/>
      <c r="C80" s="78">
        <v>0</v>
      </c>
      <c r="D80" s="78"/>
      <c r="E80" s="57">
        <f ca="1">((100/I73)*C80)/100</f>
        <v>0</v>
      </c>
      <c r="F80" s="83"/>
      <c r="G80" s="83"/>
      <c r="H80" s="83"/>
      <c r="I80" s="83"/>
      <c r="J80" s="42" t="s">
        <v>170</v>
      </c>
      <c r="K80" s="47">
        <f>(IF(E73&gt;2,(I73/(E73+2)+K79),0))</f>
        <v>0</v>
      </c>
    </row>
    <row r="81" spans="1:13" ht="57.75" customHeight="1" x14ac:dyDescent="0.35">
      <c r="A81" s="81" t="s">
        <v>286</v>
      </c>
      <c r="B81" s="82"/>
      <c r="C81" s="78">
        <v>0</v>
      </c>
      <c r="D81" s="78"/>
      <c r="E81" s="57">
        <f ca="1">((100/(I73))*C81)/100</f>
        <v>0</v>
      </c>
      <c r="F81" s="83"/>
      <c r="G81" s="83"/>
      <c r="H81" s="83"/>
      <c r="I81" s="83"/>
      <c r="J81" s="42" t="s">
        <v>172</v>
      </c>
      <c r="K81" s="48">
        <f>(IF(E73&gt;3,(I73/(E73+2)+K80),0))</f>
        <v>0</v>
      </c>
    </row>
    <row r="82" spans="1:13" ht="21" x14ac:dyDescent="0.35">
      <c r="A82" s="83" t="s">
        <v>171</v>
      </c>
      <c r="B82" s="83"/>
      <c r="C82" s="78">
        <v>0</v>
      </c>
      <c r="D82" s="78"/>
      <c r="E82" s="57">
        <f ca="1">((100/(I73))*C82)/100</f>
        <v>0</v>
      </c>
      <c r="F82" s="83"/>
      <c r="G82" s="83"/>
      <c r="H82" s="83"/>
      <c r="I82" s="83"/>
      <c r="J82" s="42" t="s">
        <v>173</v>
      </c>
      <c r="K82" s="47">
        <f>(IF(E73&gt;4,(I73/(E73+2)+K81),0))</f>
        <v>0</v>
      </c>
    </row>
    <row r="83" spans="1:13" ht="21" customHeight="1" x14ac:dyDescent="0.35">
      <c r="A83" s="83" t="s">
        <v>287</v>
      </c>
      <c r="B83" s="83"/>
      <c r="C83" s="78">
        <v>0</v>
      </c>
      <c r="D83" s="78"/>
      <c r="E83" s="57">
        <f ca="1">((100/I73)*C83)/100</f>
        <v>0</v>
      </c>
      <c r="F83" s="83"/>
      <c r="G83" s="83"/>
      <c r="H83" s="83"/>
      <c r="I83" s="83"/>
      <c r="J83" s="42" t="s">
        <v>154</v>
      </c>
      <c r="K83" s="47">
        <f>(IF(E73=1,(I73/(E73+3)+K78),IF(E73=0,(I73/4+K78),IF(E73&gt;1,0))))</f>
        <v>0</v>
      </c>
    </row>
    <row r="84" spans="1:13" ht="42" customHeight="1" thickBot="1" x14ac:dyDescent="0.4">
      <c r="A84" s="83" t="s">
        <v>288</v>
      </c>
      <c r="B84" s="83"/>
      <c r="C84" s="78">
        <v>0</v>
      </c>
      <c r="D84" s="78"/>
      <c r="E84" s="57">
        <f ca="1">((100/I73)*C84)/100</f>
        <v>0</v>
      </c>
      <c r="F84" s="83"/>
      <c r="G84" s="83"/>
      <c r="H84" s="83"/>
      <c r="I84" s="83"/>
      <c r="J84" s="44" t="s">
        <v>155</v>
      </c>
      <c r="K84" s="49">
        <f ca="1">(IF(E73&gt;1.5,(I73/(E73+2)+K77+MAX(0,K78-K77)+MAX(0,K79-K78)+MAX(0,K80-K79)+MAX(0,K81-K80)+MAX(0,K82-K81)),IF(E73=1,(I73/(E73+3)+K83),IF(E73=0,I73/4+K83))))</f>
        <v>11</v>
      </c>
      <c r="M84" s="1" t="e">
        <f>(IF(D72&gt;1.5,(H72/(D72+2)+J77+MAX(0,J78-J77)+MAX(0,J79-J78)+MAX(0,J80-J79)+MAX(0,J81-J80)+MAX(0,J82-J81)),IF(D72=1,(H72/(D72+3)+J82),IF(D72=0,H72*0.3+J82))))</f>
        <v>#VALUE!</v>
      </c>
    </row>
    <row r="85" spans="1:13" ht="20.25" x14ac:dyDescent="0.25">
      <c r="A85" s="83" t="s">
        <v>174</v>
      </c>
      <c r="B85" s="83"/>
      <c r="C85" s="78">
        <v>0</v>
      </c>
      <c r="D85" s="78"/>
      <c r="E85" s="57">
        <f ca="1">((100/(I73))*C85)/100</f>
        <v>0</v>
      </c>
      <c r="F85" s="83"/>
      <c r="G85" s="83"/>
      <c r="H85" s="83"/>
      <c r="I85" s="83"/>
    </row>
    <row r="86" spans="1:13" ht="20.25" x14ac:dyDescent="0.25">
      <c r="A86" s="83" t="s">
        <v>175</v>
      </c>
      <c r="B86" s="83"/>
      <c r="C86" s="78">
        <v>0</v>
      </c>
      <c r="D86" s="78"/>
      <c r="E86" s="57">
        <f ca="1">((100/(I73))*C86)/100</f>
        <v>0</v>
      </c>
      <c r="F86" s="83"/>
      <c r="G86" s="83"/>
      <c r="H86" s="83"/>
      <c r="I86" s="83"/>
    </row>
    <row r="87" spans="1:13" ht="21" thickBot="1" x14ac:dyDescent="0.3">
      <c r="A87" s="99" t="s">
        <v>72</v>
      </c>
      <c r="B87" s="99"/>
      <c r="C87" s="99"/>
      <c r="D87" s="99"/>
      <c r="E87" s="99"/>
      <c r="F87" s="99"/>
      <c r="G87" s="99"/>
      <c r="H87" s="99"/>
      <c r="I87" s="99"/>
    </row>
    <row r="88" spans="1:13" ht="20.25" customHeight="1" x14ac:dyDescent="0.3">
      <c r="A88" s="79" t="s">
        <v>296</v>
      </c>
      <c r="B88" s="79"/>
      <c r="C88" s="79"/>
      <c r="D88" s="80" t="s">
        <v>4</v>
      </c>
      <c r="E88" s="58" t="s">
        <v>143</v>
      </c>
      <c r="F88" s="78" t="s">
        <v>129</v>
      </c>
      <c r="G88" s="78"/>
      <c r="H88" s="58" t="s">
        <v>144</v>
      </c>
      <c r="I88" s="58" t="s">
        <v>145</v>
      </c>
      <c r="J88" s="38" t="str">
        <f ca="1">(IF(F91&gt;99%,"All work completed. Please provide OC.",IF(F91&gt;89.8%,"Plinth, RCC, Brick, Plaster, Flooring, Wooden, Plumbing, Electrification, etc., work Completed. Finishing work is in process.",IF(F91&lt;94%,(IF(C91=0,"Work not yet Started.",IF(E91=25%,"Piling work in process",IF(E91=50%,"Excavation work in process",IF(E91=100%,"Excavation work Completed. ","0")))&amp;(IF(C92=0%,"",IF(C92=K93,"Footing work is process",IF(C92=K94,"Footing work Completed",IF(C92=K95,"1st Basement Completed",IF(C92=K96,"1st &amp; 2nd Basement Completed",IF(C92=K97,"1st to 3rd Basement Completed",IF(C92=K98,"1st to 4th Basement Completed",IF(C92=K99,"Plinth work is process",IF(C92=K100,"Plinth work completed","0")))))))))))&amp;(IF(C93=(F89+H89+I89),", RCC Slab",IF(C93&gt;0,", RCC upto "&amp;C93&amp;" Slab",""))&amp;(IF(C94=I89,", Brickwork",IF(C94&gt;0,", Brickwork upto "&amp;C94&amp;" Floor",""))&amp;(IF(C95=I89,", Internal Plaster",IF(C95&gt;0,", Internal Plaster upto "&amp;C95&amp;" Floor",""))&amp;(IF(C96=I89,", External Plaster",IF(C96&gt;0,", External Plaster upto "&amp;C96&amp;" Floor",""))&amp;(IF(C97=I89,", External Plumbing, Elevation and Waterproofing",IF(C97&gt;0,", External Plumbing, Elevation and Waterproofing upto "&amp;C97&amp;" Floor",""))&amp;(IF(C98=I89,", Flooring &amp; Fitting",IF(C98&gt;0,", Flooring &amp; Fitting upto "&amp;C98&amp;" Floor",""))&amp;(IF(C99=I89,", Wooden Work",IF(C99&gt;0,", Wooden Work upto "&amp;C99&amp;" Floor",""))&amp;(IF(C100=I89,", Electrical &amp; Sanitary fittings",IF(C100&gt;0,", Electrical &amp; Sanitary fittings upto "&amp;C100&amp;" Floor",""))&amp;(IF(C101&gt;0,", Finishing upto "&amp;C101&amp;" Floor","")&amp;(IF(C93&gt;0.5," Completed",""))))))))))))))))</f>
        <v>Excavation work Completed. Plinth work completed, RCC Slab, Brickwork, Internal Plaster, External Plaster upto 10 Floor, External Plumbing, Elevation and Waterproofing upto 2 Floor Completed</v>
      </c>
      <c r="K88" s="40"/>
    </row>
    <row r="89" spans="1:13" ht="20.25" x14ac:dyDescent="0.3">
      <c r="A89" s="79"/>
      <c r="B89" s="79"/>
      <c r="C89" s="79"/>
      <c r="D89" s="80"/>
      <c r="E89" s="58">
        <v>2</v>
      </c>
      <c r="F89" s="78">
        <v>1</v>
      </c>
      <c r="G89" s="78"/>
      <c r="H89" s="58">
        <v>0</v>
      </c>
      <c r="I89" s="58">
        <f ca="1">--TRIM(RIGHT(SUBSTITUTE(LEFT(A88,_xlfn.AGGREGATE(16,6,FIND({0,1,2,3,4,5,6,7,8,9},A88,ROW(INDIRECT("1:"&amp;LEN(A88)))),1))," ",REPT(" ",LEN(A88))),LEN(A88)))</f>
        <v>11</v>
      </c>
      <c r="J89" s="39" t="s">
        <v>149</v>
      </c>
      <c r="K89" s="40"/>
    </row>
    <row r="90" spans="1:13" ht="20.25" customHeight="1" x14ac:dyDescent="0.3">
      <c r="A90" s="105" t="s">
        <v>147</v>
      </c>
      <c r="B90" s="105"/>
      <c r="C90" s="105" t="s">
        <v>162</v>
      </c>
      <c r="D90" s="105"/>
      <c r="E90" s="59" t="s">
        <v>163</v>
      </c>
      <c r="F90" s="105" t="s">
        <v>148</v>
      </c>
      <c r="G90" s="105"/>
      <c r="H90" s="50" t="s">
        <v>146</v>
      </c>
      <c r="I90" s="50"/>
      <c r="J90" s="42" t="s">
        <v>164</v>
      </c>
      <c r="K90" s="41">
        <f ca="1">I89*25%</f>
        <v>2.75</v>
      </c>
    </row>
    <row r="91" spans="1:13" ht="20.25" customHeight="1" x14ac:dyDescent="0.3">
      <c r="A91" s="83" t="s">
        <v>165</v>
      </c>
      <c r="B91" s="83"/>
      <c r="C91" s="78">
        <f ca="1">K92</f>
        <v>11</v>
      </c>
      <c r="D91" s="78"/>
      <c r="E91" s="57">
        <f ca="1">((100/I89)*C91)/100</f>
        <v>1.0000000000000002</v>
      </c>
      <c r="F91" s="83">
        <f ca="1">(((C91/I89*5)+(C92/I89*20)+(25/(F89+H89+I89)*C93)+(5/(I89)*C94)+(2.5/(I89)*C95)+(2.5/(I89)*C96)+(5/I89*C97)+(10/I89*C98)+(2.5/I89*C99)+(2.5/I89*C100)+(10/I89*C101)+(10/I89*C102))/100)</f>
        <v>0.60681818181818181</v>
      </c>
      <c r="G91" s="83"/>
      <c r="H91" s="83" t="str">
        <f ca="1">J88</f>
        <v>Excavation work Completed. Plinth work completed, RCC Slab, Brickwork, Internal Plaster, External Plaster upto 10 Floor, External Plumbing, Elevation and Waterproofing upto 2 Floor Completed</v>
      </c>
      <c r="I91" s="83"/>
      <c r="J91" s="42" t="s">
        <v>150</v>
      </c>
      <c r="K91" s="46">
        <f ca="1">I89*50%</f>
        <v>5.5</v>
      </c>
    </row>
    <row r="92" spans="1:13" ht="20.25" x14ac:dyDescent="0.3">
      <c r="A92" s="83" t="s">
        <v>130</v>
      </c>
      <c r="B92" s="83"/>
      <c r="C92" s="147">
        <f ca="1">K100</f>
        <v>11</v>
      </c>
      <c r="D92" s="78"/>
      <c r="E92" s="57">
        <f ca="1">((100/I89)*C92)/100</f>
        <v>1.0000000000000002</v>
      </c>
      <c r="F92" s="83"/>
      <c r="G92" s="83"/>
      <c r="H92" s="83"/>
      <c r="I92" s="83"/>
      <c r="J92" s="42" t="s">
        <v>151</v>
      </c>
      <c r="K92" s="46">
        <f ca="1">I89</f>
        <v>11</v>
      </c>
    </row>
    <row r="93" spans="1:13" ht="21" customHeight="1" x14ac:dyDescent="0.35">
      <c r="A93" s="83" t="s">
        <v>166</v>
      </c>
      <c r="B93" s="83"/>
      <c r="C93" s="78">
        <v>12</v>
      </c>
      <c r="D93" s="78"/>
      <c r="E93" s="57">
        <f ca="1">((100/(F89+H89+I89))*C93)/100</f>
        <v>1</v>
      </c>
      <c r="F93" s="83"/>
      <c r="G93" s="83"/>
      <c r="H93" s="83"/>
      <c r="I93" s="83"/>
      <c r="J93" s="42" t="s">
        <v>152</v>
      </c>
      <c r="K93" s="47">
        <f ca="1">(IF(E89&gt;1,(I89/(E89+2)),I89/4))</f>
        <v>2.75</v>
      </c>
    </row>
    <row r="94" spans="1:13" ht="21" customHeight="1" x14ac:dyDescent="0.35">
      <c r="A94" s="83" t="s">
        <v>167</v>
      </c>
      <c r="B94" s="83"/>
      <c r="C94" s="78">
        <v>11</v>
      </c>
      <c r="D94" s="78"/>
      <c r="E94" s="57">
        <f ca="1">((100/I89)*C94)/100</f>
        <v>1.0000000000000002</v>
      </c>
      <c r="F94" s="83"/>
      <c r="G94" s="83"/>
      <c r="H94" s="83"/>
      <c r="I94" s="83"/>
      <c r="J94" s="42" t="s">
        <v>153</v>
      </c>
      <c r="K94" s="47">
        <f ca="1">(IF(E89&gt;1,(I89/(E89+2)+K93),I89/4+K93))</f>
        <v>5.5</v>
      </c>
    </row>
    <row r="95" spans="1:13" ht="21" customHeight="1" x14ac:dyDescent="0.35">
      <c r="A95" s="81" t="s">
        <v>168</v>
      </c>
      <c r="B95" s="82"/>
      <c r="C95" s="78">
        <v>11</v>
      </c>
      <c r="D95" s="78"/>
      <c r="E95" s="57">
        <f ca="1">((100/I89)*C95)/100</f>
        <v>1.0000000000000002</v>
      </c>
      <c r="F95" s="83"/>
      <c r="G95" s="83"/>
      <c r="H95" s="83"/>
      <c r="I95" s="83"/>
      <c r="J95" s="42" t="s">
        <v>169</v>
      </c>
      <c r="K95" s="47">
        <f ca="1">(IF(E89&gt;1,(I89/(E89+2)+K94),0))</f>
        <v>8.25</v>
      </c>
    </row>
    <row r="96" spans="1:13" ht="21" customHeight="1" x14ac:dyDescent="0.35">
      <c r="A96" s="81" t="s">
        <v>285</v>
      </c>
      <c r="B96" s="82"/>
      <c r="C96" s="78">
        <v>10</v>
      </c>
      <c r="D96" s="78"/>
      <c r="E96" s="57">
        <f ca="1">((100/I89)*C96)/100</f>
        <v>0.90909090909090917</v>
      </c>
      <c r="F96" s="83"/>
      <c r="G96" s="83"/>
      <c r="H96" s="83"/>
      <c r="I96" s="83"/>
      <c r="J96" s="42" t="s">
        <v>170</v>
      </c>
      <c r="K96" s="47">
        <f>(IF(E89&gt;2,(I89/(E89+2)+K95),0))</f>
        <v>0</v>
      </c>
    </row>
    <row r="97" spans="1:13" ht="57.75" customHeight="1" x14ac:dyDescent="0.35">
      <c r="A97" s="81" t="s">
        <v>286</v>
      </c>
      <c r="B97" s="82"/>
      <c r="C97" s="78">
        <v>2</v>
      </c>
      <c r="D97" s="78"/>
      <c r="E97" s="57">
        <f ca="1">((100/(I89))*C97)/100</f>
        <v>0.18181818181818182</v>
      </c>
      <c r="F97" s="83"/>
      <c r="G97" s="83"/>
      <c r="H97" s="83"/>
      <c r="I97" s="83"/>
      <c r="J97" s="42" t="s">
        <v>172</v>
      </c>
      <c r="K97" s="48">
        <f>(IF(E89&gt;3,(I89/(E89+2)+K96),0))</f>
        <v>0</v>
      </c>
    </row>
    <row r="98" spans="1:13" ht="21" x14ac:dyDescent="0.35">
      <c r="A98" s="83" t="s">
        <v>171</v>
      </c>
      <c r="B98" s="83"/>
      <c r="C98" s="78">
        <v>0</v>
      </c>
      <c r="D98" s="78"/>
      <c r="E98" s="57">
        <f ca="1">((100/(I89))*C98)/100</f>
        <v>0</v>
      </c>
      <c r="F98" s="83"/>
      <c r="G98" s="83"/>
      <c r="H98" s="83"/>
      <c r="I98" s="83"/>
      <c r="J98" s="42" t="s">
        <v>173</v>
      </c>
      <c r="K98" s="47">
        <f>(IF(E89&gt;4,(I89/(E89+2)+K97),0))</f>
        <v>0</v>
      </c>
    </row>
    <row r="99" spans="1:13" ht="21" customHeight="1" x14ac:dyDescent="0.35">
      <c r="A99" s="83" t="s">
        <v>287</v>
      </c>
      <c r="B99" s="83"/>
      <c r="C99" s="78">
        <v>0</v>
      </c>
      <c r="D99" s="78"/>
      <c r="E99" s="57">
        <f ca="1">((100/I89)*C99)/100</f>
        <v>0</v>
      </c>
      <c r="F99" s="83"/>
      <c r="G99" s="83"/>
      <c r="H99" s="83"/>
      <c r="I99" s="83"/>
      <c r="J99" s="42" t="s">
        <v>154</v>
      </c>
      <c r="K99" s="47">
        <f>(IF(E89=1,(I89/(E89+3)+K94),IF(E89=0,(I89/4+K94),IF(E89&gt;1,0))))</f>
        <v>0</v>
      </c>
    </row>
    <row r="100" spans="1:13" ht="42" customHeight="1" thickBot="1" x14ac:dyDescent="0.4">
      <c r="A100" s="83" t="s">
        <v>288</v>
      </c>
      <c r="B100" s="83"/>
      <c r="C100" s="78">
        <v>0</v>
      </c>
      <c r="D100" s="78"/>
      <c r="E100" s="57">
        <f ca="1">((100/I89)*C100)/100</f>
        <v>0</v>
      </c>
      <c r="F100" s="83"/>
      <c r="G100" s="83"/>
      <c r="H100" s="83"/>
      <c r="I100" s="83"/>
      <c r="J100" s="44" t="s">
        <v>155</v>
      </c>
      <c r="K100" s="49">
        <f ca="1">(IF(E89&gt;1.5,(I89/(E89+2)+K93+MAX(0,K94-K93)+MAX(0,K95-K94)+MAX(0,K96-K95)+MAX(0,K97-K96)+MAX(0,K98-K97)),IF(E89=1,(I89/(E89+3)+K99),IF(E89=0,I89/4+K99))))</f>
        <v>11</v>
      </c>
      <c r="M100" s="1" t="e">
        <f>(IF(D88&gt;1.5,(H88/(D88+2)+J93+MAX(0,J94-J93)+MAX(0,J95-J94)+MAX(0,J96-J95)+MAX(0,J97-J96)+MAX(0,J98-J97)),IF(D88=1,(H88/(D88+3)+J98),IF(D88=0,H88*0.3+J98))))</f>
        <v>#VALUE!</v>
      </c>
    </row>
    <row r="101" spans="1:13" ht="20.25" x14ac:dyDescent="0.25">
      <c r="A101" s="83" t="s">
        <v>174</v>
      </c>
      <c r="B101" s="83"/>
      <c r="C101" s="78">
        <v>0</v>
      </c>
      <c r="D101" s="78"/>
      <c r="E101" s="57">
        <f ca="1">((100/(I89))*C101)/100</f>
        <v>0</v>
      </c>
      <c r="F101" s="83"/>
      <c r="G101" s="83"/>
      <c r="H101" s="83"/>
      <c r="I101" s="83"/>
    </row>
    <row r="102" spans="1:13" ht="20.25" x14ac:dyDescent="0.25">
      <c r="A102" s="83" t="s">
        <v>175</v>
      </c>
      <c r="B102" s="83"/>
      <c r="C102" s="78">
        <v>0</v>
      </c>
      <c r="D102" s="78"/>
      <c r="E102" s="57">
        <f ca="1">((100/(I89))*C102)/100</f>
        <v>0</v>
      </c>
      <c r="F102" s="83"/>
      <c r="G102" s="83"/>
      <c r="H102" s="83"/>
      <c r="I102" s="83"/>
    </row>
    <row r="103" spans="1:13" ht="21" hidden="1" thickBot="1" x14ac:dyDescent="0.3">
      <c r="A103" s="99" t="s">
        <v>72</v>
      </c>
      <c r="B103" s="99"/>
      <c r="C103" s="99"/>
      <c r="D103" s="99"/>
      <c r="E103" s="99"/>
      <c r="F103" s="99"/>
      <c r="G103" s="99"/>
      <c r="H103" s="99"/>
      <c r="I103" s="99"/>
    </row>
    <row r="104" spans="1:13" ht="20.25" hidden="1" customHeight="1" x14ac:dyDescent="0.3">
      <c r="A104" s="79" t="s">
        <v>272</v>
      </c>
      <c r="B104" s="79"/>
      <c r="C104" s="79"/>
      <c r="D104" s="80" t="s">
        <v>4</v>
      </c>
      <c r="E104" s="58" t="s">
        <v>143</v>
      </c>
      <c r="F104" s="78" t="s">
        <v>129</v>
      </c>
      <c r="G104" s="78"/>
      <c r="H104" s="58" t="s">
        <v>144</v>
      </c>
      <c r="I104" s="58" t="s">
        <v>145</v>
      </c>
      <c r="J104" s="38" t="str">
        <f ca="1">(IF(F107&gt;99%,"All work completed. Please provide OC.",IF(F107&gt;89.8%,"Plinth, RCC, Brick, Plaster, Flooring, Wooden, Plumbing, Electrification, etc., work Completed. Finishing work is in process.",IF(F107&lt;94%,(IF(C107=0,"Work not yet Started.",IF(E107=25%,"Piling work in process",IF(E107=50%,"Excavation work in process",IF(E107=100%,"Excavation work Completed. ","0")))&amp;(IF(C108=0%,"",IF(C108=K109,"Footing work is process",IF(C108=K110,"Footing work Completed",IF(C108=K111,"1st Basement Completed",IF(C108=K112,"1st &amp; 2nd Basement Completed",IF(C108=K113,"1st to 3rd Basement Completed",IF(C108=K114,"1st to 4th Basement Completed",IF(C108=K115,"Plinth work is process",IF(C108=K116,"Plinth work completed","0")))))))))))&amp;(IF(C109=(F105+H105+I105),", RCC Slab",IF(C109&gt;0,", RCC upto "&amp;C109&amp;" Slab",""))&amp;(IF(C110=I105,", Brickwork",IF(C110&gt;0,", Brickwork upto "&amp;C110&amp;" Floor",""))&amp;(IF(C111=I105,", Internal Plaster",IF(C111&gt;0,", Internal Plaster upto "&amp;C111&amp;" Floor",""))&amp;(IF(C112=I105,", External Plaster",IF(C112&gt;0,", External Plaster upto "&amp;C112&amp;" Floor",""))&amp;(IF(C113=I105,", External Plumbing, Elevation and Waterproofing",IF(C113&gt;0,", External Plumbing, Elevation and Waterproofing upto "&amp;C113&amp;" Floor",""))&amp;(IF(C114=I105,", Flooring &amp; Fitting",IF(C114&gt;0,", Flooring &amp; Fitting upto "&amp;C114&amp;" Floor",""))&amp;(IF(C115=I105,", Wooden Work",IF(C115&gt;0,", Wooden Work upto "&amp;C115&amp;" Floor",""))&amp;(IF(C116=I105,", Electrical &amp; Sanitary fittings",IF(C116&gt;0,", Electrical &amp; Sanitary fittings upto "&amp;C116&amp;" Floor",""))&amp;(IF(C117&gt;0,", Finishing upto "&amp;C117&amp;" Floor","")&amp;(IF(C109&gt;0.5," Completed",""))))))))))))))))</f>
        <v>Excavation work Completed. Plinth work completed, RCC Slab, Brickwork, Internal Plaster, External Plaster upto 10 Floor, External Plumbing, Elevation and Waterproofing upto 2 Floor Completed</v>
      </c>
      <c r="K104" s="40"/>
    </row>
    <row r="105" spans="1:13" ht="20.25" hidden="1" x14ac:dyDescent="0.3">
      <c r="A105" s="79"/>
      <c r="B105" s="79"/>
      <c r="C105" s="79"/>
      <c r="D105" s="80"/>
      <c r="E105" s="58">
        <v>2</v>
      </c>
      <c r="F105" s="78">
        <v>1</v>
      </c>
      <c r="G105" s="78"/>
      <c r="H105" s="58">
        <v>0</v>
      </c>
      <c r="I105" s="58">
        <f ca="1">--TRIM(RIGHT(SUBSTITUTE(LEFT(A104,_xlfn.AGGREGATE(16,6,FIND({0,1,2,3,4,5,6,7,8,9},A104,ROW(INDIRECT("1:"&amp;LEN(A104)))),1))," ",REPT(" ",LEN(A104))),LEN(A104)))</f>
        <v>11</v>
      </c>
      <c r="J105" s="39" t="s">
        <v>149</v>
      </c>
      <c r="K105" s="40"/>
    </row>
    <row r="106" spans="1:13" ht="20.25" hidden="1" customHeight="1" x14ac:dyDescent="0.3">
      <c r="A106" s="105" t="s">
        <v>147</v>
      </c>
      <c r="B106" s="105"/>
      <c r="C106" s="105" t="s">
        <v>162</v>
      </c>
      <c r="D106" s="105"/>
      <c r="E106" s="59" t="s">
        <v>163</v>
      </c>
      <c r="F106" s="105" t="s">
        <v>148</v>
      </c>
      <c r="G106" s="105"/>
      <c r="H106" s="50" t="s">
        <v>146</v>
      </c>
      <c r="I106" s="50"/>
      <c r="J106" s="42" t="s">
        <v>164</v>
      </c>
      <c r="K106" s="41">
        <f ca="1">I105*25%</f>
        <v>2.75</v>
      </c>
    </row>
    <row r="107" spans="1:13" ht="20.25" hidden="1" customHeight="1" x14ac:dyDescent="0.3">
      <c r="A107" s="83" t="s">
        <v>165</v>
      </c>
      <c r="B107" s="83"/>
      <c r="C107" s="78">
        <f ca="1">K108</f>
        <v>11</v>
      </c>
      <c r="D107" s="78"/>
      <c r="E107" s="57">
        <f ca="1">((100/I105)*C107)/100</f>
        <v>1.0000000000000002</v>
      </c>
      <c r="F107" s="83">
        <f ca="1">(((C107/I105*5)+(C108/I105*20)+(25/(F105+H105+I105)*C109)+(5/(I105)*C110)+(2.5/(I105)*C111)+(2.5/(I105)*C112)+(5/I105*C113)+(10/I105*C114)+(2.5/I105*C115)+(2.5/I105*C116)+(10/I105*C117)+(10/I105*C118))/100)</f>
        <v>0.60681818181818181</v>
      </c>
      <c r="G107" s="83"/>
      <c r="H107" s="83" t="str">
        <f ca="1">J104</f>
        <v>Excavation work Completed. Plinth work completed, RCC Slab, Brickwork, Internal Plaster, External Plaster upto 10 Floor, External Plumbing, Elevation and Waterproofing upto 2 Floor Completed</v>
      </c>
      <c r="I107" s="83"/>
      <c r="J107" s="42" t="s">
        <v>150</v>
      </c>
      <c r="K107" s="46">
        <f ca="1">I105*50%</f>
        <v>5.5</v>
      </c>
    </row>
    <row r="108" spans="1:13" ht="20.25" hidden="1" x14ac:dyDescent="0.3">
      <c r="A108" s="83" t="s">
        <v>130</v>
      </c>
      <c r="B108" s="83"/>
      <c r="C108" s="147">
        <f ca="1">K116</f>
        <v>11</v>
      </c>
      <c r="D108" s="78"/>
      <c r="E108" s="57">
        <f ca="1">((100/I105)*C108)/100</f>
        <v>1.0000000000000002</v>
      </c>
      <c r="F108" s="83"/>
      <c r="G108" s="83"/>
      <c r="H108" s="83"/>
      <c r="I108" s="83"/>
      <c r="J108" s="42" t="s">
        <v>151</v>
      </c>
      <c r="K108" s="46">
        <f ca="1">I105</f>
        <v>11</v>
      </c>
    </row>
    <row r="109" spans="1:13" ht="21" hidden="1" customHeight="1" x14ac:dyDescent="0.35">
      <c r="A109" s="83" t="s">
        <v>166</v>
      </c>
      <c r="B109" s="83"/>
      <c r="C109" s="78">
        <v>12</v>
      </c>
      <c r="D109" s="78"/>
      <c r="E109" s="57">
        <f ca="1">((100/(F105+H105+I105))*C109)/100</f>
        <v>1</v>
      </c>
      <c r="F109" s="83"/>
      <c r="G109" s="83"/>
      <c r="H109" s="83"/>
      <c r="I109" s="83"/>
      <c r="J109" s="42" t="s">
        <v>152</v>
      </c>
      <c r="K109" s="47">
        <f ca="1">(IF(E105&gt;1,(I105/(E105+2)),I105/4))</f>
        <v>2.75</v>
      </c>
    </row>
    <row r="110" spans="1:13" ht="21" hidden="1" customHeight="1" x14ac:dyDescent="0.35">
      <c r="A110" s="83" t="s">
        <v>167</v>
      </c>
      <c r="B110" s="83"/>
      <c r="C110" s="78">
        <v>11</v>
      </c>
      <c r="D110" s="78"/>
      <c r="E110" s="57">
        <f ca="1">((100/I105)*C110)/100</f>
        <v>1.0000000000000002</v>
      </c>
      <c r="F110" s="83"/>
      <c r="G110" s="83"/>
      <c r="H110" s="83"/>
      <c r="I110" s="83"/>
      <c r="J110" s="42" t="s">
        <v>153</v>
      </c>
      <c r="K110" s="47">
        <f ca="1">(IF(E105&gt;1,(I105/(E105+2)+K109),I105/4+K109))</f>
        <v>5.5</v>
      </c>
    </row>
    <row r="111" spans="1:13" ht="21" hidden="1" customHeight="1" x14ac:dyDescent="0.35">
      <c r="A111" s="81" t="s">
        <v>168</v>
      </c>
      <c r="B111" s="82"/>
      <c r="C111" s="78">
        <v>11</v>
      </c>
      <c r="D111" s="78"/>
      <c r="E111" s="57">
        <f ca="1">((100/I105)*C111)/100</f>
        <v>1.0000000000000002</v>
      </c>
      <c r="F111" s="83"/>
      <c r="G111" s="83"/>
      <c r="H111" s="83"/>
      <c r="I111" s="83"/>
      <c r="J111" s="42" t="s">
        <v>169</v>
      </c>
      <c r="K111" s="47">
        <f ca="1">(IF(E105&gt;1,(I105/(E105+2)+K110),0))</f>
        <v>8.25</v>
      </c>
    </row>
    <row r="112" spans="1:13" ht="21" hidden="1" customHeight="1" x14ac:dyDescent="0.35">
      <c r="A112" s="81" t="s">
        <v>285</v>
      </c>
      <c r="B112" s="82"/>
      <c r="C112" s="78">
        <v>10</v>
      </c>
      <c r="D112" s="78"/>
      <c r="E112" s="57">
        <f ca="1">((100/I105)*C112)/100</f>
        <v>0.90909090909090917</v>
      </c>
      <c r="F112" s="83"/>
      <c r="G112" s="83"/>
      <c r="H112" s="83"/>
      <c r="I112" s="83"/>
      <c r="J112" s="42" t="s">
        <v>170</v>
      </c>
      <c r="K112" s="47">
        <f>(IF(E105&gt;2,(I105/(E105+2)+K111),0))</f>
        <v>0</v>
      </c>
    </row>
    <row r="113" spans="1:13" ht="57.75" hidden="1" customHeight="1" x14ac:dyDescent="0.35">
      <c r="A113" s="81" t="s">
        <v>286</v>
      </c>
      <c r="B113" s="82"/>
      <c r="C113" s="78">
        <v>2</v>
      </c>
      <c r="D113" s="78"/>
      <c r="E113" s="57">
        <f ca="1">((100/(I105))*C113)/100</f>
        <v>0.18181818181818182</v>
      </c>
      <c r="F113" s="83"/>
      <c r="G113" s="83"/>
      <c r="H113" s="83"/>
      <c r="I113" s="83"/>
      <c r="J113" s="42" t="s">
        <v>172</v>
      </c>
      <c r="K113" s="48">
        <f>(IF(E105&gt;3,(I105/(E105+2)+K112),0))</f>
        <v>0</v>
      </c>
    </row>
    <row r="114" spans="1:13" ht="21" hidden="1" x14ac:dyDescent="0.35">
      <c r="A114" s="83" t="s">
        <v>171</v>
      </c>
      <c r="B114" s="83"/>
      <c r="C114" s="78">
        <v>0</v>
      </c>
      <c r="D114" s="78"/>
      <c r="E114" s="57">
        <f ca="1">((100/(I105))*C114)/100</f>
        <v>0</v>
      </c>
      <c r="F114" s="83"/>
      <c r="G114" s="83"/>
      <c r="H114" s="83"/>
      <c r="I114" s="83"/>
      <c r="J114" s="42" t="s">
        <v>173</v>
      </c>
      <c r="K114" s="47">
        <f>(IF(E105&gt;4,(I105/(E105+2)+K113),0))</f>
        <v>0</v>
      </c>
    </row>
    <row r="115" spans="1:13" ht="21" hidden="1" customHeight="1" x14ac:dyDescent="0.35">
      <c r="A115" s="83" t="s">
        <v>287</v>
      </c>
      <c r="B115" s="83"/>
      <c r="C115" s="78">
        <v>0</v>
      </c>
      <c r="D115" s="78"/>
      <c r="E115" s="57">
        <f ca="1">((100/I105)*C115)/100</f>
        <v>0</v>
      </c>
      <c r="F115" s="83"/>
      <c r="G115" s="83"/>
      <c r="H115" s="83"/>
      <c r="I115" s="83"/>
      <c r="J115" s="42" t="s">
        <v>154</v>
      </c>
      <c r="K115" s="47">
        <f>(IF(E105=1,(I105/(E105+3)+K110),IF(E105=0,(I105/4+K110),IF(E105&gt;1,0))))</f>
        <v>0</v>
      </c>
    </row>
    <row r="116" spans="1:13" ht="42" hidden="1" customHeight="1" thickBot="1" x14ac:dyDescent="0.4">
      <c r="A116" s="83" t="s">
        <v>288</v>
      </c>
      <c r="B116" s="83"/>
      <c r="C116" s="78">
        <v>0</v>
      </c>
      <c r="D116" s="78"/>
      <c r="E116" s="57">
        <f ca="1">((100/I105)*C116)/100</f>
        <v>0</v>
      </c>
      <c r="F116" s="83"/>
      <c r="G116" s="83"/>
      <c r="H116" s="83"/>
      <c r="I116" s="83"/>
      <c r="J116" s="44" t="s">
        <v>155</v>
      </c>
      <c r="K116" s="49">
        <f ca="1">(IF(E105&gt;1.5,(I105/(E105+2)+K109+MAX(0,K110-K109)+MAX(0,K111-K110)+MAX(0,K112-K111)+MAX(0,K113-K112)+MAX(0,K114-K113)),IF(E105=1,(I105/(E105+3)+K115),IF(E105=0,I105/4+K115))))</f>
        <v>11</v>
      </c>
      <c r="M116" s="1" t="e">
        <f>(IF(D104&gt;1.5,(H104/(D104+2)+J109+MAX(0,J110-J109)+MAX(0,J111-J110)+MAX(0,J112-J111)+MAX(0,J113-J112)+MAX(0,J114-J113)),IF(D104=1,(H104/(D104+3)+J114),IF(D104=0,H104*0.3+J114))))</f>
        <v>#VALUE!</v>
      </c>
    </row>
    <row r="117" spans="1:13" ht="20.25" hidden="1" x14ac:dyDescent="0.25">
      <c r="A117" s="83" t="s">
        <v>174</v>
      </c>
      <c r="B117" s="83"/>
      <c r="C117" s="78">
        <v>0</v>
      </c>
      <c r="D117" s="78"/>
      <c r="E117" s="57">
        <f ca="1">((100/(I105))*C117)/100</f>
        <v>0</v>
      </c>
      <c r="F117" s="83"/>
      <c r="G117" s="83"/>
      <c r="H117" s="83"/>
      <c r="I117" s="83"/>
    </row>
    <row r="118" spans="1:13" ht="20.25" hidden="1" x14ac:dyDescent="0.25">
      <c r="A118" s="83" t="s">
        <v>175</v>
      </c>
      <c r="B118" s="83"/>
      <c r="C118" s="78">
        <v>0</v>
      </c>
      <c r="D118" s="78"/>
      <c r="E118" s="57">
        <f ca="1">((100/(I105))*C118)/100</f>
        <v>0</v>
      </c>
      <c r="F118" s="83"/>
      <c r="G118" s="83"/>
      <c r="H118" s="83"/>
      <c r="I118" s="83"/>
    </row>
    <row r="119" spans="1:13" ht="21" hidden="1" thickBot="1" x14ac:dyDescent="0.3">
      <c r="A119" s="99" t="s">
        <v>72</v>
      </c>
      <c r="B119" s="99"/>
      <c r="C119" s="99"/>
      <c r="D119" s="99"/>
      <c r="E119" s="99"/>
      <c r="F119" s="99"/>
      <c r="G119" s="99"/>
      <c r="H119" s="99"/>
      <c r="I119" s="99"/>
    </row>
    <row r="120" spans="1:13" ht="20.25" hidden="1" customHeight="1" x14ac:dyDescent="0.3">
      <c r="A120" s="79" t="s">
        <v>273</v>
      </c>
      <c r="B120" s="79"/>
      <c r="C120" s="79"/>
      <c r="D120" s="80" t="s">
        <v>4</v>
      </c>
      <c r="E120" s="58" t="s">
        <v>143</v>
      </c>
      <c r="F120" s="78" t="s">
        <v>129</v>
      </c>
      <c r="G120" s="78"/>
      <c r="H120" s="58" t="s">
        <v>144</v>
      </c>
      <c r="I120" s="58" t="s">
        <v>145</v>
      </c>
      <c r="J120" s="38" t="str">
        <f ca="1">(IF(F123&gt;99%,"All work completed. Please provide OC.",IF(F123&gt;89.8%,"Plinth, RCC, Brick, Plaster, Flooring, Wooden, Plumbing, Electrification, etc., work Completed. Finishing work is in process.",IF(F123&lt;94%,(IF(C123=0,"Work not yet Started.",IF(E123=25%,"Piling work in process",IF(E123=50%,"Excavation work in process",IF(E123=100%,"Excavation work Completed. ","0")))&amp;(IF(C124=0%,"",IF(C124=K125,"Footing work is process",IF(C124=K126,"Footing work Completed",IF(C124=K127,"1st Basement Completed",IF(C124=K128,"1st &amp; 2nd Basement Completed",IF(C124=K129,"1st to 3rd Basement Completed",IF(C124=K130,"1st to 4th Basement Completed",IF(C124=K131,"Plinth work is process",IF(C124=K132,"Plinth work completed","0")))))))))))&amp;(IF(C125=(F121+H121+I121),", RCC Slab",IF(C125&gt;0,", RCC upto "&amp;C125&amp;" Slab",""))&amp;(IF(C126=I121,", Brickwork",IF(C126&gt;0,", Brickwork upto "&amp;C126&amp;" Floor",""))&amp;(IF(C127=I121,", Internal Plaster",IF(C127&gt;0,", Internal Plaster upto "&amp;C127&amp;" Floor",""))&amp;(IF(C128=I121,", External Plaster",IF(C128&gt;0,", External Plaster upto "&amp;C128&amp;" Floor",""))&amp;(IF(C129=I121,", External Plumbing, Elevation and Waterproofing",IF(C129&gt;0,", External Plumbing, Elevation and Waterproofing upto "&amp;C129&amp;" Floor",""))&amp;(IF(C130=I121,", Flooring &amp; Fitting",IF(C130&gt;0,", Flooring &amp; Fitting upto "&amp;C130&amp;" Floor",""))&amp;(IF(C131=I121,", Wooden Work",IF(C131&gt;0,", Wooden Work upto "&amp;C131&amp;" Floor",""))&amp;(IF(C132=I121,", Electrical &amp; Sanitary fittings",IF(C132&gt;0,", Electrical &amp; Sanitary fittings upto "&amp;C132&amp;" Floor",""))&amp;(IF(C133&gt;0,", Finishing upto "&amp;C133&amp;" Floor","")&amp;(IF(C125&gt;0.5," Completed",""))))))))))))))))</f>
        <v>Excavation work Completed. Plinth work completed, RCC Slab, Brickwork, Internal Plaster, External Plaster, External Plumbing, Elevation and Waterproofing upto 2 Floor Completed</v>
      </c>
      <c r="K120" s="40"/>
    </row>
    <row r="121" spans="1:13" ht="20.25" hidden="1" x14ac:dyDescent="0.3">
      <c r="A121" s="79"/>
      <c r="B121" s="79"/>
      <c r="C121" s="79"/>
      <c r="D121" s="80"/>
      <c r="E121" s="58">
        <v>2</v>
      </c>
      <c r="F121" s="78">
        <v>1</v>
      </c>
      <c r="G121" s="78"/>
      <c r="H121" s="58">
        <v>0</v>
      </c>
      <c r="I121" s="58">
        <f ca="1">--TRIM(RIGHT(SUBSTITUTE(LEFT(A120,_xlfn.AGGREGATE(16,6,FIND({0,1,2,3,4,5,6,7,8,9},A120,ROW(INDIRECT("1:"&amp;LEN(A120)))),1))," ",REPT(" ",LEN(A120))),LEN(A120)))</f>
        <v>11</v>
      </c>
      <c r="J121" s="39" t="s">
        <v>149</v>
      </c>
      <c r="K121" s="40"/>
    </row>
    <row r="122" spans="1:13" ht="20.25" hidden="1" customHeight="1" x14ac:dyDescent="0.3">
      <c r="A122" s="105" t="s">
        <v>147</v>
      </c>
      <c r="B122" s="105"/>
      <c r="C122" s="105" t="s">
        <v>162</v>
      </c>
      <c r="D122" s="105"/>
      <c r="E122" s="59" t="s">
        <v>163</v>
      </c>
      <c r="F122" s="105" t="s">
        <v>148</v>
      </c>
      <c r="G122" s="105"/>
      <c r="H122" s="50" t="s">
        <v>146</v>
      </c>
      <c r="I122" s="50"/>
      <c r="J122" s="42" t="s">
        <v>164</v>
      </c>
      <c r="K122" s="41">
        <f ca="1">I121*25%</f>
        <v>2.75</v>
      </c>
    </row>
    <row r="123" spans="1:13" ht="20.25" hidden="1" customHeight="1" x14ac:dyDescent="0.3">
      <c r="A123" s="83" t="s">
        <v>165</v>
      </c>
      <c r="B123" s="83"/>
      <c r="C123" s="78">
        <f ca="1">K124</f>
        <v>11</v>
      </c>
      <c r="D123" s="78"/>
      <c r="E123" s="57">
        <f ca="1">((100/I121)*C123)/100</f>
        <v>1.0000000000000002</v>
      </c>
      <c r="F123" s="83">
        <f ca="1">(((C123/I121*5)+(C124/I121*20)+(25/(F121+H121+I121)*C125)+(5/(I121)*C126)+(2.5/(I121)*C127)+(2.5/(I121)*C128)+(5/I121*C129)+(10/I121*C130)+(2.5/I121*C131)+(2.5/I121*C132)+(10/I121*C133)+(10/I121*C134))/100)</f>
        <v>0.60909090909090902</v>
      </c>
      <c r="G123" s="83"/>
      <c r="H123" s="83" t="str">
        <f ca="1">J120</f>
        <v>Excavation work Completed. Plinth work completed, RCC Slab, Brickwork, Internal Plaster, External Plaster, External Plumbing, Elevation and Waterproofing upto 2 Floor Completed</v>
      </c>
      <c r="I123" s="83"/>
      <c r="J123" s="42" t="s">
        <v>150</v>
      </c>
      <c r="K123" s="46">
        <f ca="1">I121*50%</f>
        <v>5.5</v>
      </c>
    </row>
    <row r="124" spans="1:13" ht="20.25" hidden="1" x14ac:dyDescent="0.3">
      <c r="A124" s="83" t="s">
        <v>130</v>
      </c>
      <c r="B124" s="83"/>
      <c r="C124" s="147">
        <f ca="1">K132</f>
        <v>11</v>
      </c>
      <c r="D124" s="78"/>
      <c r="E124" s="57">
        <f ca="1">((100/I121)*C124)/100</f>
        <v>1.0000000000000002</v>
      </c>
      <c r="F124" s="83"/>
      <c r="G124" s="83"/>
      <c r="H124" s="83"/>
      <c r="I124" s="83"/>
      <c r="J124" s="42" t="s">
        <v>151</v>
      </c>
      <c r="K124" s="46">
        <f ca="1">I121</f>
        <v>11</v>
      </c>
    </row>
    <row r="125" spans="1:13" ht="21" hidden="1" customHeight="1" x14ac:dyDescent="0.35">
      <c r="A125" s="83" t="s">
        <v>166</v>
      </c>
      <c r="B125" s="83"/>
      <c r="C125" s="78">
        <v>12</v>
      </c>
      <c r="D125" s="78"/>
      <c r="E125" s="57">
        <f ca="1">((100/(F121+H121+I121))*C125)/100</f>
        <v>1</v>
      </c>
      <c r="F125" s="83"/>
      <c r="G125" s="83"/>
      <c r="H125" s="83"/>
      <c r="I125" s="83"/>
      <c r="J125" s="42" t="s">
        <v>152</v>
      </c>
      <c r="K125" s="47">
        <f ca="1">(IF(E121&gt;1,(I121/(E121+2)),I121/4))</f>
        <v>2.75</v>
      </c>
    </row>
    <row r="126" spans="1:13" ht="21" hidden="1" customHeight="1" x14ac:dyDescent="0.35">
      <c r="A126" s="83" t="s">
        <v>167</v>
      </c>
      <c r="B126" s="83"/>
      <c r="C126" s="78">
        <v>11</v>
      </c>
      <c r="D126" s="78"/>
      <c r="E126" s="57">
        <f ca="1">((100/I121)*C126)/100</f>
        <v>1.0000000000000002</v>
      </c>
      <c r="F126" s="83"/>
      <c r="G126" s="83"/>
      <c r="H126" s="83"/>
      <c r="I126" s="83"/>
      <c r="J126" s="42" t="s">
        <v>153</v>
      </c>
      <c r="K126" s="47">
        <f ca="1">(IF(E121&gt;1,(I121/(E121+2)+K125),I121/4+K125))</f>
        <v>5.5</v>
      </c>
    </row>
    <row r="127" spans="1:13" ht="21" hidden="1" customHeight="1" x14ac:dyDescent="0.35">
      <c r="A127" s="81" t="s">
        <v>168</v>
      </c>
      <c r="B127" s="82"/>
      <c r="C127" s="78">
        <v>11</v>
      </c>
      <c r="D127" s="78"/>
      <c r="E127" s="57">
        <f ca="1">((100/I121)*C127)/100</f>
        <v>1.0000000000000002</v>
      </c>
      <c r="F127" s="83"/>
      <c r="G127" s="83"/>
      <c r="H127" s="83"/>
      <c r="I127" s="83"/>
      <c r="J127" s="42" t="s">
        <v>169</v>
      </c>
      <c r="K127" s="47">
        <f ca="1">(IF(E121&gt;1,(I121/(E121+2)+K126),0))</f>
        <v>8.25</v>
      </c>
    </row>
    <row r="128" spans="1:13" ht="21" hidden="1" customHeight="1" x14ac:dyDescent="0.35">
      <c r="A128" s="81" t="s">
        <v>285</v>
      </c>
      <c r="B128" s="82"/>
      <c r="C128" s="78">
        <v>11</v>
      </c>
      <c r="D128" s="78"/>
      <c r="E128" s="57">
        <f ca="1">((100/I121)*C128)/100</f>
        <v>1.0000000000000002</v>
      </c>
      <c r="F128" s="83"/>
      <c r="G128" s="83"/>
      <c r="H128" s="83"/>
      <c r="I128" s="83"/>
      <c r="J128" s="42" t="s">
        <v>170</v>
      </c>
      <c r="K128" s="47">
        <f>(IF(E121&gt;2,(I121/(E121+2)+K127),0))</f>
        <v>0</v>
      </c>
    </row>
    <row r="129" spans="1:13" ht="57.75" hidden="1" customHeight="1" x14ac:dyDescent="0.35">
      <c r="A129" s="81" t="s">
        <v>286</v>
      </c>
      <c r="B129" s="82"/>
      <c r="C129" s="78">
        <v>2</v>
      </c>
      <c r="D129" s="78"/>
      <c r="E129" s="57">
        <f ca="1">((100/(I121))*C129)/100</f>
        <v>0.18181818181818182</v>
      </c>
      <c r="F129" s="83"/>
      <c r="G129" s="83"/>
      <c r="H129" s="83"/>
      <c r="I129" s="83"/>
      <c r="J129" s="42" t="s">
        <v>172</v>
      </c>
      <c r="K129" s="48">
        <f>(IF(E121&gt;3,(I121/(E121+2)+K128),0))</f>
        <v>0</v>
      </c>
    </row>
    <row r="130" spans="1:13" ht="21" hidden="1" x14ac:dyDescent="0.35">
      <c r="A130" s="83" t="s">
        <v>171</v>
      </c>
      <c r="B130" s="83"/>
      <c r="C130" s="78">
        <v>0</v>
      </c>
      <c r="D130" s="78"/>
      <c r="E130" s="57">
        <f ca="1">((100/(I121))*C130)/100</f>
        <v>0</v>
      </c>
      <c r="F130" s="83"/>
      <c r="G130" s="83"/>
      <c r="H130" s="83"/>
      <c r="I130" s="83"/>
      <c r="J130" s="42" t="s">
        <v>173</v>
      </c>
      <c r="K130" s="47">
        <f>(IF(E121&gt;4,(I121/(E121+2)+K129),0))</f>
        <v>0</v>
      </c>
    </row>
    <row r="131" spans="1:13" ht="21" hidden="1" customHeight="1" x14ac:dyDescent="0.35">
      <c r="A131" s="83" t="s">
        <v>287</v>
      </c>
      <c r="B131" s="83"/>
      <c r="C131" s="78">
        <v>0</v>
      </c>
      <c r="D131" s="78"/>
      <c r="E131" s="57">
        <f ca="1">((100/I121)*C131)/100</f>
        <v>0</v>
      </c>
      <c r="F131" s="83"/>
      <c r="G131" s="83"/>
      <c r="H131" s="83"/>
      <c r="I131" s="83"/>
      <c r="J131" s="42" t="s">
        <v>154</v>
      </c>
      <c r="K131" s="47">
        <f>(IF(E121=1,(I121/(E121+3)+K126),IF(E121=0,(I121/4+K126),IF(E121&gt;1,0))))</f>
        <v>0</v>
      </c>
    </row>
    <row r="132" spans="1:13" ht="42" hidden="1" customHeight="1" thickBot="1" x14ac:dyDescent="0.4">
      <c r="A132" s="83" t="s">
        <v>288</v>
      </c>
      <c r="B132" s="83"/>
      <c r="C132" s="78">
        <v>0</v>
      </c>
      <c r="D132" s="78"/>
      <c r="E132" s="57">
        <f ca="1">((100/I121)*C132)/100</f>
        <v>0</v>
      </c>
      <c r="F132" s="83"/>
      <c r="G132" s="83"/>
      <c r="H132" s="83"/>
      <c r="I132" s="83"/>
      <c r="J132" s="44" t="s">
        <v>155</v>
      </c>
      <c r="K132" s="49">
        <f ca="1">(IF(E121&gt;1.5,(I121/(E121+2)+K125+MAX(0,K126-K125)+MAX(0,K127-K126)+MAX(0,K128-K127)+MAX(0,K129-K128)+MAX(0,K130-K129)),IF(E121=1,(I121/(E121+3)+K131),IF(E121=0,I121/4+K131))))</f>
        <v>11</v>
      </c>
      <c r="M132" s="1" t="e">
        <f>(IF(D120&gt;1.5,(H120/(D120+2)+J125+MAX(0,J126-J125)+MAX(0,J127-J126)+MAX(0,J128-J127)+MAX(0,J129-J128)+MAX(0,J130-J129)),IF(D120=1,(H120/(D120+3)+J130),IF(D120=0,H120*0.3+J130))))</f>
        <v>#VALUE!</v>
      </c>
    </row>
    <row r="133" spans="1:13" ht="20.25" hidden="1" x14ac:dyDescent="0.25">
      <c r="A133" s="83" t="s">
        <v>174</v>
      </c>
      <c r="B133" s="83"/>
      <c r="C133" s="78">
        <v>0</v>
      </c>
      <c r="D133" s="78"/>
      <c r="E133" s="57">
        <f ca="1">((100/(I121))*C133)/100</f>
        <v>0</v>
      </c>
      <c r="F133" s="83"/>
      <c r="G133" s="83"/>
      <c r="H133" s="83"/>
      <c r="I133" s="83"/>
    </row>
    <row r="134" spans="1:13" ht="20.25" hidden="1" x14ac:dyDescent="0.25">
      <c r="A134" s="83" t="s">
        <v>175</v>
      </c>
      <c r="B134" s="83"/>
      <c r="C134" s="78">
        <v>0</v>
      </c>
      <c r="D134" s="78"/>
      <c r="E134" s="57">
        <f ca="1">((100/(I121))*C134)/100</f>
        <v>0</v>
      </c>
      <c r="F134" s="83"/>
      <c r="G134" s="83"/>
      <c r="H134" s="83"/>
      <c r="I134" s="83"/>
    </row>
    <row r="135" spans="1:13" ht="36.75" customHeight="1" x14ac:dyDescent="0.3">
      <c r="A135" s="84" t="s">
        <v>156</v>
      </c>
      <c r="B135" s="85"/>
      <c r="C135" s="85"/>
      <c r="D135" s="85"/>
      <c r="E135" s="85"/>
      <c r="F135" s="85"/>
      <c r="G135" s="85"/>
      <c r="H135" s="86">
        <f ca="1">AVERAGE(F59,F75,F91,F91,F91)</f>
        <v>0.53712121212121222</v>
      </c>
      <c r="I135" s="87"/>
      <c r="J135" s="42"/>
      <c r="K135" s="43"/>
      <c r="L135" s="43"/>
    </row>
    <row r="136" spans="1:13" ht="20.25" x14ac:dyDescent="0.25">
      <c r="A136" s="109" t="s">
        <v>76</v>
      </c>
      <c r="B136" s="110"/>
      <c r="C136" s="110"/>
      <c r="D136" s="110"/>
      <c r="E136" s="110"/>
      <c r="F136" s="110"/>
      <c r="G136" s="110"/>
      <c r="H136" s="110"/>
      <c r="I136" s="111"/>
    </row>
    <row r="137" spans="1:13" ht="60.75" x14ac:dyDescent="0.25">
      <c r="A137" s="95" t="s">
        <v>77</v>
      </c>
      <c r="B137" s="95"/>
      <c r="C137" s="95"/>
      <c r="D137" s="3" t="s">
        <v>4</v>
      </c>
      <c r="E137" s="15" t="s">
        <v>135</v>
      </c>
      <c r="F137" s="21" t="s">
        <v>176</v>
      </c>
      <c r="G137" s="3" t="s">
        <v>4</v>
      </c>
      <c r="H137" s="112" t="s">
        <v>193</v>
      </c>
      <c r="I137" s="112"/>
    </row>
    <row r="138" spans="1:13" ht="60.75" x14ac:dyDescent="0.25">
      <c r="A138" s="95" t="s">
        <v>190</v>
      </c>
      <c r="B138" s="95"/>
      <c r="C138" s="95"/>
      <c r="D138" s="2" t="s">
        <v>131</v>
      </c>
      <c r="E138" s="18" t="s">
        <v>254</v>
      </c>
      <c r="F138" s="21" t="s">
        <v>191</v>
      </c>
      <c r="G138" s="2" t="s">
        <v>4</v>
      </c>
      <c r="H138" s="92" t="s">
        <v>177</v>
      </c>
      <c r="I138" s="92"/>
    </row>
    <row r="139" spans="1:13" ht="26.25" customHeight="1" x14ac:dyDescent="0.25">
      <c r="A139" s="148" t="s">
        <v>80</v>
      </c>
      <c r="B139" s="148"/>
      <c r="C139" s="148"/>
      <c r="D139" s="3" t="s">
        <v>4</v>
      </c>
      <c r="E139" s="18" t="s">
        <v>253</v>
      </c>
      <c r="F139" s="3" t="s">
        <v>128</v>
      </c>
      <c r="G139" s="3" t="s">
        <v>4</v>
      </c>
      <c r="H139" s="149" t="s">
        <v>136</v>
      </c>
      <c r="I139" s="150"/>
    </row>
    <row r="140" spans="1:13" ht="20.25" hidden="1" x14ac:dyDescent="0.25">
      <c r="A140" s="95" t="s">
        <v>118</v>
      </c>
      <c r="B140" s="95"/>
      <c r="C140" s="95"/>
      <c r="D140" s="2" t="s">
        <v>4</v>
      </c>
      <c r="E140" s="18" t="s">
        <v>119</v>
      </c>
      <c r="F140" s="21" t="s">
        <v>120</v>
      </c>
      <c r="G140" s="2" t="s">
        <v>4</v>
      </c>
      <c r="H140" s="92" t="s">
        <v>99</v>
      </c>
      <c r="I140" s="92"/>
    </row>
    <row r="141" spans="1:13" ht="60.75" hidden="1" x14ac:dyDescent="0.25">
      <c r="A141" s="95" t="s">
        <v>121</v>
      </c>
      <c r="B141" s="95"/>
      <c r="C141" s="95"/>
      <c r="D141" s="2" t="s">
        <v>4</v>
      </c>
      <c r="E141" s="18" t="s">
        <v>122</v>
      </c>
      <c r="F141" s="21" t="s">
        <v>123</v>
      </c>
      <c r="G141" s="2" t="s">
        <v>4</v>
      </c>
      <c r="H141" s="92" t="s">
        <v>124</v>
      </c>
      <c r="I141" s="92"/>
    </row>
    <row r="142" spans="1:13" ht="20.25" hidden="1" x14ac:dyDescent="0.25">
      <c r="A142" s="95" t="s">
        <v>79</v>
      </c>
      <c r="B142" s="95"/>
      <c r="C142" s="95"/>
      <c r="D142" s="2" t="s">
        <v>4</v>
      </c>
      <c r="E142" s="18" t="s">
        <v>101</v>
      </c>
      <c r="F142" s="21" t="s">
        <v>78</v>
      </c>
      <c r="G142" s="2" t="s">
        <v>4</v>
      </c>
      <c r="H142" s="96" t="s">
        <v>101</v>
      </c>
      <c r="I142" s="98"/>
    </row>
    <row r="143" spans="1:13" ht="20.25" hidden="1" x14ac:dyDescent="0.25">
      <c r="A143" s="95" t="s">
        <v>125</v>
      </c>
      <c r="B143" s="95"/>
      <c r="C143" s="95"/>
      <c r="D143" s="2" t="s">
        <v>4</v>
      </c>
      <c r="E143" s="18" t="s">
        <v>100</v>
      </c>
      <c r="F143" s="21" t="s">
        <v>80</v>
      </c>
      <c r="G143" s="2" t="s">
        <v>4</v>
      </c>
      <c r="H143" s="92" t="s">
        <v>117</v>
      </c>
      <c r="I143" s="92"/>
    </row>
    <row r="144" spans="1:13" ht="20.25" hidden="1" x14ac:dyDescent="0.25">
      <c r="A144" s="95" t="s">
        <v>126</v>
      </c>
      <c r="B144" s="95"/>
      <c r="C144" s="95"/>
      <c r="D144" s="2" t="s">
        <v>4</v>
      </c>
      <c r="E144" s="19" t="s">
        <v>110</v>
      </c>
      <c r="F144" s="21" t="s">
        <v>127</v>
      </c>
      <c r="G144" s="2" t="s">
        <v>4</v>
      </c>
      <c r="H144" s="154" t="s">
        <v>110</v>
      </c>
      <c r="I144" s="154"/>
    </row>
    <row r="145" spans="1:151 16227:16384" ht="18" hidden="1" customHeight="1" x14ac:dyDescent="0.25">
      <c r="A145" s="148" t="s">
        <v>128</v>
      </c>
      <c r="B145" s="148"/>
      <c r="C145" s="148"/>
      <c r="D145" s="3" t="s">
        <v>4</v>
      </c>
      <c r="E145" s="10"/>
      <c r="F145" s="3" t="s">
        <v>128</v>
      </c>
      <c r="G145" s="3" t="s">
        <v>4</v>
      </c>
      <c r="H145" s="155" t="s">
        <v>110</v>
      </c>
      <c r="I145" s="156"/>
    </row>
    <row r="146" spans="1:151 16227:16384" ht="20.25" x14ac:dyDescent="0.25">
      <c r="A146" s="109" t="s">
        <v>75</v>
      </c>
      <c r="B146" s="110"/>
      <c r="C146" s="110"/>
      <c r="D146" s="110"/>
      <c r="E146" s="110"/>
      <c r="F146" s="110"/>
      <c r="G146" s="110"/>
      <c r="H146" s="110"/>
      <c r="I146" s="111"/>
    </row>
    <row r="147" spans="1:151 16227:16384" ht="20.25" x14ac:dyDescent="0.25">
      <c r="A147" s="113" t="s">
        <v>9</v>
      </c>
      <c r="B147" s="114"/>
      <c r="C147" s="114"/>
      <c r="D147" s="114"/>
      <c r="E147" s="114"/>
      <c r="F147" s="115"/>
      <c r="G147" s="2" t="s">
        <v>4</v>
      </c>
      <c r="H147" s="138">
        <f>86770/10.764</f>
        <v>8061.1296915644743</v>
      </c>
      <c r="I147" s="139"/>
    </row>
    <row r="148" spans="1:151 16227:16384" ht="20.25" x14ac:dyDescent="0.25">
      <c r="A148" s="113" t="s">
        <v>31</v>
      </c>
      <c r="B148" s="114"/>
      <c r="C148" s="114"/>
      <c r="D148" s="114"/>
      <c r="E148" s="114"/>
      <c r="F148" s="115"/>
      <c r="G148" s="2" t="s">
        <v>4</v>
      </c>
      <c r="H148" s="119">
        <f>165190/10.764</f>
        <v>15346.525455221108</v>
      </c>
      <c r="I148" s="119"/>
    </row>
    <row r="149" spans="1:151 16227:16384" ht="20.25" x14ac:dyDescent="0.25">
      <c r="A149" s="113" t="s">
        <v>137</v>
      </c>
      <c r="B149" s="114"/>
      <c r="C149" s="114"/>
      <c r="D149" s="114"/>
      <c r="E149" s="114"/>
      <c r="F149" s="115"/>
      <c r="G149" s="2" t="s">
        <v>4</v>
      </c>
      <c r="H149" s="119">
        <f>H147*0.8</f>
        <v>6448.9037532515795</v>
      </c>
      <c r="I149" s="119"/>
    </row>
    <row r="150" spans="1:151 16227:16384" ht="20.25" x14ac:dyDescent="0.25">
      <c r="A150" s="116" t="s">
        <v>84</v>
      </c>
      <c r="B150" s="117"/>
      <c r="C150" s="117"/>
      <c r="D150" s="117"/>
      <c r="E150" s="117"/>
      <c r="F150" s="117"/>
      <c r="G150" s="117"/>
      <c r="H150" s="117"/>
      <c r="I150" s="118"/>
    </row>
    <row r="151" spans="1:151 16227:16384" s="11" customFormat="1" ht="40.5" x14ac:dyDescent="0.25">
      <c r="A151" s="76" t="s">
        <v>186</v>
      </c>
      <c r="B151" s="77"/>
      <c r="C151" s="76" t="s">
        <v>187</v>
      </c>
      <c r="D151" s="77"/>
      <c r="E151" s="52" t="s">
        <v>188</v>
      </c>
      <c r="F151" s="76" t="s">
        <v>185</v>
      </c>
      <c r="G151" s="77"/>
      <c r="H151" s="52" t="s">
        <v>184</v>
      </c>
      <c r="I151" s="52" t="s">
        <v>183</v>
      </c>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WZC151" s="1"/>
      <c r="WZD151" s="1"/>
      <c r="WZE151" s="1"/>
      <c r="WZF151" s="1"/>
      <c r="WZG151" s="1"/>
      <c r="WZH151" s="1"/>
      <c r="WZI151" s="1"/>
      <c r="WZJ151" s="1"/>
      <c r="WZK151" s="1"/>
      <c r="WZL151" s="1"/>
      <c r="WZM151" s="1"/>
      <c r="WZN151" s="1"/>
      <c r="WZO151" s="1"/>
      <c r="WZP151" s="1"/>
      <c r="WZQ151" s="1"/>
      <c r="WZR151" s="1"/>
      <c r="WZS151" s="1"/>
      <c r="WZT151" s="1"/>
      <c r="WZU151" s="1"/>
      <c r="WZV151" s="1"/>
      <c r="WZW151" s="1"/>
      <c r="WZX151" s="1"/>
      <c r="WZY151" s="1"/>
      <c r="WZZ151" s="1"/>
      <c r="XAA151" s="1"/>
      <c r="XAB151" s="1"/>
      <c r="XAC151" s="1"/>
      <c r="XAD151" s="1"/>
      <c r="XAE151" s="1"/>
      <c r="XAF151" s="1"/>
      <c r="XAG151" s="1"/>
      <c r="XAH151" s="1"/>
      <c r="XAI151" s="1"/>
      <c r="XAJ151" s="1"/>
      <c r="XAK151" s="1"/>
      <c r="XAL151" s="1"/>
      <c r="XAM151" s="1"/>
      <c r="XAN151" s="1"/>
      <c r="XAO151" s="1"/>
      <c r="XAP151" s="1"/>
      <c r="XAQ151" s="1"/>
      <c r="XAR151" s="1"/>
      <c r="XAS151" s="1"/>
      <c r="XAT151" s="1"/>
      <c r="XAU151" s="1"/>
      <c r="XAV151" s="1"/>
      <c r="XAW151" s="1"/>
      <c r="XAX151" s="1"/>
      <c r="XAY151" s="1"/>
      <c r="XAZ151" s="1"/>
      <c r="XBA151" s="1"/>
      <c r="XBB151" s="1"/>
      <c r="XBC151" s="1"/>
      <c r="XBD151" s="1"/>
      <c r="XBE151" s="1"/>
      <c r="XBF151" s="1"/>
      <c r="XBG151" s="1"/>
      <c r="XBH151" s="1"/>
      <c r="XBI151" s="1"/>
      <c r="XBJ151" s="1"/>
      <c r="XBK151" s="1"/>
      <c r="XBL151" s="1"/>
      <c r="XBM151" s="1"/>
      <c r="XBN151" s="1"/>
      <c r="XBO151" s="1"/>
      <c r="XBP151" s="1"/>
      <c r="XBQ151" s="1"/>
      <c r="XBR151" s="1"/>
      <c r="XBS151" s="1"/>
      <c r="XBT151" s="1"/>
      <c r="XBU151" s="1"/>
      <c r="XBV151" s="1"/>
      <c r="XBW151" s="1"/>
      <c r="XBX151" s="1"/>
      <c r="XBY151" s="1"/>
      <c r="XBZ151" s="1"/>
      <c r="XCA151" s="1"/>
      <c r="XCB151" s="1"/>
      <c r="XCC151" s="1"/>
      <c r="XCD151" s="1"/>
      <c r="XCE151" s="1"/>
      <c r="XCF151" s="1"/>
      <c r="XCG151" s="1"/>
      <c r="XCH151" s="1"/>
      <c r="XCI151" s="1"/>
      <c r="XCJ151" s="1"/>
      <c r="XCK151" s="1"/>
      <c r="XCL151" s="1"/>
      <c r="XCM151" s="1"/>
      <c r="XCN151" s="1"/>
      <c r="XCO151" s="1"/>
      <c r="XCP151" s="1"/>
      <c r="XCQ151" s="1"/>
      <c r="XCR151" s="1"/>
      <c r="XCS151" s="1"/>
      <c r="XCT151" s="1"/>
      <c r="XCU151" s="1"/>
      <c r="XCV151" s="1"/>
      <c r="XCW151" s="1"/>
      <c r="XCX151" s="1"/>
      <c r="XCY151" s="1"/>
      <c r="XCZ151" s="1"/>
      <c r="XDA151" s="1"/>
      <c r="XDB151" s="1"/>
      <c r="XDC151" s="1"/>
      <c r="XDD151" s="1"/>
      <c r="XDE151" s="1"/>
      <c r="XDF151" s="1"/>
      <c r="XDG151" s="1"/>
      <c r="XDH151" s="1"/>
      <c r="XDI151" s="1"/>
      <c r="XDJ151" s="1"/>
      <c r="XDK151" s="1"/>
      <c r="XDL151" s="1"/>
      <c r="XDM151" s="1"/>
      <c r="XDN151" s="1"/>
      <c r="XDO151" s="1"/>
      <c r="XDP151" s="1"/>
      <c r="XDQ151" s="1"/>
      <c r="XDR151" s="1"/>
      <c r="XDS151" s="1"/>
      <c r="XDT151" s="1"/>
      <c r="XDU151" s="1"/>
      <c r="XDV151" s="1"/>
      <c r="XDW151" s="1"/>
      <c r="XDX151" s="1"/>
      <c r="XDY151" s="1"/>
      <c r="XDZ151" s="1"/>
      <c r="XEA151" s="1"/>
      <c r="XEB151" s="1"/>
      <c r="XEC151" s="1"/>
      <c r="XED151" s="1"/>
      <c r="XEE151" s="1"/>
      <c r="XEF151" s="1"/>
      <c r="XEG151" s="1"/>
      <c r="XEH151" s="1"/>
      <c r="XEI151" s="1"/>
      <c r="XEJ151" s="1"/>
      <c r="XEK151" s="1"/>
      <c r="XEL151" s="1"/>
      <c r="XEM151" s="1"/>
      <c r="XEN151" s="1"/>
      <c r="XEO151" s="1"/>
      <c r="XEP151" s="1"/>
      <c r="XEQ151" s="1"/>
      <c r="XER151" s="1"/>
      <c r="XES151" s="1"/>
      <c r="XET151" s="1"/>
      <c r="XEU151" s="1"/>
      <c r="XEV151" s="1"/>
      <c r="XEW151" s="1"/>
      <c r="XEX151" s="1"/>
      <c r="XEY151" s="1"/>
      <c r="XEZ151" s="1"/>
      <c r="XFA151" s="1"/>
      <c r="XFB151" s="1"/>
      <c r="XFC151" s="1"/>
      <c r="XFD151" s="1"/>
    </row>
    <row r="152" spans="1:151 16227:16384" s="11" customFormat="1" ht="20.25" x14ac:dyDescent="0.25">
      <c r="A152" s="74" t="s">
        <v>219</v>
      </c>
      <c r="B152" s="75"/>
      <c r="C152" s="74" t="s">
        <v>110</v>
      </c>
      <c r="D152" s="75"/>
      <c r="E152" s="53" t="s">
        <v>247</v>
      </c>
      <c r="F152" s="74">
        <f>COUNT(F174:G175)+COUNT(F177)+COUNT(F179:G182)*2+COUNT(F184:G187)+COUNT(F189:G192)+COUNT(F194:G197)*2+COUNT(F199:G200)+COUNT(F202)+COUNT(F204:G207)</f>
        <v>34</v>
      </c>
      <c r="G152" s="75"/>
      <c r="H152" s="53">
        <f>SUM(F174:G175)+SUM(F177)+SUM(F179:G182)*2+SUM(F184:G187)+SUM(F189:G192)+SUM(F194:G197)*2+SUM(F199:G200)+SUM(F202)+SUM(F204:G207)</f>
        <v>22068.783360000001</v>
      </c>
      <c r="I152" s="53">
        <f>SUM(I174:I175)+SUM(I177)+SUM(I179:I182)*2+SUM(I184:I187)+SUM(I189:I192)+SUM(I194:I197)*2+SUM(I199:I200)+SUM(I202)+SUM(I204:I207)</f>
        <v>34206.614207999999</v>
      </c>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WZC152" s="1"/>
      <c r="WZD152" s="1"/>
      <c r="WZE152" s="1"/>
      <c r="WZF152" s="1"/>
      <c r="WZG152" s="1"/>
      <c r="WZH152" s="1"/>
      <c r="WZI152" s="1"/>
      <c r="WZJ152" s="1"/>
      <c r="WZK152" s="1"/>
      <c r="WZL152" s="1"/>
      <c r="WZM152" s="1"/>
      <c r="WZN152" s="1"/>
      <c r="WZO152" s="1"/>
      <c r="WZP152" s="1"/>
      <c r="WZQ152" s="1"/>
      <c r="WZR152" s="1"/>
      <c r="WZS152" s="1"/>
      <c r="WZT152" s="1"/>
      <c r="WZU152" s="1"/>
      <c r="WZV152" s="1"/>
      <c r="WZW152" s="1"/>
      <c r="WZX152" s="1"/>
      <c r="WZY152" s="1"/>
      <c r="WZZ152" s="1"/>
      <c r="XAA152" s="1"/>
      <c r="XAB152" s="1"/>
      <c r="XAC152" s="1"/>
      <c r="XAD152" s="1"/>
      <c r="XAE152" s="1"/>
      <c r="XAF152" s="1"/>
      <c r="XAG152" s="1"/>
      <c r="XAH152" s="1"/>
      <c r="XAI152" s="1"/>
      <c r="XAJ152" s="1"/>
      <c r="XAK152" s="1"/>
      <c r="XAL152" s="1"/>
      <c r="XAM152" s="1"/>
      <c r="XAN152" s="1"/>
      <c r="XAO152" s="1"/>
      <c r="XAP152" s="1"/>
      <c r="XAQ152" s="1"/>
      <c r="XAR152" s="1"/>
      <c r="XAS152" s="1"/>
      <c r="XAT152" s="1"/>
      <c r="XAU152" s="1"/>
      <c r="XAV152" s="1"/>
      <c r="XAW152" s="1"/>
      <c r="XAX152" s="1"/>
      <c r="XAY152" s="1"/>
      <c r="XAZ152" s="1"/>
      <c r="XBA152" s="1"/>
      <c r="XBB152" s="1"/>
      <c r="XBC152" s="1"/>
      <c r="XBD152" s="1"/>
      <c r="XBE152" s="1"/>
      <c r="XBF152" s="1"/>
      <c r="XBG152" s="1"/>
      <c r="XBH152" s="1"/>
      <c r="XBI152" s="1"/>
      <c r="XBJ152" s="1"/>
      <c r="XBK152" s="1"/>
      <c r="XBL152" s="1"/>
      <c r="XBM152" s="1"/>
      <c r="XBN152" s="1"/>
      <c r="XBO152" s="1"/>
      <c r="XBP152" s="1"/>
      <c r="XBQ152" s="1"/>
      <c r="XBR152" s="1"/>
      <c r="XBS152" s="1"/>
      <c r="XBT152" s="1"/>
      <c r="XBU152" s="1"/>
      <c r="XBV152" s="1"/>
      <c r="XBW152" s="1"/>
      <c r="XBX152" s="1"/>
      <c r="XBY152" s="1"/>
      <c r="XBZ152" s="1"/>
      <c r="XCA152" s="1"/>
      <c r="XCB152" s="1"/>
      <c r="XCC152" s="1"/>
      <c r="XCD152" s="1"/>
      <c r="XCE152" s="1"/>
      <c r="XCF152" s="1"/>
      <c r="XCG152" s="1"/>
      <c r="XCH152" s="1"/>
      <c r="XCI152" s="1"/>
      <c r="XCJ152" s="1"/>
      <c r="XCK152" s="1"/>
      <c r="XCL152" s="1"/>
      <c r="XCM152" s="1"/>
      <c r="XCN152" s="1"/>
      <c r="XCO152" s="1"/>
      <c r="XCP152" s="1"/>
      <c r="XCQ152" s="1"/>
      <c r="XCR152" s="1"/>
      <c r="XCS152" s="1"/>
      <c r="XCT152" s="1"/>
      <c r="XCU152" s="1"/>
      <c r="XCV152" s="1"/>
      <c r="XCW152" s="1"/>
      <c r="XCX152" s="1"/>
      <c r="XCY152" s="1"/>
      <c r="XCZ152" s="1"/>
      <c r="XDA152" s="1"/>
      <c r="XDB152" s="1"/>
      <c r="XDC152" s="1"/>
      <c r="XDD152" s="1"/>
      <c r="XDE152" s="1"/>
      <c r="XDF152" s="1"/>
      <c r="XDG152" s="1"/>
      <c r="XDH152" s="1"/>
      <c r="XDI152" s="1"/>
      <c r="XDJ152" s="1"/>
      <c r="XDK152" s="1"/>
      <c r="XDL152" s="1"/>
      <c r="XDM152" s="1"/>
      <c r="XDN152" s="1"/>
      <c r="XDO152" s="1"/>
      <c r="XDP152" s="1"/>
      <c r="XDQ152" s="1"/>
      <c r="XDR152" s="1"/>
      <c r="XDS152" s="1"/>
      <c r="XDT152" s="1"/>
      <c r="XDU152" s="1"/>
      <c r="XDV152" s="1"/>
      <c r="XDW152" s="1"/>
      <c r="XDX152" s="1"/>
      <c r="XDY152" s="1"/>
      <c r="XDZ152" s="1"/>
      <c r="XEA152" s="1"/>
      <c r="XEB152" s="1"/>
      <c r="XEC152" s="1"/>
      <c r="XED152" s="1"/>
      <c r="XEE152" s="1"/>
      <c r="XEF152" s="1"/>
      <c r="XEG152" s="1"/>
      <c r="XEH152" s="1"/>
      <c r="XEI152" s="1"/>
      <c r="XEJ152" s="1"/>
      <c r="XEK152" s="1"/>
      <c r="XEL152" s="1"/>
      <c r="XEM152" s="1"/>
      <c r="XEN152" s="1"/>
      <c r="XEO152" s="1"/>
      <c r="XEP152" s="1"/>
      <c r="XEQ152" s="1"/>
      <c r="XER152" s="1"/>
      <c r="XES152" s="1"/>
      <c r="XET152" s="1"/>
      <c r="XEU152" s="1"/>
      <c r="XEV152" s="1"/>
      <c r="XEW152" s="1"/>
      <c r="XEX152" s="1"/>
      <c r="XEY152" s="1"/>
      <c r="XEZ152" s="1"/>
      <c r="XFA152" s="1"/>
      <c r="XFB152" s="1"/>
      <c r="XFC152" s="1"/>
      <c r="XFD152" s="1"/>
    </row>
    <row r="153" spans="1:151 16227:16384" s="11" customFormat="1" ht="20.25" x14ac:dyDescent="0.25">
      <c r="A153" s="74" t="s">
        <v>231</v>
      </c>
      <c r="B153" s="75"/>
      <c r="C153" s="74" t="s">
        <v>110</v>
      </c>
      <c r="D153" s="75"/>
      <c r="E153" s="53" t="s">
        <v>247</v>
      </c>
      <c r="F153" s="74">
        <f>COUNT(F212:G213)+COUNT(F215)+COUNT(F217:G220)*2+COUNT(F222:G225)+COUNT(F227:G229)+COUNT(F232:G235)*2+COUNT(F238:G240)+COUNT(F242:G245)+COUNT(F249:G250)</f>
        <v>35</v>
      </c>
      <c r="G153" s="75"/>
      <c r="H153" s="53">
        <f>SUM(F212:G213)+SUM(F215)+SUM(F217:G220)*2+SUM(F222:G225)+SUM(F227:G229)+SUM(F232:G235)*2+SUM(F238:G240)+SUM(F242:G245)+SUM(F249:G250)</f>
        <v>28835.464319999999</v>
      </c>
      <c r="I153" s="53">
        <f>SUM(I212:I213)+SUM(I215)+SUM(I217:I220)*2+SUM(I222:I225)+SUM(I227:I229)+SUM(I232:I235)*2+SUM(I238:I240)+SUM(I242:I245)+SUM(I249:I250)</f>
        <v>44694.969695999986</v>
      </c>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WZC153" s="1"/>
      <c r="WZD153" s="1"/>
      <c r="WZE153" s="1"/>
      <c r="WZF153" s="1"/>
      <c r="WZG153" s="1"/>
      <c r="WZH153" s="1"/>
      <c r="WZI153" s="1"/>
      <c r="WZJ153" s="1"/>
      <c r="WZK153" s="1"/>
      <c r="WZL153" s="1"/>
      <c r="WZM153" s="1"/>
      <c r="WZN153" s="1"/>
      <c r="WZO153" s="1"/>
      <c r="WZP153" s="1"/>
      <c r="WZQ153" s="1"/>
      <c r="WZR153" s="1"/>
      <c r="WZS153" s="1"/>
      <c r="WZT153" s="1"/>
      <c r="WZU153" s="1"/>
      <c r="WZV153" s="1"/>
      <c r="WZW153" s="1"/>
      <c r="WZX153" s="1"/>
      <c r="WZY153" s="1"/>
      <c r="WZZ153" s="1"/>
      <c r="XAA153" s="1"/>
      <c r="XAB153" s="1"/>
      <c r="XAC153" s="1"/>
      <c r="XAD153" s="1"/>
      <c r="XAE153" s="1"/>
      <c r="XAF153" s="1"/>
      <c r="XAG153" s="1"/>
      <c r="XAH153" s="1"/>
      <c r="XAI153" s="1"/>
      <c r="XAJ153" s="1"/>
      <c r="XAK153" s="1"/>
      <c r="XAL153" s="1"/>
      <c r="XAM153" s="1"/>
      <c r="XAN153" s="1"/>
      <c r="XAO153" s="1"/>
      <c r="XAP153" s="1"/>
      <c r="XAQ153" s="1"/>
      <c r="XAR153" s="1"/>
      <c r="XAS153" s="1"/>
      <c r="XAT153" s="1"/>
      <c r="XAU153" s="1"/>
      <c r="XAV153" s="1"/>
      <c r="XAW153" s="1"/>
      <c r="XAX153" s="1"/>
      <c r="XAY153" s="1"/>
      <c r="XAZ153" s="1"/>
      <c r="XBA153" s="1"/>
      <c r="XBB153" s="1"/>
      <c r="XBC153" s="1"/>
      <c r="XBD153" s="1"/>
      <c r="XBE153" s="1"/>
      <c r="XBF153" s="1"/>
      <c r="XBG153" s="1"/>
      <c r="XBH153" s="1"/>
      <c r="XBI153" s="1"/>
      <c r="XBJ153" s="1"/>
      <c r="XBK153" s="1"/>
      <c r="XBL153" s="1"/>
      <c r="XBM153" s="1"/>
      <c r="XBN153" s="1"/>
      <c r="XBO153" s="1"/>
      <c r="XBP153" s="1"/>
      <c r="XBQ153" s="1"/>
      <c r="XBR153" s="1"/>
      <c r="XBS153" s="1"/>
      <c r="XBT153" s="1"/>
      <c r="XBU153" s="1"/>
      <c r="XBV153" s="1"/>
      <c r="XBW153" s="1"/>
      <c r="XBX153" s="1"/>
      <c r="XBY153" s="1"/>
      <c r="XBZ153" s="1"/>
      <c r="XCA153" s="1"/>
      <c r="XCB153" s="1"/>
      <c r="XCC153" s="1"/>
      <c r="XCD153" s="1"/>
      <c r="XCE153" s="1"/>
      <c r="XCF153" s="1"/>
      <c r="XCG153" s="1"/>
      <c r="XCH153" s="1"/>
      <c r="XCI153" s="1"/>
      <c r="XCJ153" s="1"/>
      <c r="XCK153" s="1"/>
      <c r="XCL153" s="1"/>
      <c r="XCM153" s="1"/>
      <c r="XCN153" s="1"/>
      <c r="XCO153" s="1"/>
      <c r="XCP153" s="1"/>
      <c r="XCQ153" s="1"/>
      <c r="XCR153" s="1"/>
      <c r="XCS153" s="1"/>
      <c r="XCT153" s="1"/>
      <c r="XCU153" s="1"/>
      <c r="XCV153" s="1"/>
      <c r="XCW153" s="1"/>
      <c r="XCX153" s="1"/>
      <c r="XCY153" s="1"/>
      <c r="XCZ153" s="1"/>
      <c r="XDA153" s="1"/>
      <c r="XDB153" s="1"/>
      <c r="XDC153" s="1"/>
      <c r="XDD153" s="1"/>
      <c r="XDE153" s="1"/>
      <c r="XDF153" s="1"/>
      <c r="XDG153" s="1"/>
      <c r="XDH153" s="1"/>
      <c r="XDI153" s="1"/>
      <c r="XDJ153" s="1"/>
      <c r="XDK153" s="1"/>
      <c r="XDL153" s="1"/>
      <c r="XDM153" s="1"/>
      <c r="XDN153" s="1"/>
      <c r="XDO153" s="1"/>
      <c r="XDP153" s="1"/>
      <c r="XDQ153" s="1"/>
      <c r="XDR153" s="1"/>
      <c r="XDS153" s="1"/>
      <c r="XDT153" s="1"/>
      <c r="XDU153" s="1"/>
      <c r="XDV153" s="1"/>
      <c r="XDW153" s="1"/>
      <c r="XDX153" s="1"/>
      <c r="XDY153" s="1"/>
      <c r="XDZ153" s="1"/>
      <c r="XEA153" s="1"/>
      <c r="XEB153" s="1"/>
      <c r="XEC153" s="1"/>
      <c r="XED153" s="1"/>
      <c r="XEE153" s="1"/>
      <c r="XEF153" s="1"/>
      <c r="XEG153" s="1"/>
      <c r="XEH153" s="1"/>
      <c r="XEI153" s="1"/>
      <c r="XEJ153" s="1"/>
      <c r="XEK153" s="1"/>
      <c r="XEL153" s="1"/>
      <c r="XEM153" s="1"/>
      <c r="XEN153" s="1"/>
      <c r="XEO153" s="1"/>
      <c r="XEP153" s="1"/>
      <c r="XEQ153" s="1"/>
      <c r="XER153" s="1"/>
      <c r="XES153" s="1"/>
      <c r="XET153" s="1"/>
      <c r="XEU153" s="1"/>
      <c r="XEV153" s="1"/>
      <c r="XEW153" s="1"/>
      <c r="XEX153" s="1"/>
      <c r="XEY153" s="1"/>
      <c r="XEZ153" s="1"/>
      <c r="XFA153" s="1"/>
      <c r="XFB153" s="1"/>
      <c r="XFC153" s="1"/>
      <c r="XFD153" s="1"/>
    </row>
    <row r="154" spans="1:151 16227:16384" s="11" customFormat="1" ht="20.25" x14ac:dyDescent="0.25">
      <c r="A154" s="74" t="s">
        <v>233</v>
      </c>
      <c r="B154" s="75"/>
      <c r="C154" s="74" t="s">
        <v>110</v>
      </c>
      <c r="D154" s="75"/>
      <c r="E154" s="53" t="s">
        <v>247</v>
      </c>
      <c r="F154" s="74">
        <f>COUNT(F255)+COUNT(F257:G258)+COUNT(F260:G263)*2+COUNT(F265:G268)+COUNT(F270:G273)+COUNT(F275:G278)*2+COUNT(F280:G283)+COUNT(F285:G288)+COUNT(F290:G293)+COUNT(F295:G298)</f>
        <v>43</v>
      </c>
      <c r="G154" s="75"/>
      <c r="H154" s="53">
        <f>SUM(F255)+SUM(F257:G258)+SUM(F260:G263)*2+SUM(F265:G268)+SUM(F270:G273)+SUM(F275:G278)*2+SUM(F280:G283)+SUM(F285:G288)+SUM(F290:G293)+SUM(F295:G298)</f>
        <v>29429.314200000001</v>
      </c>
      <c r="I154" s="53">
        <f>SUM(I255)+SUM(I257:I258)+SUM(I260:I263)*2+SUM(I265:I268)+SUM(I270:I273)+SUM(I275:I278)*2+SUM(I280:I283)+SUM(I285:I288)+SUM(I290:I293)+SUM(I295:I298)</f>
        <v>45615.437010000001</v>
      </c>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WZC154" s="1"/>
      <c r="WZD154" s="1"/>
      <c r="WZE154" s="1"/>
      <c r="WZF154" s="1"/>
      <c r="WZG154" s="1"/>
      <c r="WZH154" s="1"/>
      <c r="WZI154" s="1"/>
      <c r="WZJ154" s="1"/>
      <c r="WZK154" s="1"/>
      <c r="WZL154" s="1"/>
      <c r="WZM154" s="1"/>
      <c r="WZN154" s="1"/>
      <c r="WZO154" s="1"/>
      <c r="WZP154" s="1"/>
      <c r="WZQ154" s="1"/>
      <c r="WZR154" s="1"/>
      <c r="WZS154" s="1"/>
      <c r="WZT154" s="1"/>
      <c r="WZU154" s="1"/>
      <c r="WZV154" s="1"/>
      <c r="WZW154" s="1"/>
      <c r="WZX154" s="1"/>
      <c r="WZY154" s="1"/>
      <c r="WZZ154" s="1"/>
      <c r="XAA154" s="1"/>
      <c r="XAB154" s="1"/>
      <c r="XAC154" s="1"/>
      <c r="XAD154" s="1"/>
      <c r="XAE154" s="1"/>
      <c r="XAF154" s="1"/>
      <c r="XAG154" s="1"/>
      <c r="XAH154" s="1"/>
      <c r="XAI154" s="1"/>
      <c r="XAJ154" s="1"/>
      <c r="XAK154" s="1"/>
      <c r="XAL154" s="1"/>
      <c r="XAM154" s="1"/>
      <c r="XAN154" s="1"/>
      <c r="XAO154" s="1"/>
      <c r="XAP154" s="1"/>
      <c r="XAQ154" s="1"/>
      <c r="XAR154" s="1"/>
      <c r="XAS154" s="1"/>
      <c r="XAT154" s="1"/>
      <c r="XAU154" s="1"/>
      <c r="XAV154" s="1"/>
      <c r="XAW154" s="1"/>
      <c r="XAX154" s="1"/>
      <c r="XAY154" s="1"/>
      <c r="XAZ154" s="1"/>
      <c r="XBA154" s="1"/>
      <c r="XBB154" s="1"/>
      <c r="XBC154" s="1"/>
      <c r="XBD154" s="1"/>
      <c r="XBE154" s="1"/>
      <c r="XBF154" s="1"/>
      <c r="XBG154" s="1"/>
      <c r="XBH154" s="1"/>
      <c r="XBI154" s="1"/>
      <c r="XBJ154" s="1"/>
      <c r="XBK154" s="1"/>
      <c r="XBL154" s="1"/>
      <c r="XBM154" s="1"/>
      <c r="XBN154" s="1"/>
      <c r="XBO154" s="1"/>
      <c r="XBP154" s="1"/>
      <c r="XBQ154" s="1"/>
      <c r="XBR154" s="1"/>
      <c r="XBS154" s="1"/>
      <c r="XBT154" s="1"/>
      <c r="XBU154" s="1"/>
      <c r="XBV154" s="1"/>
      <c r="XBW154" s="1"/>
      <c r="XBX154" s="1"/>
      <c r="XBY154" s="1"/>
      <c r="XBZ154" s="1"/>
      <c r="XCA154" s="1"/>
      <c r="XCB154" s="1"/>
      <c r="XCC154" s="1"/>
      <c r="XCD154" s="1"/>
      <c r="XCE154" s="1"/>
      <c r="XCF154" s="1"/>
      <c r="XCG154" s="1"/>
      <c r="XCH154" s="1"/>
      <c r="XCI154" s="1"/>
      <c r="XCJ154" s="1"/>
      <c r="XCK154" s="1"/>
      <c r="XCL154" s="1"/>
      <c r="XCM154" s="1"/>
      <c r="XCN154" s="1"/>
      <c r="XCO154" s="1"/>
      <c r="XCP154" s="1"/>
      <c r="XCQ154" s="1"/>
      <c r="XCR154" s="1"/>
      <c r="XCS154" s="1"/>
      <c r="XCT154" s="1"/>
      <c r="XCU154" s="1"/>
      <c r="XCV154" s="1"/>
      <c r="XCW154" s="1"/>
      <c r="XCX154" s="1"/>
      <c r="XCY154" s="1"/>
      <c r="XCZ154" s="1"/>
      <c r="XDA154" s="1"/>
      <c r="XDB154" s="1"/>
      <c r="XDC154" s="1"/>
      <c r="XDD154" s="1"/>
      <c r="XDE154" s="1"/>
      <c r="XDF154" s="1"/>
      <c r="XDG154" s="1"/>
      <c r="XDH154" s="1"/>
      <c r="XDI154" s="1"/>
      <c r="XDJ154" s="1"/>
      <c r="XDK154" s="1"/>
      <c r="XDL154" s="1"/>
      <c r="XDM154" s="1"/>
      <c r="XDN154" s="1"/>
      <c r="XDO154" s="1"/>
      <c r="XDP154" s="1"/>
      <c r="XDQ154" s="1"/>
      <c r="XDR154" s="1"/>
      <c r="XDS154" s="1"/>
      <c r="XDT154" s="1"/>
      <c r="XDU154" s="1"/>
      <c r="XDV154" s="1"/>
      <c r="XDW154" s="1"/>
      <c r="XDX154" s="1"/>
      <c r="XDY154" s="1"/>
      <c r="XDZ154" s="1"/>
      <c r="XEA154" s="1"/>
      <c r="XEB154" s="1"/>
      <c r="XEC154" s="1"/>
      <c r="XED154" s="1"/>
      <c r="XEE154" s="1"/>
      <c r="XEF154" s="1"/>
      <c r="XEG154" s="1"/>
      <c r="XEH154" s="1"/>
      <c r="XEI154" s="1"/>
      <c r="XEJ154" s="1"/>
      <c r="XEK154" s="1"/>
      <c r="XEL154" s="1"/>
      <c r="XEM154" s="1"/>
      <c r="XEN154" s="1"/>
      <c r="XEO154" s="1"/>
      <c r="XEP154" s="1"/>
      <c r="XEQ154" s="1"/>
      <c r="XER154" s="1"/>
      <c r="XES154" s="1"/>
      <c r="XET154" s="1"/>
      <c r="XEU154" s="1"/>
      <c r="XEV154" s="1"/>
      <c r="XEW154" s="1"/>
      <c r="XEX154" s="1"/>
      <c r="XEY154" s="1"/>
      <c r="XEZ154" s="1"/>
      <c r="XFA154" s="1"/>
      <c r="XFB154" s="1"/>
      <c r="XFC154" s="1"/>
      <c r="XFD154" s="1"/>
    </row>
    <row r="155" spans="1:151 16227:16384" s="11" customFormat="1" ht="20.25" x14ac:dyDescent="0.25">
      <c r="A155" s="74" t="s">
        <v>236</v>
      </c>
      <c r="B155" s="75"/>
      <c r="C155" s="74" t="s">
        <v>110</v>
      </c>
      <c r="D155" s="75"/>
      <c r="E155" s="53" t="s">
        <v>247</v>
      </c>
      <c r="F155" s="74">
        <f>COUNT(F303:G305)+COUNT(F308:G311)*2+COUNT(F313:G316)+COUNT(F318:G321)+COUNT(F323:G326)*2+COUNT(F328)+COUNT(F330:G331)+COUNT(F333:G336)+COUNT(F338:G341)+COUNT(F343:G346)</f>
        <v>42</v>
      </c>
      <c r="G155" s="75"/>
      <c r="H155" s="53">
        <f>SUM(F303:G305)+SUM(F308:G311)*2+SUM(F313:G316)+SUM(F318:G321)+SUM(F323:G326)*2+SUM(F328)+SUM(F330:G331)+SUM(F333:G336)+SUM(F338:G341)+SUM(F343:G346)</f>
        <v>33246.336240000004</v>
      </c>
      <c r="I155" s="53">
        <f>SUM(I303:I305)+SUM(I308:I311)*2+SUM(I313:I316)+SUM(I318:I321)+SUM(I323:I326)*2+SUM(I328)+SUM(I330:I331)+SUM(I333:I336)+SUM(I338:I341)+SUM(I343:I346)</f>
        <v>51531.821171999989</v>
      </c>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WZC155" s="1"/>
      <c r="WZD155" s="1"/>
      <c r="WZE155" s="1"/>
      <c r="WZF155" s="1"/>
      <c r="WZG155" s="1"/>
      <c r="WZH155" s="1"/>
      <c r="WZI155" s="1"/>
      <c r="WZJ155" s="1"/>
      <c r="WZK155" s="1"/>
      <c r="WZL155" s="1"/>
      <c r="WZM155" s="1"/>
      <c r="WZN155" s="1"/>
      <c r="WZO155" s="1"/>
      <c r="WZP155" s="1"/>
      <c r="WZQ155" s="1"/>
      <c r="WZR155" s="1"/>
      <c r="WZS155" s="1"/>
      <c r="WZT155" s="1"/>
      <c r="WZU155" s="1"/>
      <c r="WZV155" s="1"/>
      <c r="WZW155" s="1"/>
      <c r="WZX155" s="1"/>
      <c r="WZY155" s="1"/>
      <c r="WZZ155" s="1"/>
      <c r="XAA155" s="1"/>
      <c r="XAB155" s="1"/>
      <c r="XAC155" s="1"/>
      <c r="XAD155" s="1"/>
      <c r="XAE155" s="1"/>
      <c r="XAF155" s="1"/>
      <c r="XAG155" s="1"/>
      <c r="XAH155" s="1"/>
      <c r="XAI155" s="1"/>
      <c r="XAJ155" s="1"/>
      <c r="XAK155" s="1"/>
      <c r="XAL155" s="1"/>
      <c r="XAM155" s="1"/>
      <c r="XAN155" s="1"/>
      <c r="XAO155" s="1"/>
      <c r="XAP155" s="1"/>
      <c r="XAQ155" s="1"/>
      <c r="XAR155" s="1"/>
      <c r="XAS155" s="1"/>
      <c r="XAT155" s="1"/>
      <c r="XAU155" s="1"/>
      <c r="XAV155" s="1"/>
      <c r="XAW155" s="1"/>
      <c r="XAX155" s="1"/>
      <c r="XAY155" s="1"/>
      <c r="XAZ155" s="1"/>
      <c r="XBA155" s="1"/>
      <c r="XBB155" s="1"/>
      <c r="XBC155" s="1"/>
      <c r="XBD155" s="1"/>
      <c r="XBE155" s="1"/>
      <c r="XBF155" s="1"/>
      <c r="XBG155" s="1"/>
      <c r="XBH155" s="1"/>
      <c r="XBI155" s="1"/>
      <c r="XBJ155" s="1"/>
      <c r="XBK155" s="1"/>
      <c r="XBL155" s="1"/>
      <c r="XBM155" s="1"/>
      <c r="XBN155" s="1"/>
      <c r="XBO155" s="1"/>
      <c r="XBP155" s="1"/>
      <c r="XBQ155" s="1"/>
      <c r="XBR155" s="1"/>
      <c r="XBS155" s="1"/>
      <c r="XBT155" s="1"/>
      <c r="XBU155" s="1"/>
      <c r="XBV155" s="1"/>
      <c r="XBW155" s="1"/>
      <c r="XBX155" s="1"/>
      <c r="XBY155" s="1"/>
      <c r="XBZ155" s="1"/>
      <c r="XCA155" s="1"/>
      <c r="XCB155" s="1"/>
      <c r="XCC155" s="1"/>
      <c r="XCD155" s="1"/>
      <c r="XCE155" s="1"/>
      <c r="XCF155" s="1"/>
      <c r="XCG155" s="1"/>
      <c r="XCH155" s="1"/>
      <c r="XCI155" s="1"/>
      <c r="XCJ155" s="1"/>
      <c r="XCK155" s="1"/>
      <c r="XCL155" s="1"/>
      <c r="XCM155" s="1"/>
      <c r="XCN155" s="1"/>
      <c r="XCO155" s="1"/>
      <c r="XCP155" s="1"/>
      <c r="XCQ155" s="1"/>
      <c r="XCR155" s="1"/>
      <c r="XCS155" s="1"/>
      <c r="XCT155" s="1"/>
      <c r="XCU155" s="1"/>
      <c r="XCV155" s="1"/>
      <c r="XCW155" s="1"/>
      <c r="XCX155" s="1"/>
      <c r="XCY155" s="1"/>
      <c r="XCZ155" s="1"/>
      <c r="XDA155" s="1"/>
      <c r="XDB155" s="1"/>
      <c r="XDC155" s="1"/>
      <c r="XDD155" s="1"/>
      <c r="XDE155" s="1"/>
      <c r="XDF155" s="1"/>
      <c r="XDG155" s="1"/>
      <c r="XDH155" s="1"/>
      <c r="XDI155" s="1"/>
      <c r="XDJ155" s="1"/>
      <c r="XDK155" s="1"/>
      <c r="XDL155" s="1"/>
      <c r="XDM155" s="1"/>
      <c r="XDN155" s="1"/>
      <c r="XDO155" s="1"/>
      <c r="XDP155" s="1"/>
      <c r="XDQ155" s="1"/>
      <c r="XDR155" s="1"/>
      <c r="XDS155" s="1"/>
      <c r="XDT155" s="1"/>
      <c r="XDU155" s="1"/>
      <c r="XDV155" s="1"/>
      <c r="XDW155" s="1"/>
      <c r="XDX155" s="1"/>
      <c r="XDY155" s="1"/>
      <c r="XDZ155" s="1"/>
      <c r="XEA155" s="1"/>
      <c r="XEB155" s="1"/>
      <c r="XEC155" s="1"/>
      <c r="XED155" s="1"/>
      <c r="XEE155" s="1"/>
      <c r="XEF155" s="1"/>
      <c r="XEG155" s="1"/>
      <c r="XEH155" s="1"/>
      <c r="XEI155" s="1"/>
      <c r="XEJ155" s="1"/>
      <c r="XEK155" s="1"/>
      <c r="XEL155" s="1"/>
      <c r="XEM155" s="1"/>
      <c r="XEN155" s="1"/>
      <c r="XEO155" s="1"/>
      <c r="XEP155" s="1"/>
      <c r="XEQ155" s="1"/>
      <c r="XER155" s="1"/>
      <c r="XES155" s="1"/>
      <c r="XET155" s="1"/>
      <c r="XEU155" s="1"/>
      <c r="XEV155" s="1"/>
      <c r="XEW155" s="1"/>
      <c r="XEX155" s="1"/>
      <c r="XEY155" s="1"/>
      <c r="XEZ155" s="1"/>
      <c r="XFA155" s="1"/>
      <c r="XFB155" s="1"/>
      <c r="XFC155" s="1"/>
      <c r="XFD155" s="1"/>
    </row>
    <row r="156" spans="1:151 16227:16384" s="11" customFormat="1" ht="20.25" x14ac:dyDescent="0.25">
      <c r="A156" s="74" t="s">
        <v>241</v>
      </c>
      <c r="B156" s="75"/>
      <c r="C156" s="74" t="s">
        <v>110</v>
      </c>
      <c r="D156" s="75"/>
      <c r="E156" s="53" t="s">
        <v>247</v>
      </c>
      <c r="F156" s="74">
        <f>COUNT(F353:G355)+COUNT(F357:G360)*2+COUNT(F362:G365)+COUNT(F367:G370)+COUNT(F372:G375)*2+COUNT(F378:G380)+COUNT(F382:G385)+COUNT(F387:G390)</f>
        <v>38</v>
      </c>
      <c r="G156" s="75"/>
      <c r="H156" s="53">
        <f>SUM(F353:G355)+SUM(F357:G360)*2+SUM(F362:G365)+SUM(F367:G370)+SUM(F372:G375)*2+SUM(F378:G380)+SUM(F382:G385)+SUM(F387:G390)</f>
        <v>25610.246999999992</v>
      </c>
      <c r="I156" s="53">
        <f>SUM(I353:I355)+SUM(I357:I360)*2+SUM(I362:I365)+SUM(I367:I370)+SUM(I372:I375)*2+SUM(I378:I380)+SUM(I382:I385)+SUM(I387:I390)</f>
        <v>39695.882850000002</v>
      </c>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WZC156" s="1"/>
      <c r="WZD156" s="1"/>
      <c r="WZE156" s="1"/>
      <c r="WZF156" s="1"/>
      <c r="WZG156" s="1"/>
      <c r="WZH156" s="1"/>
      <c r="WZI156" s="1"/>
      <c r="WZJ156" s="1"/>
      <c r="WZK156" s="1"/>
      <c r="WZL156" s="1"/>
      <c r="WZM156" s="1"/>
      <c r="WZN156" s="1"/>
      <c r="WZO156" s="1"/>
      <c r="WZP156" s="1"/>
      <c r="WZQ156" s="1"/>
      <c r="WZR156" s="1"/>
      <c r="WZS156" s="1"/>
      <c r="WZT156" s="1"/>
      <c r="WZU156" s="1"/>
      <c r="WZV156" s="1"/>
      <c r="WZW156" s="1"/>
      <c r="WZX156" s="1"/>
      <c r="WZY156" s="1"/>
      <c r="WZZ156" s="1"/>
      <c r="XAA156" s="1"/>
      <c r="XAB156" s="1"/>
      <c r="XAC156" s="1"/>
      <c r="XAD156" s="1"/>
      <c r="XAE156" s="1"/>
      <c r="XAF156" s="1"/>
      <c r="XAG156" s="1"/>
      <c r="XAH156" s="1"/>
      <c r="XAI156" s="1"/>
      <c r="XAJ156" s="1"/>
      <c r="XAK156" s="1"/>
      <c r="XAL156" s="1"/>
      <c r="XAM156" s="1"/>
      <c r="XAN156" s="1"/>
      <c r="XAO156" s="1"/>
      <c r="XAP156" s="1"/>
      <c r="XAQ156" s="1"/>
      <c r="XAR156" s="1"/>
      <c r="XAS156" s="1"/>
      <c r="XAT156" s="1"/>
      <c r="XAU156" s="1"/>
      <c r="XAV156" s="1"/>
      <c r="XAW156" s="1"/>
      <c r="XAX156" s="1"/>
      <c r="XAY156" s="1"/>
      <c r="XAZ156" s="1"/>
      <c r="XBA156" s="1"/>
      <c r="XBB156" s="1"/>
      <c r="XBC156" s="1"/>
      <c r="XBD156" s="1"/>
      <c r="XBE156" s="1"/>
      <c r="XBF156" s="1"/>
      <c r="XBG156" s="1"/>
      <c r="XBH156" s="1"/>
      <c r="XBI156" s="1"/>
      <c r="XBJ156" s="1"/>
      <c r="XBK156" s="1"/>
      <c r="XBL156" s="1"/>
      <c r="XBM156" s="1"/>
      <c r="XBN156" s="1"/>
      <c r="XBO156" s="1"/>
      <c r="XBP156" s="1"/>
      <c r="XBQ156" s="1"/>
      <c r="XBR156" s="1"/>
      <c r="XBS156" s="1"/>
      <c r="XBT156" s="1"/>
      <c r="XBU156" s="1"/>
      <c r="XBV156" s="1"/>
      <c r="XBW156" s="1"/>
      <c r="XBX156" s="1"/>
      <c r="XBY156" s="1"/>
      <c r="XBZ156" s="1"/>
      <c r="XCA156" s="1"/>
      <c r="XCB156" s="1"/>
      <c r="XCC156" s="1"/>
      <c r="XCD156" s="1"/>
      <c r="XCE156" s="1"/>
      <c r="XCF156" s="1"/>
      <c r="XCG156" s="1"/>
      <c r="XCH156" s="1"/>
      <c r="XCI156" s="1"/>
      <c r="XCJ156" s="1"/>
      <c r="XCK156" s="1"/>
      <c r="XCL156" s="1"/>
      <c r="XCM156" s="1"/>
      <c r="XCN156" s="1"/>
      <c r="XCO156" s="1"/>
      <c r="XCP156" s="1"/>
      <c r="XCQ156" s="1"/>
      <c r="XCR156" s="1"/>
      <c r="XCS156" s="1"/>
      <c r="XCT156" s="1"/>
      <c r="XCU156" s="1"/>
      <c r="XCV156" s="1"/>
      <c r="XCW156" s="1"/>
      <c r="XCX156" s="1"/>
      <c r="XCY156" s="1"/>
      <c r="XCZ156" s="1"/>
      <c r="XDA156" s="1"/>
      <c r="XDB156" s="1"/>
      <c r="XDC156" s="1"/>
      <c r="XDD156" s="1"/>
      <c r="XDE156" s="1"/>
      <c r="XDF156" s="1"/>
      <c r="XDG156" s="1"/>
      <c r="XDH156" s="1"/>
      <c r="XDI156" s="1"/>
      <c r="XDJ156" s="1"/>
      <c r="XDK156" s="1"/>
      <c r="XDL156" s="1"/>
      <c r="XDM156" s="1"/>
      <c r="XDN156" s="1"/>
      <c r="XDO156" s="1"/>
      <c r="XDP156" s="1"/>
      <c r="XDQ156" s="1"/>
      <c r="XDR156" s="1"/>
      <c r="XDS156" s="1"/>
      <c r="XDT156" s="1"/>
      <c r="XDU156" s="1"/>
      <c r="XDV156" s="1"/>
      <c r="XDW156" s="1"/>
      <c r="XDX156" s="1"/>
      <c r="XDY156" s="1"/>
      <c r="XDZ156" s="1"/>
      <c r="XEA156" s="1"/>
      <c r="XEB156" s="1"/>
      <c r="XEC156" s="1"/>
      <c r="XED156" s="1"/>
      <c r="XEE156" s="1"/>
      <c r="XEF156" s="1"/>
      <c r="XEG156" s="1"/>
      <c r="XEH156" s="1"/>
      <c r="XEI156" s="1"/>
      <c r="XEJ156" s="1"/>
      <c r="XEK156" s="1"/>
      <c r="XEL156" s="1"/>
      <c r="XEM156" s="1"/>
      <c r="XEN156" s="1"/>
      <c r="XEO156" s="1"/>
      <c r="XEP156" s="1"/>
      <c r="XEQ156" s="1"/>
      <c r="XER156" s="1"/>
      <c r="XES156" s="1"/>
      <c r="XET156" s="1"/>
      <c r="XEU156" s="1"/>
      <c r="XEV156" s="1"/>
      <c r="XEW156" s="1"/>
      <c r="XEX156" s="1"/>
      <c r="XEY156" s="1"/>
      <c r="XEZ156" s="1"/>
      <c r="XFA156" s="1"/>
      <c r="XFB156" s="1"/>
      <c r="XFC156" s="1"/>
      <c r="XFD156" s="1"/>
    </row>
    <row r="157" spans="1:151 16227:16384" s="11" customFormat="1" ht="20.25" x14ac:dyDescent="0.25">
      <c r="A157" s="76" t="s">
        <v>189</v>
      </c>
      <c r="B157" s="77"/>
      <c r="C157" s="76" t="s">
        <v>110</v>
      </c>
      <c r="D157" s="77"/>
      <c r="E157" s="53" t="s">
        <v>247</v>
      </c>
      <c r="F157" s="76">
        <f>SUM(F152:F156)</f>
        <v>192</v>
      </c>
      <c r="G157" s="77"/>
      <c r="H157" s="52">
        <f>SUM(H152:H156)</f>
        <v>139190.14512</v>
      </c>
      <c r="I157" s="52">
        <f>SUM(I152:I156)</f>
        <v>215744.72493599998</v>
      </c>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WZC157" s="1"/>
      <c r="WZD157" s="1"/>
      <c r="WZE157" s="1"/>
      <c r="WZF157" s="1"/>
      <c r="WZG157" s="1"/>
      <c r="WZH157" s="1"/>
      <c r="WZI157" s="1"/>
      <c r="WZJ157" s="1"/>
      <c r="WZK157" s="1"/>
      <c r="WZL157" s="1"/>
      <c r="WZM157" s="1"/>
      <c r="WZN157" s="1"/>
      <c r="WZO157" s="1"/>
      <c r="WZP157" s="1"/>
      <c r="WZQ157" s="1"/>
      <c r="WZR157" s="1"/>
      <c r="WZS157" s="1"/>
      <c r="WZT157" s="1"/>
      <c r="WZU157" s="1"/>
      <c r="WZV157" s="1"/>
      <c r="WZW157" s="1"/>
      <c r="WZX157" s="1"/>
      <c r="WZY157" s="1"/>
      <c r="WZZ157" s="1"/>
      <c r="XAA157" s="1"/>
      <c r="XAB157" s="1"/>
      <c r="XAC157" s="1"/>
      <c r="XAD157" s="1"/>
      <c r="XAE157" s="1"/>
      <c r="XAF157" s="1"/>
      <c r="XAG157" s="1"/>
      <c r="XAH157" s="1"/>
      <c r="XAI157" s="1"/>
      <c r="XAJ157" s="1"/>
      <c r="XAK157" s="1"/>
      <c r="XAL157" s="1"/>
      <c r="XAM157" s="1"/>
      <c r="XAN157" s="1"/>
      <c r="XAO157" s="1"/>
      <c r="XAP157" s="1"/>
      <c r="XAQ157" s="1"/>
      <c r="XAR157" s="1"/>
      <c r="XAS157" s="1"/>
      <c r="XAT157" s="1"/>
      <c r="XAU157" s="1"/>
      <c r="XAV157" s="1"/>
      <c r="XAW157" s="1"/>
      <c r="XAX157" s="1"/>
      <c r="XAY157" s="1"/>
      <c r="XAZ157" s="1"/>
      <c r="XBA157" s="1"/>
      <c r="XBB157" s="1"/>
      <c r="XBC157" s="1"/>
      <c r="XBD157" s="1"/>
      <c r="XBE157" s="1"/>
      <c r="XBF157" s="1"/>
      <c r="XBG157" s="1"/>
      <c r="XBH157" s="1"/>
      <c r="XBI157" s="1"/>
      <c r="XBJ157" s="1"/>
      <c r="XBK157" s="1"/>
      <c r="XBL157" s="1"/>
      <c r="XBM157" s="1"/>
      <c r="XBN157" s="1"/>
      <c r="XBO157" s="1"/>
      <c r="XBP157" s="1"/>
      <c r="XBQ157" s="1"/>
      <c r="XBR157" s="1"/>
      <c r="XBS157" s="1"/>
      <c r="XBT157" s="1"/>
      <c r="XBU157" s="1"/>
      <c r="XBV157" s="1"/>
      <c r="XBW157" s="1"/>
      <c r="XBX157" s="1"/>
      <c r="XBY157" s="1"/>
      <c r="XBZ157" s="1"/>
      <c r="XCA157" s="1"/>
      <c r="XCB157" s="1"/>
      <c r="XCC157" s="1"/>
      <c r="XCD157" s="1"/>
      <c r="XCE157" s="1"/>
      <c r="XCF157" s="1"/>
      <c r="XCG157" s="1"/>
      <c r="XCH157" s="1"/>
      <c r="XCI157" s="1"/>
      <c r="XCJ157" s="1"/>
      <c r="XCK157" s="1"/>
      <c r="XCL157" s="1"/>
      <c r="XCM157" s="1"/>
      <c r="XCN157" s="1"/>
      <c r="XCO157" s="1"/>
      <c r="XCP157" s="1"/>
      <c r="XCQ157" s="1"/>
      <c r="XCR157" s="1"/>
      <c r="XCS157" s="1"/>
      <c r="XCT157" s="1"/>
      <c r="XCU157" s="1"/>
      <c r="XCV157" s="1"/>
      <c r="XCW157" s="1"/>
      <c r="XCX157" s="1"/>
      <c r="XCY157" s="1"/>
      <c r="XCZ157" s="1"/>
      <c r="XDA157" s="1"/>
      <c r="XDB157" s="1"/>
      <c r="XDC157" s="1"/>
      <c r="XDD157" s="1"/>
      <c r="XDE157" s="1"/>
      <c r="XDF157" s="1"/>
      <c r="XDG157" s="1"/>
      <c r="XDH157" s="1"/>
      <c r="XDI157" s="1"/>
      <c r="XDJ157" s="1"/>
      <c r="XDK157" s="1"/>
      <c r="XDL157" s="1"/>
      <c r="XDM157" s="1"/>
      <c r="XDN157" s="1"/>
      <c r="XDO157" s="1"/>
      <c r="XDP157" s="1"/>
      <c r="XDQ157" s="1"/>
      <c r="XDR157" s="1"/>
      <c r="XDS157" s="1"/>
      <c r="XDT157" s="1"/>
      <c r="XDU157" s="1"/>
      <c r="XDV157" s="1"/>
      <c r="XDW157" s="1"/>
      <c r="XDX157" s="1"/>
      <c r="XDY157" s="1"/>
      <c r="XDZ157" s="1"/>
      <c r="XEA157" s="1"/>
      <c r="XEB157" s="1"/>
      <c r="XEC157" s="1"/>
      <c r="XED157" s="1"/>
      <c r="XEE157" s="1"/>
      <c r="XEF157" s="1"/>
      <c r="XEG157" s="1"/>
      <c r="XEH157" s="1"/>
      <c r="XEI157" s="1"/>
      <c r="XEJ157" s="1"/>
      <c r="XEK157" s="1"/>
      <c r="XEL157" s="1"/>
      <c r="XEM157" s="1"/>
      <c r="XEN157" s="1"/>
      <c r="XEO157" s="1"/>
      <c r="XEP157" s="1"/>
      <c r="XEQ157" s="1"/>
      <c r="XER157" s="1"/>
      <c r="XES157" s="1"/>
      <c r="XET157" s="1"/>
      <c r="XEU157" s="1"/>
      <c r="XEV157" s="1"/>
      <c r="XEW157" s="1"/>
      <c r="XEX157" s="1"/>
      <c r="XEY157" s="1"/>
      <c r="XEZ157" s="1"/>
      <c r="XFA157" s="1"/>
      <c r="XFB157" s="1"/>
      <c r="XFC157" s="1"/>
      <c r="XFD157" s="1"/>
    </row>
    <row r="158" spans="1:151 16227:16384" s="11" customFormat="1" ht="20.25" hidden="1" x14ac:dyDescent="0.25">
      <c r="A158" s="63"/>
      <c r="B158" s="64"/>
      <c r="C158" s="64"/>
      <c r="D158" s="64"/>
      <c r="E158" s="64"/>
      <c r="F158" s="64"/>
      <c r="G158" s="64"/>
      <c r="H158" s="64"/>
      <c r="I158" s="65"/>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WZC158" s="1"/>
      <c r="WZD158" s="1"/>
      <c r="WZE158" s="1"/>
      <c r="WZF158" s="1"/>
      <c r="WZG158" s="1"/>
      <c r="WZH158" s="1"/>
      <c r="WZI158" s="1"/>
      <c r="WZJ158" s="1"/>
      <c r="WZK158" s="1"/>
      <c r="WZL158" s="1"/>
      <c r="WZM158" s="1"/>
      <c r="WZN158" s="1"/>
      <c r="WZO158" s="1"/>
      <c r="WZP158" s="1"/>
      <c r="WZQ158" s="1"/>
      <c r="WZR158" s="1"/>
      <c r="WZS158" s="1"/>
      <c r="WZT158" s="1"/>
      <c r="WZU158" s="1"/>
      <c r="WZV158" s="1"/>
      <c r="WZW158" s="1"/>
      <c r="WZX158" s="1"/>
      <c r="WZY158" s="1"/>
      <c r="WZZ158" s="1"/>
      <c r="XAA158" s="1"/>
      <c r="XAB158" s="1"/>
      <c r="XAC158" s="1"/>
      <c r="XAD158" s="1"/>
      <c r="XAE158" s="1"/>
      <c r="XAF158" s="1"/>
      <c r="XAG158" s="1"/>
      <c r="XAH158" s="1"/>
      <c r="XAI158" s="1"/>
      <c r="XAJ158" s="1"/>
      <c r="XAK158" s="1"/>
      <c r="XAL158" s="1"/>
      <c r="XAM158" s="1"/>
      <c r="XAN158" s="1"/>
      <c r="XAO158" s="1"/>
      <c r="XAP158" s="1"/>
      <c r="XAQ158" s="1"/>
      <c r="XAR158" s="1"/>
      <c r="XAS158" s="1"/>
      <c r="XAT158" s="1"/>
      <c r="XAU158" s="1"/>
      <c r="XAV158" s="1"/>
      <c r="XAW158" s="1"/>
      <c r="XAX158" s="1"/>
      <c r="XAY158" s="1"/>
      <c r="XAZ158" s="1"/>
      <c r="XBA158" s="1"/>
      <c r="XBB158" s="1"/>
      <c r="XBC158" s="1"/>
      <c r="XBD158" s="1"/>
      <c r="XBE158" s="1"/>
      <c r="XBF158" s="1"/>
      <c r="XBG158" s="1"/>
      <c r="XBH158" s="1"/>
      <c r="XBI158" s="1"/>
      <c r="XBJ158" s="1"/>
      <c r="XBK158" s="1"/>
      <c r="XBL158" s="1"/>
      <c r="XBM158" s="1"/>
      <c r="XBN158" s="1"/>
      <c r="XBO158" s="1"/>
      <c r="XBP158" s="1"/>
      <c r="XBQ158" s="1"/>
      <c r="XBR158" s="1"/>
      <c r="XBS158" s="1"/>
      <c r="XBT158" s="1"/>
      <c r="XBU158" s="1"/>
      <c r="XBV158" s="1"/>
      <c r="XBW158" s="1"/>
      <c r="XBX158" s="1"/>
      <c r="XBY158" s="1"/>
      <c r="XBZ158" s="1"/>
      <c r="XCA158" s="1"/>
      <c r="XCB158" s="1"/>
      <c r="XCC158" s="1"/>
      <c r="XCD158" s="1"/>
      <c r="XCE158" s="1"/>
      <c r="XCF158" s="1"/>
      <c r="XCG158" s="1"/>
      <c r="XCH158" s="1"/>
      <c r="XCI158" s="1"/>
      <c r="XCJ158" s="1"/>
      <c r="XCK158" s="1"/>
      <c r="XCL158" s="1"/>
      <c r="XCM158" s="1"/>
      <c r="XCN158" s="1"/>
      <c r="XCO158" s="1"/>
      <c r="XCP158" s="1"/>
      <c r="XCQ158" s="1"/>
      <c r="XCR158" s="1"/>
      <c r="XCS158" s="1"/>
      <c r="XCT158" s="1"/>
      <c r="XCU158" s="1"/>
      <c r="XCV158" s="1"/>
      <c r="XCW158" s="1"/>
      <c r="XCX158" s="1"/>
      <c r="XCY158" s="1"/>
      <c r="XCZ158" s="1"/>
      <c r="XDA158" s="1"/>
      <c r="XDB158" s="1"/>
      <c r="XDC158" s="1"/>
      <c r="XDD158" s="1"/>
      <c r="XDE158" s="1"/>
      <c r="XDF158" s="1"/>
      <c r="XDG158" s="1"/>
      <c r="XDH158" s="1"/>
      <c r="XDI158" s="1"/>
      <c r="XDJ158" s="1"/>
      <c r="XDK158" s="1"/>
      <c r="XDL158" s="1"/>
      <c r="XDM158" s="1"/>
      <c r="XDN158" s="1"/>
      <c r="XDO158" s="1"/>
      <c r="XDP158" s="1"/>
      <c r="XDQ158" s="1"/>
      <c r="XDR158" s="1"/>
      <c r="XDS158" s="1"/>
      <c r="XDT158" s="1"/>
      <c r="XDU158" s="1"/>
      <c r="XDV158" s="1"/>
      <c r="XDW158" s="1"/>
      <c r="XDX158" s="1"/>
      <c r="XDY158" s="1"/>
      <c r="XDZ158" s="1"/>
      <c r="XEA158" s="1"/>
      <c r="XEB158" s="1"/>
      <c r="XEC158" s="1"/>
      <c r="XED158" s="1"/>
      <c r="XEE158" s="1"/>
      <c r="XEF158" s="1"/>
      <c r="XEG158" s="1"/>
      <c r="XEH158" s="1"/>
      <c r="XEI158" s="1"/>
      <c r="XEJ158" s="1"/>
      <c r="XEK158" s="1"/>
      <c r="XEL158" s="1"/>
      <c r="XEM158" s="1"/>
      <c r="XEN158" s="1"/>
      <c r="XEO158" s="1"/>
      <c r="XEP158" s="1"/>
      <c r="XEQ158" s="1"/>
      <c r="XER158" s="1"/>
      <c r="XES158" s="1"/>
      <c r="XET158" s="1"/>
      <c r="XEU158" s="1"/>
      <c r="XEV158" s="1"/>
      <c r="XEW158" s="1"/>
      <c r="XEX158" s="1"/>
      <c r="XEY158" s="1"/>
      <c r="XEZ158" s="1"/>
      <c r="XFA158" s="1"/>
      <c r="XFB158" s="1"/>
      <c r="XFC158" s="1"/>
      <c r="XFD158" s="1"/>
    </row>
    <row r="159" spans="1:151 16227:16384" s="11" customFormat="1" ht="40.5" hidden="1" x14ac:dyDescent="0.25">
      <c r="A159" s="76" t="s">
        <v>186</v>
      </c>
      <c r="B159" s="77"/>
      <c r="C159" s="76" t="s">
        <v>187</v>
      </c>
      <c r="D159" s="77"/>
      <c r="E159" s="52" t="s">
        <v>188</v>
      </c>
      <c r="F159" s="76" t="s">
        <v>185</v>
      </c>
      <c r="G159" s="77"/>
      <c r="H159" s="52" t="s">
        <v>184</v>
      </c>
      <c r="I159" s="52" t="s">
        <v>183</v>
      </c>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WZC159" s="1"/>
      <c r="WZD159" s="1"/>
      <c r="WZE159" s="1"/>
      <c r="WZF159" s="1"/>
      <c r="WZG159" s="1"/>
      <c r="WZH159" s="1"/>
      <c r="WZI159" s="1"/>
      <c r="WZJ159" s="1"/>
      <c r="WZK159" s="1"/>
      <c r="WZL159" s="1"/>
      <c r="WZM159" s="1"/>
      <c r="WZN159" s="1"/>
      <c r="WZO159" s="1"/>
      <c r="WZP159" s="1"/>
      <c r="WZQ159" s="1"/>
      <c r="WZR159" s="1"/>
      <c r="WZS159" s="1"/>
      <c r="WZT159" s="1"/>
      <c r="WZU159" s="1"/>
      <c r="WZV159" s="1"/>
      <c r="WZW159" s="1"/>
      <c r="WZX159" s="1"/>
      <c r="WZY159" s="1"/>
      <c r="WZZ159" s="1"/>
      <c r="XAA159" s="1"/>
      <c r="XAB159" s="1"/>
      <c r="XAC159" s="1"/>
      <c r="XAD159" s="1"/>
      <c r="XAE159" s="1"/>
      <c r="XAF159" s="1"/>
      <c r="XAG159" s="1"/>
      <c r="XAH159" s="1"/>
      <c r="XAI159" s="1"/>
      <c r="XAJ159" s="1"/>
      <c r="XAK159" s="1"/>
      <c r="XAL159" s="1"/>
      <c r="XAM159" s="1"/>
      <c r="XAN159" s="1"/>
      <c r="XAO159" s="1"/>
      <c r="XAP159" s="1"/>
      <c r="XAQ159" s="1"/>
      <c r="XAR159" s="1"/>
      <c r="XAS159" s="1"/>
      <c r="XAT159" s="1"/>
      <c r="XAU159" s="1"/>
      <c r="XAV159" s="1"/>
      <c r="XAW159" s="1"/>
      <c r="XAX159" s="1"/>
      <c r="XAY159" s="1"/>
      <c r="XAZ159" s="1"/>
      <c r="XBA159" s="1"/>
      <c r="XBB159" s="1"/>
      <c r="XBC159" s="1"/>
      <c r="XBD159" s="1"/>
      <c r="XBE159" s="1"/>
      <c r="XBF159" s="1"/>
      <c r="XBG159" s="1"/>
      <c r="XBH159" s="1"/>
      <c r="XBI159" s="1"/>
      <c r="XBJ159" s="1"/>
      <c r="XBK159" s="1"/>
      <c r="XBL159" s="1"/>
      <c r="XBM159" s="1"/>
      <c r="XBN159" s="1"/>
      <c r="XBO159" s="1"/>
      <c r="XBP159" s="1"/>
      <c r="XBQ159" s="1"/>
      <c r="XBR159" s="1"/>
      <c r="XBS159" s="1"/>
      <c r="XBT159" s="1"/>
      <c r="XBU159" s="1"/>
      <c r="XBV159" s="1"/>
      <c r="XBW159" s="1"/>
      <c r="XBX159" s="1"/>
      <c r="XBY159" s="1"/>
      <c r="XBZ159" s="1"/>
      <c r="XCA159" s="1"/>
      <c r="XCB159" s="1"/>
      <c r="XCC159" s="1"/>
      <c r="XCD159" s="1"/>
      <c r="XCE159" s="1"/>
      <c r="XCF159" s="1"/>
      <c r="XCG159" s="1"/>
      <c r="XCH159" s="1"/>
      <c r="XCI159" s="1"/>
      <c r="XCJ159" s="1"/>
      <c r="XCK159" s="1"/>
      <c r="XCL159" s="1"/>
      <c r="XCM159" s="1"/>
      <c r="XCN159" s="1"/>
      <c r="XCO159" s="1"/>
      <c r="XCP159" s="1"/>
      <c r="XCQ159" s="1"/>
      <c r="XCR159" s="1"/>
      <c r="XCS159" s="1"/>
      <c r="XCT159" s="1"/>
      <c r="XCU159" s="1"/>
      <c r="XCV159" s="1"/>
      <c r="XCW159" s="1"/>
      <c r="XCX159" s="1"/>
      <c r="XCY159" s="1"/>
      <c r="XCZ159" s="1"/>
      <c r="XDA159" s="1"/>
      <c r="XDB159" s="1"/>
      <c r="XDC159" s="1"/>
      <c r="XDD159" s="1"/>
      <c r="XDE159" s="1"/>
      <c r="XDF159" s="1"/>
      <c r="XDG159" s="1"/>
      <c r="XDH159" s="1"/>
      <c r="XDI159" s="1"/>
      <c r="XDJ159" s="1"/>
      <c r="XDK159" s="1"/>
      <c r="XDL159" s="1"/>
      <c r="XDM159" s="1"/>
      <c r="XDN159" s="1"/>
      <c r="XDO159" s="1"/>
      <c r="XDP159" s="1"/>
      <c r="XDQ159" s="1"/>
      <c r="XDR159" s="1"/>
      <c r="XDS159" s="1"/>
      <c r="XDT159" s="1"/>
      <c r="XDU159" s="1"/>
      <c r="XDV159" s="1"/>
      <c r="XDW159" s="1"/>
      <c r="XDX159" s="1"/>
      <c r="XDY159" s="1"/>
      <c r="XDZ159" s="1"/>
      <c r="XEA159" s="1"/>
      <c r="XEB159" s="1"/>
      <c r="XEC159" s="1"/>
      <c r="XED159" s="1"/>
      <c r="XEE159" s="1"/>
      <c r="XEF159" s="1"/>
      <c r="XEG159" s="1"/>
      <c r="XEH159" s="1"/>
      <c r="XEI159" s="1"/>
      <c r="XEJ159" s="1"/>
      <c r="XEK159" s="1"/>
      <c r="XEL159" s="1"/>
      <c r="XEM159" s="1"/>
      <c r="XEN159" s="1"/>
      <c r="XEO159" s="1"/>
      <c r="XEP159" s="1"/>
      <c r="XEQ159" s="1"/>
      <c r="XER159" s="1"/>
      <c r="XES159" s="1"/>
      <c r="XET159" s="1"/>
      <c r="XEU159" s="1"/>
      <c r="XEV159" s="1"/>
      <c r="XEW159" s="1"/>
      <c r="XEX159" s="1"/>
      <c r="XEY159" s="1"/>
      <c r="XEZ159" s="1"/>
      <c r="XFA159" s="1"/>
      <c r="XFB159" s="1"/>
      <c r="XFC159" s="1"/>
      <c r="XFD159" s="1"/>
    </row>
    <row r="160" spans="1:151 16227:16384" s="11" customFormat="1" ht="20.25" hidden="1" x14ac:dyDescent="0.25">
      <c r="A160" s="74" t="s">
        <v>219</v>
      </c>
      <c r="B160" s="75"/>
      <c r="C160" s="74" t="s">
        <v>97</v>
      </c>
      <c r="D160" s="75"/>
      <c r="E160" s="53" t="s">
        <v>247</v>
      </c>
      <c r="F160" s="74"/>
      <c r="G160" s="75"/>
      <c r="H160" s="53"/>
      <c r="I160" s="53"/>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WZC160" s="1"/>
      <c r="WZD160" s="1"/>
      <c r="WZE160" s="1"/>
      <c r="WZF160" s="1"/>
      <c r="WZG160" s="1"/>
      <c r="WZH160" s="1"/>
      <c r="WZI160" s="1"/>
      <c r="WZJ160" s="1"/>
      <c r="WZK160" s="1"/>
      <c r="WZL160" s="1"/>
      <c r="WZM160" s="1"/>
      <c r="WZN160" s="1"/>
      <c r="WZO160" s="1"/>
      <c r="WZP160" s="1"/>
      <c r="WZQ160" s="1"/>
      <c r="WZR160" s="1"/>
      <c r="WZS160" s="1"/>
      <c r="WZT160" s="1"/>
      <c r="WZU160" s="1"/>
      <c r="WZV160" s="1"/>
      <c r="WZW160" s="1"/>
      <c r="WZX160" s="1"/>
      <c r="WZY160" s="1"/>
      <c r="WZZ160" s="1"/>
      <c r="XAA160" s="1"/>
      <c r="XAB160" s="1"/>
      <c r="XAC160" s="1"/>
      <c r="XAD160" s="1"/>
      <c r="XAE160" s="1"/>
      <c r="XAF160" s="1"/>
      <c r="XAG160" s="1"/>
      <c r="XAH160" s="1"/>
      <c r="XAI160" s="1"/>
      <c r="XAJ160" s="1"/>
      <c r="XAK160" s="1"/>
      <c r="XAL160" s="1"/>
      <c r="XAM160" s="1"/>
      <c r="XAN160" s="1"/>
      <c r="XAO160" s="1"/>
      <c r="XAP160" s="1"/>
      <c r="XAQ160" s="1"/>
      <c r="XAR160" s="1"/>
      <c r="XAS160" s="1"/>
      <c r="XAT160" s="1"/>
      <c r="XAU160" s="1"/>
      <c r="XAV160" s="1"/>
      <c r="XAW160" s="1"/>
      <c r="XAX160" s="1"/>
      <c r="XAY160" s="1"/>
      <c r="XAZ160" s="1"/>
      <c r="XBA160" s="1"/>
      <c r="XBB160" s="1"/>
      <c r="XBC160" s="1"/>
      <c r="XBD160" s="1"/>
      <c r="XBE160" s="1"/>
      <c r="XBF160" s="1"/>
      <c r="XBG160" s="1"/>
      <c r="XBH160" s="1"/>
      <c r="XBI160" s="1"/>
      <c r="XBJ160" s="1"/>
      <c r="XBK160" s="1"/>
      <c r="XBL160" s="1"/>
      <c r="XBM160" s="1"/>
      <c r="XBN160" s="1"/>
      <c r="XBO160" s="1"/>
      <c r="XBP160" s="1"/>
      <c r="XBQ160" s="1"/>
      <c r="XBR160" s="1"/>
      <c r="XBS160" s="1"/>
      <c r="XBT160" s="1"/>
      <c r="XBU160" s="1"/>
      <c r="XBV160" s="1"/>
      <c r="XBW160" s="1"/>
      <c r="XBX160" s="1"/>
      <c r="XBY160" s="1"/>
      <c r="XBZ160" s="1"/>
      <c r="XCA160" s="1"/>
      <c r="XCB160" s="1"/>
      <c r="XCC160" s="1"/>
      <c r="XCD160" s="1"/>
      <c r="XCE160" s="1"/>
      <c r="XCF160" s="1"/>
      <c r="XCG160" s="1"/>
      <c r="XCH160" s="1"/>
      <c r="XCI160" s="1"/>
      <c r="XCJ160" s="1"/>
      <c r="XCK160" s="1"/>
      <c r="XCL160" s="1"/>
      <c r="XCM160" s="1"/>
      <c r="XCN160" s="1"/>
      <c r="XCO160" s="1"/>
      <c r="XCP160" s="1"/>
      <c r="XCQ160" s="1"/>
      <c r="XCR160" s="1"/>
      <c r="XCS160" s="1"/>
      <c r="XCT160" s="1"/>
      <c r="XCU160" s="1"/>
      <c r="XCV160" s="1"/>
      <c r="XCW160" s="1"/>
      <c r="XCX160" s="1"/>
      <c r="XCY160" s="1"/>
      <c r="XCZ160" s="1"/>
      <c r="XDA160" s="1"/>
      <c r="XDB160" s="1"/>
      <c r="XDC160" s="1"/>
      <c r="XDD160" s="1"/>
      <c r="XDE160" s="1"/>
      <c r="XDF160" s="1"/>
      <c r="XDG160" s="1"/>
      <c r="XDH160" s="1"/>
      <c r="XDI160" s="1"/>
      <c r="XDJ160" s="1"/>
      <c r="XDK160" s="1"/>
      <c r="XDL160" s="1"/>
      <c r="XDM160" s="1"/>
      <c r="XDN160" s="1"/>
      <c r="XDO160" s="1"/>
      <c r="XDP160" s="1"/>
      <c r="XDQ160" s="1"/>
      <c r="XDR160" s="1"/>
      <c r="XDS160" s="1"/>
      <c r="XDT160" s="1"/>
      <c r="XDU160" s="1"/>
      <c r="XDV160" s="1"/>
      <c r="XDW160" s="1"/>
      <c r="XDX160" s="1"/>
      <c r="XDY160" s="1"/>
      <c r="XDZ160" s="1"/>
      <c r="XEA160" s="1"/>
      <c r="XEB160" s="1"/>
      <c r="XEC160" s="1"/>
      <c r="XED160" s="1"/>
      <c r="XEE160" s="1"/>
      <c r="XEF160" s="1"/>
      <c r="XEG160" s="1"/>
      <c r="XEH160" s="1"/>
      <c r="XEI160" s="1"/>
      <c r="XEJ160" s="1"/>
      <c r="XEK160" s="1"/>
      <c r="XEL160" s="1"/>
      <c r="XEM160" s="1"/>
      <c r="XEN160" s="1"/>
      <c r="XEO160" s="1"/>
      <c r="XEP160" s="1"/>
      <c r="XEQ160" s="1"/>
      <c r="XER160" s="1"/>
      <c r="XES160" s="1"/>
      <c r="XET160" s="1"/>
      <c r="XEU160" s="1"/>
      <c r="XEV160" s="1"/>
      <c r="XEW160" s="1"/>
      <c r="XEX160" s="1"/>
      <c r="XEY160" s="1"/>
      <c r="XEZ160" s="1"/>
      <c r="XFA160" s="1"/>
      <c r="XFB160" s="1"/>
      <c r="XFC160" s="1"/>
      <c r="XFD160" s="1"/>
    </row>
    <row r="161" spans="1:151 16227:16384" s="11" customFormat="1" ht="20.25" hidden="1" x14ac:dyDescent="0.25">
      <c r="A161" s="74" t="s">
        <v>231</v>
      </c>
      <c r="B161" s="75"/>
      <c r="C161" s="74" t="s">
        <v>97</v>
      </c>
      <c r="D161" s="75"/>
      <c r="E161" s="53" t="s">
        <v>247</v>
      </c>
      <c r="F161" s="74"/>
      <c r="G161" s="75"/>
      <c r="H161" s="53"/>
      <c r="I161" s="53"/>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WZC161" s="1"/>
      <c r="WZD161" s="1"/>
      <c r="WZE161" s="1"/>
      <c r="WZF161" s="1"/>
      <c r="WZG161" s="1"/>
      <c r="WZH161" s="1"/>
      <c r="WZI161" s="1"/>
      <c r="WZJ161" s="1"/>
      <c r="WZK161" s="1"/>
      <c r="WZL161" s="1"/>
      <c r="WZM161" s="1"/>
      <c r="WZN161" s="1"/>
      <c r="WZO161" s="1"/>
      <c r="WZP161" s="1"/>
      <c r="WZQ161" s="1"/>
      <c r="WZR161" s="1"/>
      <c r="WZS161" s="1"/>
      <c r="WZT161" s="1"/>
      <c r="WZU161" s="1"/>
      <c r="WZV161" s="1"/>
      <c r="WZW161" s="1"/>
      <c r="WZX161" s="1"/>
      <c r="WZY161" s="1"/>
      <c r="WZZ161" s="1"/>
      <c r="XAA161" s="1"/>
      <c r="XAB161" s="1"/>
      <c r="XAC161" s="1"/>
      <c r="XAD161" s="1"/>
      <c r="XAE161" s="1"/>
      <c r="XAF161" s="1"/>
      <c r="XAG161" s="1"/>
      <c r="XAH161" s="1"/>
      <c r="XAI161" s="1"/>
      <c r="XAJ161" s="1"/>
      <c r="XAK161" s="1"/>
      <c r="XAL161" s="1"/>
      <c r="XAM161" s="1"/>
      <c r="XAN161" s="1"/>
      <c r="XAO161" s="1"/>
      <c r="XAP161" s="1"/>
      <c r="XAQ161" s="1"/>
      <c r="XAR161" s="1"/>
      <c r="XAS161" s="1"/>
      <c r="XAT161" s="1"/>
      <c r="XAU161" s="1"/>
      <c r="XAV161" s="1"/>
      <c r="XAW161" s="1"/>
      <c r="XAX161" s="1"/>
      <c r="XAY161" s="1"/>
      <c r="XAZ161" s="1"/>
      <c r="XBA161" s="1"/>
      <c r="XBB161" s="1"/>
      <c r="XBC161" s="1"/>
      <c r="XBD161" s="1"/>
      <c r="XBE161" s="1"/>
      <c r="XBF161" s="1"/>
      <c r="XBG161" s="1"/>
      <c r="XBH161" s="1"/>
      <c r="XBI161" s="1"/>
      <c r="XBJ161" s="1"/>
      <c r="XBK161" s="1"/>
      <c r="XBL161" s="1"/>
      <c r="XBM161" s="1"/>
      <c r="XBN161" s="1"/>
      <c r="XBO161" s="1"/>
      <c r="XBP161" s="1"/>
      <c r="XBQ161" s="1"/>
      <c r="XBR161" s="1"/>
      <c r="XBS161" s="1"/>
      <c r="XBT161" s="1"/>
      <c r="XBU161" s="1"/>
      <c r="XBV161" s="1"/>
      <c r="XBW161" s="1"/>
      <c r="XBX161" s="1"/>
      <c r="XBY161" s="1"/>
      <c r="XBZ161" s="1"/>
      <c r="XCA161" s="1"/>
      <c r="XCB161" s="1"/>
      <c r="XCC161" s="1"/>
      <c r="XCD161" s="1"/>
      <c r="XCE161" s="1"/>
      <c r="XCF161" s="1"/>
      <c r="XCG161" s="1"/>
      <c r="XCH161" s="1"/>
      <c r="XCI161" s="1"/>
      <c r="XCJ161" s="1"/>
      <c r="XCK161" s="1"/>
      <c r="XCL161" s="1"/>
      <c r="XCM161" s="1"/>
      <c r="XCN161" s="1"/>
      <c r="XCO161" s="1"/>
      <c r="XCP161" s="1"/>
      <c r="XCQ161" s="1"/>
      <c r="XCR161" s="1"/>
      <c r="XCS161" s="1"/>
      <c r="XCT161" s="1"/>
      <c r="XCU161" s="1"/>
      <c r="XCV161" s="1"/>
      <c r="XCW161" s="1"/>
      <c r="XCX161" s="1"/>
      <c r="XCY161" s="1"/>
      <c r="XCZ161" s="1"/>
      <c r="XDA161" s="1"/>
      <c r="XDB161" s="1"/>
      <c r="XDC161" s="1"/>
      <c r="XDD161" s="1"/>
      <c r="XDE161" s="1"/>
      <c r="XDF161" s="1"/>
      <c r="XDG161" s="1"/>
      <c r="XDH161" s="1"/>
      <c r="XDI161" s="1"/>
      <c r="XDJ161" s="1"/>
      <c r="XDK161" s="1"/>
      <c r="XDL161" s="1"/>
      <c r="XDM161" s="1"/>
      <c r="XDN161" s="1"/>
      <c r="XDO161" s="1"/>
      <c r="XDP161" s="1"/>
      <c r="XDQ161" s="1"/>
      <c r="XDR161" s="1"/>
      <c r="XDS161" s="1"/>
      <c r="XDT161" s="1"/>
      <c r="XDU161" s="1"/>
      <c r="XDV161" s="1"/>
      <c r="XDW161" s="1"/>
      <c r="XDX161" s="1"/>
      <c r="XDY161" s="1"/>
      <c r="XDZ161" s="1"/>
      <c r="XEA161" s="1"/>
      <c r="XEB161" s="1"/>
      <c r="XEC161" s="1"/>
      <c r="XED161" s="1"/>
      <c r="XEE161" s="1"/>
      <c r="XEF161" s="1"/>
      <c r="XEG161" s="1"/>
      <c r="XEH161" s="1"/>
      <c r="XEI161" s="1"/>
      <c r="XEJ161" s="1"/>
      <c r="XEK161" s="1"/>
      <c r="XEL161" s="1"/>
      <c r="XEM161" s="1"/>
      <c r="XEN161" s="1"/>
      <c r="XEO161" s="1"/>
      <c r="XEP161" s="1"/>
      <c r="XEQ161" s="1"/>
      <c r="XER161" s="1"/>
      <c r="XES161" s="1"/>
      <c r="XET161" s="1"/>
      <c r="XEU161" s="1"/>
      <c r="XEV161" s="1"/>
      <c r="XEW161" s="1"/>
      <c r="XEX161" s="1"/>
      <c r="XEY161" s="1"/>
      <c r="XEZ161" s="1"/>
      <c r="XFA161" s="1"/>
      <c r="XFB161" s="1"/>
      <c r="XFC161" s="1"/>
      <c r="XFD161" s="1"/>
    </row>
    <row r="162" spans="1:151 16227:16384" s="11" customFormat="1" ht="20.25" hidden="1" x14ac:dyDescent="0.25">
      <c r="A162" s="74" t="s">
        <v>233</v>
      </c>
      <c r="B162" s="75"/>
      <c r="C162" s="74" t="s">
        <v>97</v>
      </c>
      <c r="D162" s="75"/>
      <c r="E162" s="53" t="s">
        <v>247</v>
      </c>
      <c r="F162" s="74"/>
      <c r="G162" s="75"/>
      <c r="H162" s="53"/>
      <c r="I162" s="53"/>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WZC162" s="1"/>
      <c r="WZD162" s="1"/>
      <c r="WZE162" s="1"/>
      <c r="WZF162" s="1"/>
      <c r="WZG162" s="1"/>
      <c r="WZH162" s="1"/>
      <c r="WZI162" s="1"/>
      <c r="WZJ162" s="1"/>
      <c r="WZK162" s="1"/>
      <c r="WZL162" s="1"/>
      <c r="WZM162" s="1"/>
      <c r="WZN162" s="1"/>
      <c r="WZO162" s="1"/>
      <c r="WZP162" s="1"/>
      <c r="WZQ162" s="1"/>
      <c r="WZR162" s="1"/>
      <c r="WZS162" s="1"/>
      <c r="WZT162" s="1"/>
      <c r="WZU162" s="1"/>
      <c r="WZV162" s="1"/>
      <c r="WZW162" s="1"/>
      <c r="WZX162" s="1"/>
      <c r="WZY162" s="1"/>
      <c r="WZZ162" s="1"/>
      <c r="XAA162" s="1"/>
      <c r="XAB162" s="1"/>
      <c r="XAC162" s="1"/>
      <c r="XAD162" s="1"/>
      <c r="XAE162" s="1"/>
      <c r="XAF162" s="1"/>
      <c r="XAG162" s="1"/>
      <c r="XAH162" s="1"/>
      <c r="XAI162" s="1"/>
      <c r="XAJ162" s="1"/>
      <c r="XAK162" s="1"/>
      <c r="XAL162" s="1"/>
      <c r="XAM162" s="1"/>
      <c r="XAN162" s="1"/>
      <c r="XAO162" s="1"/>
      <c r="XAP162" s="1"/>
      <c r="XAQ162" s="1"/>
      <c r="XAR162" s="1"/>
      <c r="XAS162" s="1"/>
      <c r="XAT162" s="1"/>
      <c r="XAU162" s="1"/>
      <c r="XAV162" s="1"/>
      <c r="XAW162" s="1"/>
      <c r="XAX162" s="1"/>
      <c r="XAY162" s="1"/>
      <c r="XAZ162" s="1"/>
      <c r="XBA162" s="1"/>
      <c r="XBB162" s="1"/>
      <c r="XBC162" s="1"/>
      <c r="XBD162" s="1"/>
      <c r="XBE162" s="1"/>
      <c r="XBF162" s="1"/>
      <c r="XBG162" s="1"/>
      <c r="XBH162" s="1"/>
      <c r="XBI162" s="1"/>
      <c r="XBJ162" s="1"/>
      <c r="XBK162" s="1"/>
      <c r="XBL162" s="1"/>
      <c r="XBM162" s="1"/>
      <c r="XBN162" s="1"/>
      <c r="XBO162" s="1"/>
      <c r="XBP162" s="1"/>
      <c r="XBQ162" s="1"/>
      <c r="XBR162" s="1"/>
      <c r="XBS162" s="1"/>
      <c r="XBT162" s="1"/>
      <c r="XBU162" s="1"/>
      <c r="XBV162" s="1"/>
      <c r="XBW162" s="1"/>
      <c r="XBX162" s="1"/>
      <c r="XBY162" s="1"/>
      <c r="XBZ162" s="1"/>
      <c r="XCA162" s="1"/>
      <c r="XCB162" s="1"/>
      <c r="XCC162" s="1"/>
      <c r="XCD162" s="1"/>
      <c r="XCE162" s="1"/>
      <c r="XCF162" s="1"/>
      <c r="XCG162" s="1"/>
      <c r="XCH162" s="1"/>
      <c r="XCI162" s="1"/>
      <c r="XCJ162" s="1"/>
      <c r="XCK162" s="1"/>
      <c r="XCL162" s="1"/>
      <c r="XCM162" s="1"/>
      <c r="XCN162" s="1"/>
      <c r="XCO162" s="1"/>
      <c r="XCP162" s="1"/>
      <c r="XCQ162" s="1"/>
      <c r="XCR162" s="1"/>
      <c r="XCS162" s="1"/>
      <c r="XCT162" s="1"/>
      <c r="XCU162" s="1"/>
      <c r="XCV162" s="1"/>
      <c r="XCW162" s="1"/>
      <c r="XCX162" s="1"/>
      <c r="XCY162" s="1"/>
      <c r="XCZ162" s="1"/>
      <c r="XDA162" s="1"/>
      <c r="XDB162" s="1"/>
      <c r="XDC162" s="1"/>
      <c r="XDD162" s="1"/>
      <c r="XDE162" s="1"/>
      <c r="XDF162" s="1"/>
      <c r="XDG162" s="1"/>
      <c r="XDH162" s="1"/>
      <c r="XDI162" s="1"/>
      <c r="XDJ162" s="1"/>
      <c r="XDK162" s="1"/>
      <c r="XDL162" s="1"/>
      <c r="XDM162" s="1"/>
      <c r="XDN162" s="1"/>
      <c r="XDO162" s="1"/>
      <c r="XDP162" s="1"/>
      <c r="XDQ162" s="1"/>
      <c r="XDR162" s="1"/>
      <c r="XDS162" s="1"/>
      <c r="XDT162" s="1"/>
      <c r="XDU162" s="1"/>
      <c r="XDV162" s="1"/>
      <c r="XDW162" s="1"/>
      <c r="XDX162" s="1"/>
      <c r="XDY162" s="1"/>
      <c r="XDZ162" s="1"/>
      <c r="XEA162" s="1"/>
      <c r="XEB162" s="1"/>
      <c r="XEC162" s="1"/>
      <c r="XED162" s="1"/>
      <c r="XEE162" s="1"/>
      <c r="XEF162" s="1"/>
      <c r="XEG162" s="1"/>
      <c r="XEH162" s="1"/>
      <c r="XEI162" s="1"/>
      <c r="XEJ162" s="1"/>
      <c r="XEK162" s="1"/>
      <c r="XEL162" s="1"/>
      <c r="XEM162" s="1"/>
      <c r="XEN162" s="1"/>
      <c r="XEO162" s="1"/>
      <c r="XEP162" s="1"/>
      <c r="XEQ162" s="1"/>
      <c r="XER162" s="1"/>
      <c r="XES162" s="1"/>
      <c r="XET162" s="1"/>
      <c r="XEU162" s="1"/>
      <c r="XEV162" s="1"/>
      <c r="XEW162" s="1"/>
      <c r="XEX162" s="1"/>
      <c r="XEY162" s="1"/>
      <c r="XEZ162" s="1"/>
      <c r="XFA162" s="1"/>
      <c r="XFB162" s="1"/>
      <c r="XFC162" s="1"/>
      <c r="XFD162" s="1"/>
    </row>
    <row r="163" spans="1:151 16227:16384" s="11" customFormat="1" ht="20.25" hidden="1" x14ac:dyDescent="0.25">
      <c r="A163" s="74" t="s">
        <v>236</v>
      </c>
      <c r="B163" s="75"/>
      <c r="C163" s="74" t="s">
        <v>97</v>
      </c>
      <c r="D163" s="75"/>
      <c r="E163" s="53" t="s">
        <v>247</v>
      </c>
      <c r="F163" s="74"/>
      <c r="G163" s="75"/>
      <c r="H163" s="53"/>
      <c r="I163" s="53"/>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WZC163" s="1"/>
      <c r="WZD163" s="1"/>
      <c r="WZE163" s="1"/>
      <c r="WZF163" s="1"/>
      <c r="WZG163" s="1"/>
      <c r="WZH163" s="1"/>
      <c r="WZI163" s="1"/>
      <c r="WZJ163" s="1"/>
      <c r="WZK163" s="1"/>
      <c r="WZL163" s="1"/>
      <c r="WZM163" s="1"/>
      <c r="WZN163" s="1"/>
      <c r="WZO163" s="1"/>
      <c r="WZP163" s="1"/>
      <c r="WZQ163" s="1"/>
      <c r="WZR163" s="1"/>
      <c r="WZS163" s="1"/>
      <c r="WZT163" s="1"/>
      <c r="WZU163" s="1"/>
      <c r="WZV163" s="1"/>
      <c r="WZW163" s="1"/>
      <c r="WZX163" s="1"/>
      <c r="WZY163" s="1"/>
      <c r="WZZ163" s="1"/>
      <c r="XAA163" s="1"/>
      <c r="XAB163" s="1"/>
      <c r="XAC163" s="1"/>
      <c r="XAD163" s="1"/>
      <c r="XAE163" s="1"/>
      <c r="XAF163" s="1"/>
      <c r="XAG163" s="1"/>
      <c r="XAH163" s="1"/>
      <c r="XAI163" s="1"/>
      <c r="XAJ163" s="1"/>
      <c r="XAK163" s="1"/>
      <c r="XAL163" s="1"/>
      <c r="XAM163" s="1"/>
      <c r="XAN163" s="1"/>
      <c r="XAO163" s="1"/>
      <c r="XAP163" s="1"/>
      <c r="XAQ163" s="1"/>
      <c r="XAR163" s="1"/>
      <c r="XAS163" s="1"/>
      <c r="XAT163" s="1"/>
      <c r="XAU163" s="1"/>
      <c r="XAV163" s="1"/>
      <c r="XAW163" s="1"/>
      <c r="XAX163" s="1"/>
      <c r="XAY163" s="1"/>
      <c r="XAZ163" s="1"/>
      <c r="XBA163" s="1"/>
      <c r="XBB163" s="1"/>
      <c r="XBC163" s="1"/>
      <c r="XBD163" s="1"/>
      <c r="XBE163" s="1"/>
      <c r="XBF163" s="1"/>
      <c r="XBG163" s="1"/>
      <c r="XBH163" s="1"/>
      <c r="XBI163" s="1"/>
      <c r="XBJ163" s="1"/>
      <c r="XBK163" s="1"/>
      <c r="XBL163" s="1"/>
      <c r="XBM163" s="1"/>
      <c r="XBN163" s="1"/>
      <c r="XBO163" s="1"/>
      <c r="XBP163" s="1"/>
      <c r="XBQ163" s="1"/>
      <c r="XBR163" s="1"/>
      <c r="XBS163" s="1"/>
      <c r="XBT163" s="1"/>
      <c r="XBU163" s="1"/>
      <c r="XBV163" s="1"/>
      <c r="XBW163" s="1"/>
      <c r="XBX163" s="1"/>
      <c r="XBY163" s="1"/>
      <c r="XBZ163" s="1"/>
      <c r="XCA163" s="1"/>
      <c r="XCB163" s="1"/>
      <c r="XCC163" s="1"/>
      <c r="XCD163" s="1"/>
      <c r="XCE163" s="1"/>
      <c r="XCF163" s="1"/>
      <c r="XCG163" s="1"/>
      <c r="XCH163" s="1"/>
      <c r="XCI163" s="1"/>
      <c r="XCJ163" s="1"/>
      <c r="XCK163" s="1"/>
      <c r="XCL163" s="1"/>
      <c r="XCM163" s="1"/>
      <c r="XCN163" s="1"/>
      <c r="XCO163" s="1"/>
      <c r="XCP163" s="1"/>
      <c r="XCQ163" s="1"/>
      <c r="XCR163" s="1"/>
      <c r="XCS163" s="1"/>
      <c r="XCT163" s="1"/>
      <c r="XCU163" s="1"/>
      <c r="XCV163" s="1"/>
      <c r="XCW163" s="1"/>
      <c r="XCX163" s="1"/>
      <c r="XCY163" s="1"/>
      <c r="XCZ163" s="1"/>
      <c r="XDA163" s="1"/>
      <c r="XDB163" s="1"/>
      <c r="XDC163" s="1"/>
      <c r="XDD163" s="1"/>
      <c r="XDE163" s="1"/>
      <c r="XDF163" s="1"/>
      <c r="XDG163" s="1"/>
      <c r="XDH163" s="1"/>
      <c r="XDI163" s="1"/>
      <c r="XDJ163" s="1"/>
      <c r="XDK163" s="1"/>
      <c r="XDL163" s="1"/>
      <c r="XDM163" s="1"/>
      <c r="XDN163" s="1"/>
      <c r="XDO163" s="1"/>
      <c r="XDP163" s="1"/>
      <c r="XDQ163" s="1"/>
      <c r="XDR163" s="1"/>
      <c r="XDS163" s="1"/>
      <c r="XDT163" s="1"/>
      <c r="XDU163" s="1"/>
      <c r="XDV163" s="1"/>
      <c r="XDW163" s="1"/>
      <c r="XDX163" s="1"/>
      <c r="XDY163" s="1"/>
      <c r="XDZ163" s="1"/>
      <c r="XEA163" s="1"/>
      <c r="XEB163" s="1"/>
      <c r="XEC163" s="1"/>
      <c r="XED163" s="1"/>
      <c r="XEE163" s="1"/>
      <c r="XEF163" s="1"/>
      <c r="XEG163" s="1"/>
      <c r="XEH163" s="1"/>
      <c r="XEI163" s="1"/>
      <c r="XEJ163" s="1"/>
      <c r="XEK163" s="1"/>
      <c r="XEL163" s="1"/>
      <c r="XEM163" s="1"/>
      <c r="XEN163" s="1"/>
      <c r="XEO163" s="1"/>
      <c r="XEP163" s="1"/>
      <c r="XEQ163" s="1"/>
      <c r="XER163" s="1"/>
      <c r="XES163" s="1"/>
      <c r="XET163" s="1"/>
      <c r="XEU163" s="1"/>
      <c r="XEV163" s="1"/>
      <c r="XEW163" s="1"/>
      <c r="XEX163" s="1"/>
      <c r="XEY163" s="1"/>
      <c r="XEZ163" s="1"/>
      <c r="XFA163" s="1"/>
      <c r="XFB163" s="1"/>
      <c r="XFC163" s="1"/>
      <c r="XFD163" s="1"/>
    </row>
    <row r="164" spans="1:151 16227:16384" s="11" customFormat="1" ht="20.25" hidden="1" x14ac:dyDescent="0.25">
      <c r="A164" s="74" t="s">
        <v>241</v>
      </c>
      <c r="B164" s="75"/>
      <c r="C164" s="74" t="s">
        <v>97</v>
      </c>
      <c r="D164" s="75"/>
      <c r="E164" s="53" t="s">
        <v>247</v>
      </c>
      <c r="F164" s="74"/>
      <c r="G164" s="75"/>
      <c r="H164" s="53"/>
      <c r="I164" s="53"/>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WZC164" s="1"/>
      <c r="WZD164" s="1"/>
      <c r="WZE164" s="1"/>
      <c r="WZF164" s="1"/>
      <c r="WZG164" s="1"/>
      <c r="WZH164" s="1"/>
      <c r="WZI164" s="1"/>
      <c r="WZJ164" s="1"/>
      <c r="WZK164" s="1"/>
      <c r="WZL164" s="1"/>
      <c r="WZM164" s="1"/>
      <c r="WZN164" s="1"/>
      <c r="WZO164" s="1"/>
      <c r="WZP164" s="1"/>
      <c r="WZQ164" s="1"/>
      <c r="WZR164" s="1"/>
      <c r="WZS164" s="1"/>
      <c r="WZT164" s="1"/>
      <c r="WZU164" s="1"/>
      <c r="WZV164" s="1"/>
      <c r="WZW164" s="1"/>
      <c r="WZX164" s="1"/>
      <c r="WZY164" s="1"/>
      <c r="WZZ164" s="1"/>
      <c r="XAA164" s="1"/>
      <c r="XAB164" s="1"/>
      <c r="XAC164" s="1"/>
      <c r="XAD164" s="1"/>
      <c r="XAE164" s="1"/>
      <c r="XAF164" s="1"/>
      <c r="XAG164" s="1"/>
      <c r="XAH164" s="1"/>
      <c r="XAI164" s="1"/>
      <c r="XAJ164" s="1"/>
      <c r="XAK164" s="1"/>
      <c r="XAL164" s="1"/>
      <c r="XAM164" s="1"/>
      <c r="XAN164" s="1"/>
      <c r="XAO164" s="1"/>
      <c r="XAP164" s="1"/>
      <c r="XAQ164" s="1"/>
      <c r="XAR164" s="1"/>
      <c r="XAS164" s="1"/>
      <c r="XAT164" s="1"/>
      <c r="XAU164" s="1"/>
      <c r="XAV164" s="1"/>
      <c r="XAW164" s="1"/>
      <c r="XAX164" s="1"/>
      <c r="XAY164" s="1"/>
      <c r="XAZ164" s="1"/>
      <c r="XBA164" s="1"/>
      <c r="XBB164" s="1"/>
      <c r="XBC164" s="1"/>
      <c r="XBD164" s="1"/>
      <c r="XBE164" s="1"/>
      <c r="XBF164" s="1"/>
      <c r="XBG164" s="1"/>
      <c r="XBH164" s="1"/>
      <c r="XBI164" s="1"/>
      <c r="XBJ164" s="1"/>
      <c r="XBK164" s="1"/>
      <c r="XBL164" s="1"/>
      <c r="XBM164" s="1"/>
      <c r="XBN164" s="1"/>
      <c r="XBO164" s="1"/>
      <c r="XBP164" s="1"/>
      <c r="XBQ164" s="1"/>
      <c r="XBR164" s="1"/>
      <c r="XBS164" s="1"/>
      <c r="XBT164" s="1"/>
      <c r="XBU164" s="1"/>
      <c r="XBV164" s="1"/>
      <c r="XBW164" s="1"/>
      <c r="XBX164" s="1"/>
      <c r="XBY164" s="1"/>
      <c r="XBZ164" s="1"/>
      <c r="XCA164" s="1"/>
      <c r="XCB164" s="1"/>
      <c r="XCC164" s="1"/>
      <c r="XCD164" s="1"/>
      <c r="XCE164" s="1"/>
      <c r="XCF164" s="1"/>
      <c r="XCG164" s="1"/>
      <c r="XCH164" s="1"/>
      <c r="XCI164" s="1"/>
      <c r="XCJ164" s="1"/>
      <c r="XCK164" s="1"/>
      <c r="XCL164" s="1"/>
      <c r="XCM164" s="1"/>
      <c r="XCN164" s="1"/>
      <c r="XCO164" s="1"/>
      <c r="XCP164" s="1"/>
      <c r="XCQ164" s="1"/>
      <c r="XCR164" s="1"/>
      <c r="XCS164" s="1"/>
      <c r="XCT164" s="1"/>
      <c r="XCU164" s="1"/>
      <c r="XCV164" s="1"/>
      <c r="XCW164" s="1"/>
      <c r="XCX164" s="1"/>
      <c r="XCY164" s="1"/>
      <c r="XCZ164" s="1"/>
      <c r="XDA164" s="1"/>
      <c r="XDB164" s="1"/>
      <c r="XDC164" s="1"/>
      <c r="XDD164" s="1"/>
      <c r="XDE164" s="1"/>
      <c r="XDF164" s="1"/>
      <c r="XDG164" s="1"/>
      <c r="XDH164" s="1"/>
      <c r="XDI164" s="1"/>
      <c r="XDJ164" s="1"/>
      <c r="XDK164" s="1"/>
      <c r="XDL164" s="1"/>
      <c r="XDM164" s="1"/>
      <c r="XDN164" s="1"/>
      <c r="XDO164" s="1"/>
      <c r="XDP164" s="1"/>
      <c r="XDQ164" s="1"/>
      <c r="XDR164" s="1"/>
      <c r="XDS164" s="1"/>
      <c r="XDT164" s="1"/>
      <c r="XDU164" s="1"/>
      <c r="XDV164" s="1"/>
      <c r="XDW164" s="1"/>
      <c r="XDX164" s="1"/>
      <c r="XDY164" s="1"/>
      <c r="XDZ164" s="1"/>
      <c r="XEA164" s="1"/>
      <c r="XEB164" s="1"/>
      <c r="XEC164" s="1"/>
      <c r="XED164" s="1"/>
      <c r="XEE164" s="1"/>
      <c r="XEF164" s="1"/>
      <c r="XEG164" s="1"/>
      <c r="XEH164" s="1"/>
      <c r="XEI164" s="1"/>
      <c r="XEJ164" s="1"/>
      <c r="XEK164" s="1"/>
      <c r="XEL164" s="1"/>
      <c r="XEM164" s="1"/>
      <c r="XEN164" s="1"/>
      <c r="XEO164" s="1"/>
      <c r="XEP164" s="1"/>
      <c r="XEQ164" s="1"/>
      <c r="XER164" s="1"/>
      <c r="XES164" s="1"/>
      <c r="XET164" s="1"/>
      <c r="XEU164" s="1"/>
      <c r="XEV164" s="1"/>
      <c r="XEW164" s="1"/>
      <c r="XEX164" s="1"/>
      <c r="XEY164" s="1"/>
      <c r="XEZ164" s="1"/>
      <c r="XFA164" s="1"/>
      <c r="XFB164" s="1"/>
      <c r="XFC164" s="1"/>
      <c r="XFD164" s="1"/>
    </row>
    <row r="165" spans="1:151 16227:16384" s="11" customFormat="1" ht="20.25" hidden="1" x14ac:dyDescent="0.25">
      <c r="A165" s="76" t="s">
        <v>189</v>
      </c>
      <c r="B165" s="77"/>
      <c r="C165" s="76" t="s">
        <v>110</v>
      </c>
      <c r="D165" s="77"/>
      <c r="E165" s="52" t="s">
        <v>110</v>
      </c>
      <c r="F165" s="76">
        <f>SUM(F160:F164)</f>
        <v>0</v>
      </c>
      <c r="G165" s="77"/>
      <c r="H165" s="52">
        <f>SUM(H160:H164)</f>
        <v>0</v>
      </c>
      <c r="I165" s="52">
        <f>SUM(I160:I164)</f>
        <v>0</v>
      </c>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WZC165" s="1"/>
      <c r="WZD165" s="1"/>
      <c r="WZE165" s="1"/>
      <c r="WZF165" s="1"/>
      <c r="WZG165" s="1"/>
      <c r="WZH165" s="1"/>
      <c r="WZI165" s="1"/>
      <c r="WZJ165" s="1"/>
      <c r="WZK165" s="1"/>
      <c r="WZL165" s="1"/>
      <c r="WZM165" s="1"/>
      <c r="WZN165" s="1"/>
      <c r="WZO165" s="1"/>
      <c r="WZP165" s="1"/>
      <c r="WZQ165" s="1"/>
      <c r="WZR165" s="1"/>
      <c r="WZS165" s="1"/>
      <c r="WZT165" s="1"/>
      <c r="WZU165" s="1"/>
      <c r="WZV165" s="1"/>
      <c r="WZW165" s="1"/>
      <c r="WZX165" s="1"/>
      <c r="WZY165" s="1"/>
      <c r="WZZ165" s="1"/>
      <c r="XAA165" s="1"/>
      <c r="XAB165" s="1"/>
      <c r="XAC165" s="1"/>
      <c r="XAD165" s="1"/>
      <c r="XAE165" s="1"/>
      <c r="XAF165" s="1"/>
      <c r="XAG165" s="1"/>
      <c r="XAH165" s="1"/>
      <c r="XAI165" s="1"/>
      <c r="XAJ165" s="1"/>
      <c r="XAK165" s="1"/>
      <c r="XAL165" s="1"/>
      <c r="XAM165" s="1"/>
      <c r="XAN165" s="1"/>
      <c r="XAO165" s="1"/>
      <c r="XAP165" s="1"/>
      <c r="XAQ165" s="1"/>
      <c r="XAR165" s="1"/>
      <c r="XAS165" s="1"/>
      <c r="XAT165" s="1"/>
      <c r="XAU165" s="1"/>
      <c r="XAV165" s="1"/>
      <c r="XAW165" s="1"/>
      <c r="XAX165" s="1"/>
      <c r="XAY165" s="1"/>
      <c r="XAZ165" s="1"/>
      <c r="XBA165" s="1"/>
      <c r="XBB165" s="1"/>
      <c r="XBC165" s="1"/>
      <c r="XBD165" s="1"/>
      <c r="XBE165" s="1"/>
      <c r="XBF165" s="1"/>
      <c r="XBG165" s="1"/>
      <c r="XBH165" s="1"/>
      <c r="XBI165" s="1"/>
      <c r="XBJ165" s="1"/>
      <c r="XBK165" s="1"/>
      <c r="XBL165" s="1"/>
      <c r="XBM165" s="1"/>
      <c r="XBN165" s="1"/>
      <c r="XBO165" s="1"/>
      <c r="XBP165" s="1"/>
      <c r="XBQ165" s="1"/>
      <c r="XBR165" s="1"/>
      <c r="XBS165" s="1"/>
      <c r="XBT165" s="1"/>
      <c r="XBU165" s="1"/>
      <c r="XBV165" s="1"/>
      <c r="XBW165" s="1"/>
      <c r="XBX165" s="1"/>
      <c r="XBY165" s="1"/>
      <c r="XBZ165" s="1"/>
      <c r="XCA165" s="1"/>
      <c r="XCB165" s="1"/>
      <c r="XCC165" s="1"/>
      <c r="XCD165" s="1"/>
      <c r="XCE165" s="1"/>
      <c r="XCF165" s="1"/>
      <c r="XCG165" s="1"/>
      <c r="XCH165" s="1"/>
      <c r="XCI165" s="1"/>
      <c r="XCJ165" s="1"/>
      <c r="XCK165" s="1"/>
      <c r="XCL165" s="1"/>
      <c r="XCM165" s="1"/>
      <c r="XCN165" s="1"/>
      <c r="XCO165" s="1"/>
      <c r="XCP165" s="1"/>
      <c r="XCQ165" s="1"/>
      <c r="XCR165" s="1"/>
      <c r="XCS165" s="1"/>
      <c r="XCT165" s="1"/>
      <c r="XCU165" s="1"/>
      <c r="XCV165" s="1"/>
      <c r="XCW165" s="1"/>
      <c r="XCX165" s="1"/>
      <c r="XCY165" s="1"/>
      <c r="XCZ165" s="1"/>
      <c r="XDA165" s="1"/>
      <c r="XDB165" s="1"/>
      <c r="XDC165" s="1"/>
      <c r="XDD165" s="1"/>
      <c r="XDE165" s="1"/>
      <c r="XDF165" s="1"/>
      <c r="XDG165" s="1"/>
      <c r="XDH165" s="1"/>
      <c r="XDI165" s="1"/>
      <c r="XDJ165" s="1"/>
      <c r="XDK165" s="1"/>
      <c r="XDL165" s="1"/>
      <c r="XDM165" s="1"/>
      <c r="XDN165" s="1"/>
      <c r="XDO165" s="1"/>
      <c r="XDP165" s="1"/>
      <c r="XDQ165" s="1"/>
      <c r="XDR165" s="1"/>
      <c r="XDS165" s="1"/>
      <c r="XDT165" s="1"/>
      <c r="XDU165" s="1"/>
      <c r="XDV165" s="1"/>
      <c r="XDW165" s="1"/>
      <c r="XDX165" s="1"/>
      <c r="XDY165" s="1"/>
      <c r="XDZ165" s="1"/>
      <c r="XEA165" s="1"/>
      <c r="XEB165" s="1"/>
      <c r="XEC165" s="1"/>
      <c r="XED165" s="1"/>
      <c r="XEE165" s="1"/>
      <c r="XEF165" s="1"/>
      <c r="XEG165" s="1"/>
      <c r="XEH165" s="1"/>
      <c r="XEI165" s="1"/>
      <c r="XEJ165" s="1"/>
      <c r="XEK165" s="1"/>
      <c r="XEL165" s="1"/>
      <c r="XEM165" s="1"/>
      <c r="XEN165" s="1"/>
      <c r="XEO165" s="1"/>
      <c r="XEP165" s="1"/>
      <c r="XEQ165" s="1"/>
      <c r="XER165" s="1"/>
      <c r="XES165" s="1"/>
      <c r="XET165" s="1"/>
      <c r="XEU165" s="1"/>
      <c r="XEV165" s="1"/>
      <c r="XEW165" s="1"/>
      <c r="XEX165" s="1"/>
      <c r="XEY165" s="1"/>
      <c r="XEZ165" s="1"/>
      <c r="XFA165" s="1"/>
      <c r="XFB165" s="1"/>
      <c r="XFC165" s="1"/>
      <c r="XFD165" s="1"/>
    </row>
    <row r="166" spans="1:151 16227:16384" s="11" customFormat="1" ht="20.25" x14ac:dyDescent="0.25">
      <c r="A166" s="76" t="s">
        <v>261</v>
      </c>
      <c r="B166" s="77"/>
      <c r="C166" s="76" t="s">
        <v>110</v>
      </c>
      <c r="D166" s="77"/>
      <c r="E166" s="52" t="s">
        <v>110</v>
      </c>
      <c r="F166" s="76">
        <f>F157+F165</f>
        <v>192</v>
      </c>
      <c r="G166" s="77"/>
      <c r="H166" s="52">
        <f>H157+H165</f>
        <v>139190.14512</v>
      </c>
      <c r="I166" s="52">
        <f>I157+I165</f>
        <v>215744.72493599998</v>
      </c>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WZC166" s="1"/>
      <c r="WZD166" s="1"/>
      <c r="WZE166" s="1"/>
      <c r="WZF166" s="1"/>
      <c r="WZG166" s="1"/>
      <c r="WZH166" s="1"/>
      <c r="WZI166" s="1"/>
      <c r="WZJ166" s="1"/>
      <c r="WZK166" s="1"/>
      <c r="WZL166" s="1"/>
      <c r="WZM166" s="1"/>
      <c r="WZN166" s="1"/>
      <c r="WZO166" s="1"/>
      <c r="WZP166" s="1"/>
      <c r="WZQ166" s="1"/>
      <c r="WZR166" s="1"/>
      <c r="WZS166" s="1"/>
      <c r="WZT166" s="1"/>
      <c r="WZU166" s="1"/>
      <c r="WZV166" s="1"/>
      <c r="WZW166" s="1"/>
      <c r="WZX166" s="1"/>
      <c r="WZY166" s="1"/>
      <c r="WZZ166" s="1"/>
      <c r="XAA166" s="1"/>
      <c r="XAB166" s="1"/>
      <c r="XAC166" s="1"/>
      <c r="XAD166" s="1"/>
      <c r="XAE166" s="1"/>
      <c r="XAF166" s="1"/>
      <c r="XAG166" s="1"/>
      <c r="XAH166" s="1"/>
      <c r="XAI166" s="1"/>
      <c r="XAJ166" s="1"/>
      <c r="XAK166" s="1"/>
      <c r="XAL166" s="1"/>
      <c r="XAM166" s="1"/>
      <c r="XAN166" s="1"/>
      <c r="XAO166" s="1"/>
      <c r="XAP166" s="1"/>
      <c r="XAQ166" s="1"/>
      <c r="XAR166" s="1"/>
      <c r="XAS166" s="1"/>
      <c r="XAT166" s="1"/>
      <c r="XAU166" s="1"/>
      <c r="XAV166" s="1"/>
      <c r="XAW166" s="1"/>
      <c r="XAX166" s="1"/>
      <c r="XAY166" s="1"/>
      <c r="XAZ166" s="1"/>
      <c r="XBA166" s="1"/>
      <c r="XBB166" s="1"/>
      <c r="XBC166" s="1"/>
      <c r="XBD166" s="1"/>
      <c r="XBE166" s="1"/>
      <c r="XBF166" s="1"/>
      <c r="XBG166" s="1"/>
      <c r="XBH166" s="1"/>
      <c r="XBI166" s="1"/>
      <c r="XBJ166" s="1"/>
      <c r="XBK166" s="1"/>
      <c r="XBL166" s="1"/>
      <c r="XBM166" s="1"/>
      <c r="XBN166" s="1"/>
      <c r="XBO166" s="1"/>
      <c r="XBP166" s="1"/>
      <c r="XBQ166" s="1"/>
      <c r="XBR166" s="1"/>
      <c r="XBS166" s="1"/>
      <c r="XBT166" s="1"/>
      <c r="XBU166" s="1"/>
      <c r="XBV166" s="1"/>
      <c r="XBW166" s="1"/>
      <c r="XBX166" s="1"/>
      <c r="XBY166" s="1"/>
      <c r="XBZ166" s="1"/>
      <c r="XCA166" s="1"/>
      <c r="XCB166" s="1"/>
      <c r="XCC166" s="1"/>
      <c r="XCD166" s="1"/>
      <c r="XCE166" s="1"/>
      <c r="XCF166" s="1"/>
      <c r="XCG166" s="1"/>
      <c r="XCH166" s="1"/>
      <c r="XCI166" s="1"/>
      <c r="XCJ166" s="1"/>
      <c r="XCK166" s="1"/>
      <c r="XCL166" s="1"/>
      <c r="XCM166" s="1"/>
      <c r="XCN166" s="1"/>
      <c r="XCO166" s="1"/>
      <c r="XCP166" s="1"/>
      <c r="XCQ166" s="1"/>
      <c r="XCR166" s="1"/>
      <c r="XCS166" s="1"/>
      <c r="XCT166" s="1"/>
      <c r="XCU166" s="1"/>
      <c r="XCV166" s="1"/>
      <c r="XCW166" s="1"/>
      <c r="XCX166" s="1"/>
      <c r="XCY166" s="1"/>
      <c r="XCZ166" s="1"/>
      <c r="XDA166" s="1"/>
      <c r="XDB166" s="1"/>
      <c r="XDC166" s="1"/>
      <c r="XDD166" s="1"/>
      <c r="XDE166" s="1"/>
      <c r="XDF166" s="1"/>
      <c r="XDG166" s="1"/>
      <c r="XDH166" s="1"/>
      <c r="XDI166" s="1"/>
      <c r="XDJ166" s="1"/>
      <c r="XDK166" s="1"/>
      <c r="XDL166" s="1"/>
      <c r="XDM166" s="1"/>
      <c r="XDN166" s="1"/>
      <c r="XDO166" s="1"/>
      <c r="XDP166" s="1"/>
      <c r="XDQ166" s="1"/>
      <c r="XDR166" s="1"/>
      <c r="XDS166" s="1"/>
      <c r="XDT166" s="1"/>
      <c r="XDU166" s="1"/>
      <c r="XDV166" s="1"/>
      <c r="XDW166" s="1"/>
      <c r="XDX166" s="1"/>
      <c r="XDY166" s="1"/>
      <c r="XDZ166" s="1"/>
      <c r="XEA166" s="1"/>
      <c r="XEB166" s="1"/>
      <c r="XEC166" s="1"/>
      <c r="XED166" s="1"/>
      <c r="XEE166" s="1"/>
      <c r="XEF166" s="1"/>
      <c r="XEG166" s="1"/>
      <c r="XEH166" s="1"/>
      <c r="XEI166" s="1"/>
      <c r="XEJ166" s="1"/>
      <c r="XEK166" s="1"/>
      <c r="XEL166" s="1"/>
      <c r="XEM166" s="1"/>
      <c r="XEN166" s="1"/>
      <c r="XEO166" s="1"/>
      <c r="XEP166" s="1"/>
      <c r="XEQ166" s="1"/>
      <c r="XER166" s="1"/>
      <c r="XES166" s="1"/>
      <c r="XET166" s="1"/>
      <c r="XEU166" s="1"/>
      <c r="XEV166" s="1"/>
      <c r="XEW166" s="1"/>
      <c r="XEX166" s="1"/>
      <c r="XEY166" s="1"/>
      <c r="XEZ166" s="1"/>
      <c r="XFA166" s="1"/>
      <c r="XFB166" s="1"/>
      <c r="XFC166" s="1"/>
      <c r="XFD166" s="1"/>
    </row>
    <row r="167" spans="1:151 16227:16384" ht="20.25" x14ac:dyDescent="0.25">
      <c r="A167" s="101" t="s">
        <v>182</v>
      </c>
      <c r="B167" s="102"/>
      <c r="C167" s="102"/>
      <c r="D167" s="102"/>
      <c r="E167" s="102"/>
      <c r="F167" s="102"/>
      <c r="G167" s="102"/>
      <c r="H167" s="102"/>
      <c r="I167" s="118"/>
    </row>
    <row r="168" spans="1:151 16227:16384" ht="44.25" customHeight="1" x14ac:dyDescent="0.25">
      <c r="A168" s="151" t="s">
        <v>187</v>
      </c>
      <c r="B168" s="151"/>
      <c r="C168" s="151" t="s">
        <v>102</v>
      </c>
      <c r="D168" s="151"/>
      <c r="E168" s="151" t="s">
        <v>103</v>
      </c>
      <c r="F168" s="151" t="s">
        <v>104</v>
      </c>
      <c r="G168" s="151"/>
      <c r="H168" s="151" t="s">
        <v>105</v>
      </c>
      <c r="I168" s="36" t="s">
        <v>157</v>
      </c>
      <c r="L168" s="1">
        <f>25000*1.55</f>
        <v>38750</v>
      </c>
    </row>
    <row r="169" spans="1:151 16227:16384" s="11" customFormat="1" ht="20.25" x14ac:dyDescent="0.25">
      <c r="A169" s="151"/>
      <c r="B169" s="151"/>
      <c r="C169" s="151"/>
      <c r="D169" s="151"/>
      <c r="E169" s="151"/>
      <c r="F169" s="151"/>
      <c r="G169" s="151"/>
      <c r="H169" s="151"/>
      <c r="I169" s="37">
        <v>0.55000000000000004</v>
      </c>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WZC169" s="1"/>
      <c r="WZD169" s="1"/>
      <c r="WZE169" s="1"/>
      <c r="WZF169" s="1"/>
      <c r="WZG169" s="1"/>
      <c r="WZH169" s="1"/>
      <c r="WZI169" s="1"/>
      <c r="WZJ169" s="1"/>
      <c r="WZK169" s="1"/>
      <c r="WZL169" s="1"/>
      <c r="WZM169" s="1"/>
      <c r="WZN169" s="1"/>
      <c r="WZO169" s="1"/>
      <c r="WZP169" s="1"/>
      <c r="WZQ169" s="1"/>
      <c r="WZR169" s="1"/>
      <c r="WZS169" s="1"/>
      <c r="WZT169" s="1"/>
      <c r="WZU169" s="1"/>
      <c r="WZV169" s="1"/>
      <c r="WZW169" s="1"/>
      <c r="WZX169" s="1"/>
      <c r="WZY169" s="1"/>
      <c r="WZZ169" s="1"/>
      <c r="XAA169" s="1"/>
      <c r="XAB169" s="1"/>
      <c r="XAC169" s="1"/>
      <c r="XAD169" s="1"/>
      <c r="XAE169" s="1"/>
      <c r="XAF169" s="1"/>
      <c r="XAG169" s="1"/>
      <c r="XAH169" s="1"/>
      <c r="XAI169" s="1"/>
      <c r="XAJ169" s="1"/>
      <c r="XAK169" s="1"/>
      <c r="XAL169" s="1"/>
      <c r="XAM169" s="1"/>
      <c r="XAN169" s="1"/>
      <c r="XAO169" s="1"/>
      <c r="XAP169" s="1"/>
      <c r="XAQ169" s="1"/>
      <c r="XAR169" s="1"/>
      <c r="XAS169" s="1"/>
      <c r="XAT169" s="1"/>
      <c r="XAU169" s="1"/>
      <c r="XAV169" s="1"/>
      <c r="XAW169" s="1"/>
      <c r="XAX169" s="1"/>
      <c r="XAY169" s="1"/>
      <c r="XAZ169" s="1"/>
      <c r="XBA169" s="1"/>
      <c r="XBB169" s="1"/>
      <c r="XBC169" s="1"/>
      <c r="XBD169" s="1"/>
      <c r="XBE169" s="1"/>
      <c r="XBF169" s="1"/>
      <c r="XBG169" s="1"/>
      <c r="XBH169" s="1"/>
      <c r="XBI169" s="1"/>
      <c r="XBJ169" s="1"/>
      <c r="XBK169" s="1"/>
      <c r="XBL169" s="1"/>
      <c r="XBM169" s="1"/>
      <c r="XBN169" s="1"/>
      <c r="XBO169" s="1"/>
      <c r="XBP169" s="1"/>
      <c r="XBQ169" s="1"/>
      <c r="XBR169" s="1"/>
      <c r="XBS169" s="1"/>
      <c r="XBT169" s="1"/>
      <c r="XBU169" s="1"/>
      <c r="XBV169" s="1"/>
      <c r="XBW169" s="1"/>
      <c r="XBX169" s="1"/>
      <c r="XBY169" s="1"/>
      <c r="XBZ169" s="1"/>
      <c r="XCA169" s="1"/>
      <c r="XCB169" s="1"/>
      <c r="XCC169" s="1"/>
      <c r="XCD169" s="1"/>
      <c r="XCE169" s="1"/>
      <c r="XCF169" s="1"/>
      <c r="XCG169" s="1"/>
      <c r="XCH169" s="1"/>
      <c r="XCI169" s="1"/>
      <c r="XCJ169" s="1"/>
      <c r="XCK169" s="1"/>
      <c r="XCL169" s="1"/>
      <c r="XCM169" s="1"/>
      <c r="XCN169" s="1"/>
      <c r="XCO169" s="1"/>
      <c r="XCP169" s="1"/>
      <c r="XCQ169" s="1"/>
      <c r="XCR169" s="1"/>
      <c r="XCS169" s="1"/>
      <c r="XCT169" s="1"/>
      <c r="XCU169" s="1"/>
      <c r="XCV169" s="1"/>
      <c r="XCW169" s="1"/>
      <c r="XCX169" s="1"/>
      <c r="XCY169" s="1"/>
      <c r="XCZ169" s="1"/>
      <c r="XDA169" s="1"/>
      <c r="XDB169" s="1"/>
      <c r="XDC169" s="1"/>
      <c r="XDD169" s="1"/>
      <c r="XDE169" s="1"/>
      <c r="XDF169" s="1"/>
      <c r="XDG169" s="1"/>
      <c r="XDH169" s="1"/>
      <c r="XDI169" s="1"/>
      <c r="XDJ169" s="1"/>
      <c r="XDK169" s="1"/>
      <c r="XDL169" s="1"/>
      <c r="XDM169" s="1"/>
      <c r="XDN169" s="1"/>
      <c r="XDO169" s="1"/>
      <c r="XDP169" s="1"/>
      <c r="XDQ169" s="1"/>
      <c r="XDR169" s="1"/>
      <c r="XDS169" s="1"/>
      <c r="XDT169" s="1"/>
      <c r="XDU169" s="1"/>
      <c r="XDV169" s="1"/>
      <c r="XDW169" s="1"/>
      <c r="XDX169" s="1"/>
      <c r="XDY169" s="1"/>
      <c r="XDZ169" s="1"/>
      <c r="XEA169" s="1"/>
      <c r="XEB169" s="1"/>
      <c r="XEC169" s="1"/>
      <c r="XED169" s="1"/>
      <c r="XEE169" s="1"/>
      <c r="XEF169" s="1"/>
      <c r="XEG169" s="1"/>
      <c r="XEH169" s="1"/>
      <c r="XEI169" s="1"/>
      <c r="XEJ169" s="1"/>
      <c r="XEK169" s="1"/>
      <c r="XEL169" s="1"/>
      <c r="XEM169" s="1"/>
      <c r="XEN169" s="1"/>
      <c r="XEO169" s="1"/>
      <c r="XEP169" s="1"/>
      <c r="XEQ169" s="1"/>
      <c r="XER169" s="1"/>
      <c r="XES169" s="1"/>
      <c r="XET169" s="1"/>
      <c r="XEU169" s="1"/>
      <c r="XEV169" s="1"/>
      <c r="XEW169" s="1"/>
      <c r="XEX169" s="1"/>
      <c r="XEY169" s="1"/>
      <c r="XEZ169" s="1"/>
      <c r="XFA169" s="1"/>
      <c r="XFB169" s="1"/>
      <c r="XFC169" s="1"/>
      <c r="XFD169" s="1"/>
    </row>
    <row r="170" spans="1:151 16227:16384" s="11" customFormat="1" ht="20.25" x14ac:dyDescent="0.25">
      <c r="A170" s="63" t="s">
        <v>219</v>
      </c>
      <c r="B170" s="64"/>
      <c r="C170" s="64"/>
      <c r="D170" s="64"/>
      <c r="E170" s="64"/>
      <c r="F170" s="64"/>
      <c r="G170" s="64"/>
      <c r="H170" s="64"/>
      <c r="I170" s="65"/>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WZC170" s="1"/>
      <c r="WZD170" s="1"/>
      <c r="WZE170" s="1"/>
      <c r="WZF170" s="1"/>
      <c r="WZG170" s="1"/>
      <c r="WZH170" s="1"/>
      <c r="WZI170" s="1"/>
      <c r="WZJ170" s="1"/>
      <c r="WZK170" s="1"/>
      <c r="WZL170" s="1"/>
      <c r="WZM170" s="1"/>
      <c r="WZN170" s="1"/>
      <c r="WZO170" s="1"/>
      <c r="WZP170" s="1"/>
      <c r="WZQ170" s="1"/>
      <c r="WZR170" s="1"/>
      <c r="WZS170" s="1"/>
      <c r="WZT170" s="1"/>
      <c r="WZU170" s="1"/>
      <c r="WZV170" s="1"/>
      <c r="WZW170" s="1"/>
      <c r="WZX170" s="1"/>
      <c r="WZY170" s="1"/>
      <c r="WZZ170" s="1"/>
      <c r="XAA170" s="1"/>
      <c r="XAB170" s="1"/>
      <c r="XAC170" s="1"/>
      <c r="XAD170" s="1"/>
      <c r="XAE170" s="1"/>
      <c r="XAF170" s="1"/>
      <c r="XAG170" s="1"/>
      <c r="XAH170" s="1"/>
      <c r="XAI170" s="1"/>
      <c r="XAJ170" s="1"/>
      <c r="XAK170" s="1"/>
      <c r="XAL170" s="1"/>
      <c r="XAM170" s="1"/>
      <c r="XAN170" s="1"/>
      <c r="XAO170" s="1"/>
      <c r="XAP170" s="1"/>
      <c r="XAQ170" s="1"/>
      <c r="XAR170" s="1"/>
      <c r="XAS170" s="1"/>
      <c r="XAT170" s="1"/>
      <c r="XAU170" s="1"/>
      <c r="XAV170" s="1"/>
      <c r="XAW170" s="1"/>
      <c r="XAX170" s="1"/>
      <c r="XAY170" s="1"/>
      <c r="XAZ170" s="1"/>
      <c r="XBA170" s="1"/>
      <c r="XBB170" s="1"/>
      <c r="XBC170" s="1"/>
      <c r="XBD170" s="1"/>
      <c r="XBE170" s="1"/>
      <c r="XBF170" s="1"/>
      <c r="XBG170" s="1"/>
      <c r="XBH170" s="1"/>
      <c r="XBI170" s="1"/>
      <c r="XBJ170" s="1"/>
      <c r="XBK170" s="1"/>
      <c r="XBL170" s="1"/>
      <c r="XBM170" s="1"/>
      <c r="XBN170" s="1"/>
      <c r="XBO170" s="1"/>
      <c r="XBP170" s="1"/>
      <c r="XBQ170" s="1"/>
      <c r="XBR170" s="1"/>
      <c r="XBS170" s="1"/>
      <c r="XBT170" s="1"/>
      <c r="XBU170" s="1"/>
      <c r="XBV170" s="1"/>
      <c r="XBW170" s="1"/>
      <c r="XBX170" s="1"/>
      <c r="XBY170" s="1"/>
      <c r="XBZ170" s="1"/>
      <c r="XCA170" s="1"/>
      <c r="XCB170" s="1"/>
      <c r="XCC170" s="1"/>
      <c r="XCD170" s="1"/>
      <c r="XCE170" s="1"/>
      <c r="XCF170" s="1"/>
      <c r="XCG170" s="1"/>
      <c r="XCH170" s="1"/>
      <c r="XCI170" s="1"/>
      <c r="XCJ170" s="1"/>
      <c r="XCK170" s="1"/>
      <c r="XCL170" s="1"/>
      <c r="XCM170" s="1"/>
      <c r="XCN170" s="1"/>
      <c r="XCO170" s="1"/>
      <c r="XCP170" s="1"/>
      <c r="XCQ170" s="1"/>
      <c r="XCR170" s="1"/>
      <c r="XCS170" s="1"/>
      <c r="XCT170" s="1"/>
      <c r="XCU170" s="1"/>
      <c r="XCV170" s="1"/>
      <c r="XCW170" s="1"/>
      <c r="XCX170" s="1"/>
      <c r="XCY170" s="1"/>
      <c r="XCZ170" s="1"/>
      <c r="XDA170" s="1"/>
      <c r="XDB170" s="1"/>
      <c r="XDC170" s="1"/>
      <c r="XDD170" s="1"/>
      <c r="XDE170" s="1"/>
      <c r="XDF170" s="1"/>
      <c r="XDG170" s="1"/>
      <c r="XDH170" s="1"/>
      <c r="XDI170" s="1"/>
      <c r="XDJ170" s="1"/>
      <c r="XDK170" s="1"/>
      <c r="XDL170" s="1"/>
      <c r="XDM170" s="1"/>
      <c r="XDN170" s="1"/>
      <c r="XDO170" s="1"/>
      <c r="XDP170" s="1"/>
      <c r="XDQ170" s="1"/>
      <c r="XDR170" s="1"/>
      <c r="XDS170" s="1"/>
      <c r="XDT170" s="1"/>
      <c r="XDU170" s="1"/>
      <c r="XDV170" s="1"/>
      <c r="XDW170" s="1"/>
      <c r="XDX170" s="1"/>
      <c r="XDY170" s="1"/>
      <c r="XDZ170" s="1"/>
      <c r="XEA170" s="1"/>
      <c r="XEB170" s="1"/>
      <c r="XEC170" s="1"/>
      <c r="XED170" s="1"/>
      <c r="XEE170" s="1"/>
      <c r="XEF170" s="1"/>
      <c r="XEG170" s="1"/>
      <c r="XEH170" s="1"/>
      <c r="XEI170" s="1"/>
      <c r="XEJ170" s="1"/>
      <c r="XEK170" s="1"/>
      <c r="XEL170" s="1"/>
      <c r="XEM170" s="1"/>
      <c r="XEN170" s="1"/>
      <c r="XEO170" s="1"/>
      <c r="XEP170" s="1"/>
      <c r="XEQ170" s="1"/>
      <c r="XER170" s="1"/>
      <c r="XES170" s="1"/>
      <c r="XET170" s="1"/>
      <c r="XEU170" s="1"/>
      <c r="XEV170" s="1"/>
      <c r="XEW170" s="1"/>
      <c r="XEX170" s="1"/>
      <c r="XEY170" s="1"/>
      <c r="XEZ170" s="1"/>
      <c r="XFA170" s="1"/>
      <c r="XFB170" s="1"/>
      <c r="XFC170" s="1"/>
      <c r="XFD170" s="1"/>
    </row>
    <row r="171" spans="1:151 16227:16384" s="11" customFormat="1" ht="20.25" x14ac:dyDescent="0.25">
      <c r="A171" s="63" t="s">
        <v>220</v>
      </c>
      <c r="B171" s="64"/>
      <c r="C171" s="64"/>
      <c r="D171" s="64"/>
      <c r="E171" s="64"/>
      <c r="F171" s="64"/>
      <c r="G171" s="64"/>
      <c r="H171" s="64"/>
      <c r="I171" s="65"/>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WZC171" s="1"/>
      <c r="WZD171" s="1"/>
      <c r="WZE171" s="1"/>
      <c r="WZF171" s="1"/>
      <c r="WZG171" s="1"/>
      <c r="WZH171" s="1"/>
      <c r="WZI171" s="1"/>
      <c r="WZJ171" s="1"/>
      <c r="WZK171" s="1"/>
      <c r="WZL171" s="1"/>
      <c r="WZM171" s="1"/>
      <c r="WZN171" s="1"/>
      <c r="WZO171" s="1"/>
      <c r="WZP171" s="1"/>
      <c r="WZQ171" s="1"/>
      <c r="WZR171" s="1"/>
      <c r="WZS171" s="1"/>
      <c r="WZT171" s="1"/>
      <c r="WZU171" s="1"/>
      <c r="WZV171" s="1"/>
      <c r="WZW171" s="1"/>
      <c r="WZX171" s="1"/>
      <c r="WZY171" s="1"/>
      <c r="WZZ171" s="1"/>
      <c r="XAA171" s="1"/>
      <c r="XAB171" s="1"/>
      <c r="XAC171" s="1"/>
      <c r="XAD171" s="1"/>
      <c r="XAE171" s="1"/>
      <c r="XAF171" s="1"/>
      <c r="XAG171" s="1"/>
      <c r="XAH171" s="1"/>
      <c r="XAI171" s="1"/>
      <c r="XAJ171" s="1"/>
      <c r="XAK171" s="1"/>
      <c r="XAL171" s="1"/>
      <c r="XAM171" s="1"/>
      <c r="XAN171" s="1"/>
      <c r="XAO171" s="1"/>
      <c r="XAP171" s="1"/>
      <c r="XAQ171" s="1"/>
      <c r="XAR171" s="1"/>
      <c r="XAS171" s="1"/>
      <c r="XAT171" s="1"/>
      <c r="XAU171" s="1"/>
      <c r="XAV171" s="1"/>
      <c r="XAW171" s="1"/>
      <c r="XAX171" s="1"/>
      <c r="XAY171" s="1"/>
      <c r="XAZ171" s="1"/>
      <c r="XBA171" s="1"/>
      <c r="XBB171" s="1"/>
      <c r="XBC171" s="1"/>
      <c r="XBD171" s="1"/>
      <c r="XBE171" s="1"/>
      <c r="XBF171" s="1"/>
      <c r="XBG171" s="1"/>
      <c r="XBH171" s="1"/>
      <c r="XBI171" s="1"/>
      <c r="XBJ171" s="1"/>
      <c r="XBK171" s="1"/>
      <c r="XBL171" s="1"/>
      <c r="XBM171" s="1"/>
      <c r="XBN171" s="1"/>
      <c r="XBO171" s="1"/>
      <c r="XBP171" s="1"/>
      <c r="XBQ171" s="1"/>
      <c r="XBR171" s="1"/>
      <c r="XBS171" s="1"/>
      <c r="XBT171" s="1"/>
      <c r="XBU171" s="1"/>
      <c r="XBV171" s="1"/>
      <c r="XBW171" s="1"/>
      <c r="XBX171" s="1"/>
      <c r="XBY171" s="1"/>
      <c r="XBZ171" s="1"/>
      <c r="XCA171" s="1"/>
      <c r="XCB171" s="1"/>
      <c r="XCC171" s="1"/>
      <c r="XCD171" s="1"/>
      <c r="XCE171" s="1"/>
      <c r="XCF171" s="1"/>
      <c r="XCG171" s="1"/>
      <c r="XCH171" s="1"/>
      <c r="XCI171" s="1"/>
      <c r="XCJ171" s="1"/>
      <c r="XCK171" s="1"/>
      <c r="XCL171" s="1"/>
      <c r="XCM171" s="1"/>
      <c r="XCN171" s="1"/>
      <c r="XCO171" s="1"/>
      <c r="XCP171" s="1"/>
      <c r="XCQ171" s="1"/>
      <c r="XCR171" s="1"/>
      <c r="XCS171" s="1"/>
      <c r="XCT171" s="1"/>
      <c r="XCU171" s="1"/>
      <c r="XCV171" s="1"/>
      <c r="XCW171" s="1"/>
      <c r="XCX171" s="1"/>
      <c r="XCY171" s="1"/>
      <c r="XCZ171" s="1"/>
      <c r="XDA171" s="1"/>
      <c r="XDB171" s="1"/>
      <c r="XDC171" s="1"/>
      <c r="XDD171" s="1"/>
      <c r="XDE171" s="1"/>
      <c r="XDF171" s="1"/>
      <c r="XDG171" s="1"/>
      <c r="XDH171" s="1"/>
      <c r="XDI171" s="1"/>
      <c r="XDJ171" s="1"/>
      <c r="XDK171" s="1"/>
      <c r="XDL171" s="1"/>
      <c r="XDM171" s="1"/>
      <c r="XDN171" s="1"/>
      <c r="XDO171" s="1"/>
      <c r="XDP171" s="1"/>
      <c r="XDQ171" s="1"/>
      <c r="XDR171" s="1"/>
      <c r="XDS171" s="1"/>
      <c r="XDT171" s="1"/>
      <c r="XDU171" s="1"/>
      <c r="XDV171" s="1"/>
      <c r="XDW171" s="1"/>
      <c r="XDX171" s="1"/>
      <c r="XDY171" s="1"/>
      <c r="XDZ171" s="1"/>
      <c r="XEA171" s="1"/>
      <c r="XEB171" s="1"/>
      <c r="XEC171" s="1"/>
      <c r="XED171" s="1"/>
      <c r="XEE171" s="1"/>
      <c r="XEF171" s="1"/>
      <c r="XEG171" s="1"/>
      <c r="XEH171" s="1"/>
      <c r="XEI171" s="1"/>
      <c r="XEJ171" s="1"/>
      <c r="XEK171" s="1"/>
      <c r="XEL171" s="1"/>
      <c r="XEM171" s="1"/>
      <c r="XEN171" s="1"/>
      <c r="XEO171" s="1"/>
      <c r="XEP171" s="1"/>
      <c r="XEQ171" s="1"/>
      <c r="XER171" s="1"/>
      <c r="XES171" s="1"/>
      <c r="XET171" s="1"/>
      <c r="XEU171" s="1"/>
      <c r="XEV171" s="1"/>
      <c r="XEW171" s="1"/>
      <c r="XEX171" s="1"/>
      <c r="XEY171" s="1"/>
      <c r="XEZ171" s="1"/>
      <c r="XFA171" s="1"/>
      <c r="XFB171" s="1"/>
      <c r="XFC171" s="1"/>
      <c r="XFD171" s="1"/>
    </row>
    <row r="172" spans="1:151 16227:16384" s="11" customFormat="1" ht="20.25" x14ac:dyDescent="0.25">
      <c r="A172" s="63" t="s">
        <v>221</v>
      </c>
      <c r="B172" s="64"/>
      <c r="C172" s="64"/>
      <c r="D172" s="64"/>
      <c r="E172" s="64"/>
      <c r="F172" s="64"/>
      <c r="G172" s="64"/>
      <c r="H172" s="64"/>
      <c r="I172" s="65"/>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WZC172" s="1"/>
      <c r="WZD172" s="1"/>
      <c r="WZE172" s="1"/>
      <c r="WZF172" s="1"/>
      <c r="WZG172" s="1"/>
      <c r="WZH172" s="1"/>
      <c r="WZI172" s="1"/>
      <c r="WZJ172" s="1"/>
      <c r="WZK172" s="1"/>
      <c r="WZL172" s="1"/>
      <c r="WZM172" s="1"/>
      <c r="WZN172" s="1"/>
      <c r="WZO172" s="1"/>
      <c r="WZP172" s="1"/>
      <c r="WZQ172" s="1"/>
      <c r="WZR172" s="1"/>
      <c r="WZS172" s="1"/>
      <c r="WZT172" s="1"/>
      <c r="WZU172" s="1"/>
      <c r="WZV172" s="1"/>
      <c r="WZW172" s="1"/>
      <c r="WZX172" s="1"/>
      <c r="WZY172" s="1"/>
      <c r="WZZ172" s="1"/>
      <c r="XAA172" s="1"/>
      <c r="XAB172" s="1"/>
      <c r="XAC172" s="1"/>
      <c r="XAD172" s="1"/>
      <c r="XAE172" s="1"/>
      <c r="XAF172" s="1"/>
      <c r="XAG172" s="1"/>
      <c r="XAH172" s="1"/>
      <c r="XAI172" s="1"/>
      <c r="XAJ172" s="1"/>
      <c r="XAK172" s="1"/>
      <c r="XAL172" s="1"/>
      <c r="XAM172" s="1"/>
      <c r="XAN172" s="1"/>
      <c r="XAO172" s="1"/>
      <c r="XAP172" s="1"/>
      <c r="XAQ172" s="1"/>
      <c r="XAR172" s="1"/>
      <c r="XAS172" s="1"/>
      <c r="XAT172" s="1"/>
      <c r="XAU172" s="1"/>
      <c r="XAV172" s="1"/>
      <c r="XAW172" s="1"/>
      <c r="XAX172" s="1"/>
      <c r="XAY172" s="1"/>
      <c r="XAZ172" s="1"/>
      <c r="XBA172" s="1"/>
      <c r="XBB172" s="1"/>
      <c r="XBC172" s="1"/>
      <c r="XBD172" s="1"/>
      <c r="XBE172" s="1"/>
      <c r="XBF172" s="1"/>
      <c r="XBG172" s="1"/>
      <c r="XBH172" s="1"/>
      <c r="XBI172" s="1"/>
      <c r="XBJ172" s="1"/>
      <c r="XBK172" s="1"/>
      <c r="XBL172" s="1"/>
      <c r="XBM172" s="1"/>
      <c r="XBN172" s="1"/>
      <c r="XBO172" s="1"/>
      <c r="XBP172" s="1"/>
      <c r="XBQ172" s="1"/>
      <c r="XBR172" s="1"/>
      <c r="XBS172" s="1"/>
      <c r="XBT172" s="1"/>
      <c r="XBU172" s="1"/>
      <c r="XBV172" s="1"/>
      <c r="XBW172" s="1"/>
      <c r="XBX172" s="1"/>
      <c r="XBY172" s="1"/>
      <c r="XBZ172" s="1"/>
      <c r="XCA172" s="1"/>
      <c r="XCB172" s="1"/>
      <c r="XCC172" s="1"/>
      <c r="XCD172" s="1"/>
      <c r="XCE172" s="1"/>
      <c r="XCF172" s="1"/>
      <c r="XCG172" s="1"/>
      <c r="XCH172" s="1"/>
      <c r="XCI172" s="1"/>
      <c r="XCJ172" s="1"/>
      <c r="XCK172" s="1"/>
      <c r="XCL172" s="1"/>
      <c r="XCM172" s="1"/>
      <c r="XCN172" s="1"/>
      <c r="XCO172" s="1"/>
      <c r="XCP172" s="1"/>
      <c r="XCQ172" s="1"/>
      <c r="XCR172" s="1"/>
      <c r="XCS172" s="1"/>
      <c r="XCT172" s="1"/>
      <c r="XCU172" s="1"/>
      <c r="XCV172" s="1"/>
      <c r="XCW172" s="1"/>
      <c r="XCX172" s="1"/>
      <c r="XCY172" s="1"/>
      <c r="XCZ172" s="1"/>
      <c r="XDA172" s="1"/>
      <c r="XDB172" s="1"/>
      <c r="XDC172" s="1"/>
      <c r="XDD172" s="1"/>
      <c r="XDE172" s="1"/>
      <c r="XDF172" s="1"/>
      <c r="XDG172" s="1"/>
      <c r="XDH172" s="1"/>
      <c r="XDI172" s="1"/>
      <c r="XDJ172" s="1"/>
      <c r="XDK172" s="1"/>
      <c r="XDL172" s="1"/>
      <c r="XDM172" s="1"/>
      <c r="XDN172" s="1"/>
      <c r="XDO172" s="1"/>
      <c r="XDP172" s="1"/>
      <c r="XDQ172" s="1"/>
      <c r="XDR172" s="1"/>
      <c r="XDS172" s="1"/>
      <c r="XDT172" s="1"/>
      <c r="XDU172" s="1"/>
      <c r="XDV172" s="1"/>
      <c r="XDW172" s="1"/>
      <c r="XDX172" s="1"/>
      <c r="XDY172" s="1"/>
      <c r="XDZ172" s="1"/>
      <c r="XEA172" s="1"/>
      <c r="XEB172" s="1"/>
      <c r="XEC172" s="1"/>
      <c r="XED172" s="1"/>
      <c r="XEE172" s="1"/>
      <c r="XEF172" s="1"/>
      <c r="XEG172" s="1"/>
      <c r="XEH172" s="1"/>
      <c r="XEI172" s="1"/>
      <c r="XEJ172" s="1"/>
      <c r="XEK172" s="1"/>
      <c r="XEL172" s="1"/>
      <c r="XEM172" s="1"/>
      <c r="XEN172" s="1"/>
      <c r="XEO172" s="1"/>
      <c r="XEP172" s="1"/>
      <c r="XEQ172" s="1"/>
      <c r="XER172" s="1"/>
      <c r="XES172" s="1"/>
      <c r="XET172" s="1"/>
      <c r="XEU172" s="1"/>
      <c r="XEV172" s="1"/>
      <c r="XEW172" s="1"/>
      <c r="XEX172" s="1"/>
      <c r="XEY172" s="1"/>
      <c r="XEZ172" s="1"/>
      <c r="XFA172" s="1"/>
      <c r="XFB172" s="1"/>
      <c r="XFC172" s="1"/>
      <c r="XFD172" s="1"/>
    </row>
    <row r="173" spans="1:151 16227:16384" s="11" customFormat="1" ht="20.25" x14ac:dyDescent="0.25">
      <c r="A173" s="63" t="s">
        <v>222</v>
      </c>
      <c r="B173" s="64"/>
      <c r="C173" s="64"/>
      <c r="D173" s="64"/>
      <c r="E173" s="64"/>
      <c r="F173" s="64"/>
      <c r="G173" s="64"/>
      <c r="H173" s="64"/>
      <c r="I173" s="65"/>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WZC173" s="1"/>
      <c r="WZD173" s="1"/>
      <c r="WZE173" s="1"/>
      <c r="WZF173" s="1"/>
      <c r="WZG173" s="1"/>
      <c r="WZH173" s="1"/>
      <c r="WZI173" s="1"/>
      <c r="WZJ173" s="1"/>
      <c r="WZK173" s="1"/>
      <c r="WZL173" s="1"/>
      <c r="WZM173" s="1"/>
      <c r="WZN173" s="1"/>
      <c r="WZO173" s="1"/>
      <c r="WZP173" s="1"/>
      <c r="WZQ173" s="1"/>
      <c r="WZR173" s="1"/>
      <c r="WZS173" s="1"/>
      <c r="WZT173" s="1"/>
      <c r="WZU173" s="1"/>
      <c r="WZV173" s="1"/>
      <c r="WZW173" s="1"/>
      <c r="WZX173" s="1"/>
      <c r="WZY173" s="1"/>
      <c r="WZZ173" s="1"/>
      <c r="XAA173" s="1"/>
      <c r="XAB173" s="1"/>
      <c r="XAC173" s="1"/>
      <c r="XAD173" s="1"/>
      <c r="XAE173" s="1"/>
      <c r="XAF173" s="1"/>
      <c r="XAG173" s="1"/>
      <c r="XAH173" s="1"/>
      <c r="XAI173" s="1"/>
      <c r="XAJ173" s="1"/>
      <c r="XAK173" s="1"/>
      <c r="XAL173" s="1"/>
      <c r="XAM173" s="1"/>
      <c r="XAN173" s="1"/>
      <c r="XAO173" s="1"/>
      <c r="XAP173" s="1"/>
      <c r="XAQ173" s="1"/>
      <c r="XAR173" s="1"/>
      <c r="XAS173" s="1"/>
      <c r="XAT173" s="1"/>
      <c r="XAU173" s="1"/>
      <c r="XAV173" s="1"/>
      <c r="XAW173" s="1"/>
      <c r="XAX173" s="1"/>
      <c r="XAY173" s="1"/>
      <c r="XAZ173" s="1"/>
      <c r="XBA173" s="1"/>
      <c r="XBB173" s="1"/>
      <c r="XBC173" s="1"/>
      <c r="XBD173" s="1"/>
      <c r="XBE173" s="1"/>
      <c r="XBF173" s="1"/>
      <c r="XBG173" s="1"/>
      <c r="XBH173" s="1"/>
      <c r="XBI173" s="1"/>
      <c r="XBJ173" s="1"/>
      <c r="XBK173" s="1"/>
      <c r="XBL173" s="1"/>
      <c r="XBM173" s="1"/>
      <c r="XBN173" s="1"/>
      <c r="XBO173" s="1"/>
      <c r="XBP173" s="1"/>
      <c r="XBQ173" s="1"/>
      <c r="XBR173" s="1"/>
      <c r="XBS173" s="1"/>
      <c r="XBT173" s="1"/>
      <c r="XBU173" s="1"/>
      <c r="XBV173" s="1"/>
      <c r="XBW173" s="1"/>
      <c r="XBX173" s="1"/>
      <c r="XBY173" s="1"/>
      <c r="XBZ173" s="1"/>
      <c r="XCA173" s="1"/>
      <c r="XCB173" s="1"/>
      <c r="XCC173" s="1"/>
      <c r="XCD173" s="1"/>
      <c r="XCE173" s="1"/>
      <c r="XCF173" s="1"/>
      <c r="XCG173" s="1"/>
      <c r="XCH173" s="1"/>
      <c r="XCI173" s="1"/>
      <c r="XCJ173" s="1"/>
      <c r="XCK173" s="1"/>
      <c r="XCL173" s="1"/>
      <c r="XCM173" s="1"/>
      <c r="XCN173" s="1"/>
      <c r="XCO173" s="1"/>
      <c r="XCP173" s="1"/>
      <c r="XCQ173" s="1"/>
      <c r="XCR173" s="1"/>
      <c r="XCS173" s="1"/>
      <c r="XCT173" s="1"/>
      <c r="XCU173" s="1"/>
      <c r="XCV173" s="1"/>
      <c r="XCW173" s="1"/>
      <c r="XCX173" s="1"/>
      <c r="XCY173" s="1"/>
      <c r="XCZ173" s="1"/>
      <c r="XDA173" s="1"/>
      <c r="XDB173" s="1"/>
      <c r="XDC173" s="1"/>
      <c r="XDD173" s="1"/>
      <c r="XDE173" s="1"/>
      <c r="XDF173" s="1"/>
      <c r="XDG173" s="1"/>
      <c r="XDH173" s="1"/>
      <c r="XDI173" s="1"/>
      <c r="XDJ173" s="1"/>
      <c r="XDK173" s="1"/>
      <c r="XDL173" s="1"/>
      <c r="XDM173" s="1"/>
      <c r="XDN173" s="1"/>
      <c r="XDO173" s="1"/>
      <c r="XDP173" s="1"/>
      <c r="XDQ173" s="1"/>
      <c r="XDR173" s="1"/>
      <c r="XDS173" s="1"/>
      <c r="XDT173" s="1"/>
      <c r="XDU173" s="1"/>
      <c r="XDV173" s="1"/>
      <c r="XDW173" s="1"/>
      <c r="XDX173" s="1"/>
      <c r="XDY173" s="1"/>
      <c r="XDZ173" s="1"/>
      <c r="XEA173" s="1"/>
      <c r="XEB173" s="1"/>
      <c r="XEC173" s="1"/>
      <c r="XED173" s="1"/>
      <c r="XEE173" s="1"/>
      <c r="XEF173" s="1"/>
      <c r="XEG173" s="1"/>
      <c r="XEH173" s="1"/>
      <c r="XEI173" s="1"/>
      <c r="XEJ173" s="1"/>
      <c r="XEK173" s="1"/>
      <c r="XEL173" s="1"/>
      <c r="XEM173" s="1"/>
      <c r="XEN173" s="1"/>
      <c r="XEO173" s="1"/>
      <c r="XEP173" s="1"/>
      <c r="XEQ173" s="1"/>
      <c r="XER173" s="1"/>
      <c r="XES173" s="1"/>
      <c r="XET173" s="1"/>
      <c r="XEU173" s="1"/>
      <c r="XEV173" s="1"/>
      <c r="XEW173" s="1"/>
      <c r="XEX173" s="1"/>
      <c r="XEY173" s="1"/>
      <c r="XEZ173" s="1"/>
      <c r="XFA173" s="1"/>
      <c r="XFB173" s="1"/>
      <c r="XFC173" s="1"/>
      <c r="XFD173" s="1"/>
    </row>
    <row r="174" spans="1:151 16227:16384" s="11" customFormat="1" ht="20.25" customHeight="1" x14ac:dyDescent="0.25">
      <c r="A174" s="66" t="s">
        <v>110</v>
      </c>
      <c r="B174" s="67"/>
      <c r="C174" s="62">
        <v>1</v>
      </c>
      <c r="D174" s="62"/>
      <c r="E174" s="20" t="s">
        <v>223</v>
      </c>
      <c r="F174" s="60">
        <f>(53.2)*(10.764)</f>
        <v>572.64480000000003</v>
      </c>
      <c r="G174" s="61"/>
      <c r="H174" s="20">
        <v>0</v>
      </c>
      <c r="I174" s="20">
        <f>F174*(($I$169)+1)+H174</f>
        <v>887.59944000000007</v>
      </c>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WZC174" s="1"/>
      <c r="WZD174" s="1"/>
      <c r="WZE174" s="1"/>
      <c r="WZF174" s="1"/>
      <c r="WZG174" s="1"/>
      <c r="WZH174" s="1"/>
      <c r="WZI174" s="1"/>
      <c r="WZJ174" s="1"/>
      <c r="WZK174" s="1"/>
      <c r="WZL174" s="1"/>
      <c r="WZM174" s="1"/>
      <c r="WZN174" s="1"/>
      <c r="WZO174" s="1"/>
      <c r="WZP174" s="1"/>
      <c r="WZQ174" s="1"/>
      <c r="WZR174" s="1"/>
      <c r="WZS174" s="1"/>
      <c r="WZT174" s="1"/>
      <c r="WZU174" s="1"/>
      <c r="WZV174" s="1"/>
      <c r="WZW174" s="1"/>
      <c r="WZX174" s="1"/>
      <c r="WZY174" s="1"/>
      <c r="WZZ174" s="1"/>
      <c r="XAA174" s="1"/>
      <c r="XAB174" s="1"/>
      <c r="XAC174" s="1"/>
      <c r="XAD174" s="1"/>
      <c r="XAE174" s="1"/>
      <c r="XAF174" s="1"/>
      <c r="XAG174" s="1"/>
      <c r="XAH174" s="1"/>
      <c r="XAI174" s="1"/>
      <c r="XAJ174" s="1"/>
      <c r="XAK174" s="1"/>
      <c r="XAL174" s="1"/>
      <c r="XAM174" s="1"/>
      <c r="XAN174" s="1"/>
      <c r="XAO174" s="1"/>
      <c r="XAP174" s="1"/>
      <c r="XAQ174" s="1"/>
      <c r="XAR174" s="1"/>
      <c r="XAS174" s="1"/>
      <c r="XAT174" s="1"/>
      <c r="XAU174" s="1"/>
      <c r="XAV174" s="1"/>
      <c r="XAW174" s="1"/>
      <c r="XAX174" s="1"/>
      <c r="XAY174" s="1"/>
      <c r="XAZ174" s="1"/>
      <c r="XBA174" s="1"/>
      <c r="XBB174" s="1"/>
      <c r="XBC174" s="1"/>
      <c r="XBD174" s="1"/>
      <c r="XBE174" s="1"/>
      <c r="XBF174" s="1"/>
      <c r="XBG174" s="1"/>
      <c r="XBH174" s="1"/>
      <c r="XBI174" s="1"/>
      <c r="XBJ174" s="1"/>
      <c r="XBK174" s="1"/>
      <c r="XBL174" s="1"/>
      <c r="XBM174" s="1"/>
      <c r="XBN174" s="1"/>
      <c r="XBO174" s="1"/>
      <c r="XBP174" s="1"/>
      <c r="XBQ174" s="1"/>
      <c r="XBR174" s="1"/>
      <c r="XBS174" s="1"/>
      <c r="XBT174" s="1"/>
      <c r="XBU174" s="1"/>
      <c r="XBV174" s="1"/>
      <c r="XBW174" s="1"/>
      <c r="XBX174" s="1"/>
      <c r="XBY174" s="1"/>
      <c r="XBZ174" s="1"/>
      <c r="XCA174" s="1"/>
      <c r="XCB174" s="1"/>
      <c r="XCC174" s="1"/>
      <c r="XCD174" s="1"/>
      <c r="XCE174" s="1"/>
      <c r="XCF174" s="1"/>
      <c r="XCG174" s="1"/>
      <c r="XCH174" s="1"/>
      <c r="XCI174" s="1"/>
      <c r="XCJ174" s="1"/>
      <c r="XCK174" s="1"/>
      <c r="XCL174" s="1"/>
      <c r="XCM174" s="1"/>
      <c r="XCN174" s="1"/>
      <c r="XCO174" s="1"/>
      <c r="XCP174" s="1"/>
      <c r="XCQ174" s="1"/>
      <c r="XCR174" s="1"/>
      <c r="XCS174" s="1"/>
      <c r="XCT174" s="1"/>
      <c r="XCU174" s="1"/>
      <c r="XCV174" s="1"/>
      <c r="XCW174" s="1"/>
      <c r="XCX174" s="1"/>
      <c r="XCY174" s="1"/>
      <c r="XCZ174" s="1"/>
      <c r="XDA174" s="1"/>
      <c r="XDB174" s="1"/>
      <c r="XDC174" s="1"/>
      <c r="XDD174" s="1"/>
      <c r="XDE174" s="1"/>
      <c r="XDF174" s="1"/>
      <c r="XDG174" s="1"/>
      <c r="XDH174" s="1"/>
      <c r="XDI174" s="1"/>
      <c r="XDJ174" s="1"/>
      <c r="XDK174" s="1"/>
      <c r="XDL174" s="1"/>
      <c r="XDM174" s="1"/>
      <c r="XDN174" s="1"/>
      <c r="XDO174" s="1"/>
      <c r="XDP174" s="1"/>
      <c r="XDQ174" s="1"/>
      <c r="XDR174" s="1"/>
      <c r="XDS174" s="1"/>
      <c r="XDT174" s="1"/>
      <c r="XDU174" s="1"/>
      <c r="XDV174" s="1"/>
      <c r="XDW174" s="1"/>
      <c r="XDX174" s="1"/>
      <c r="XDY174" s="1"/>
      <c r="XDZ174" s="1"/>
      <c r="XEA174" s="1"/>
      <c r="XEB174" s="1"/>
      <c r="XEC174" s="1"/>
      <c r="XED174" s="1"/>
      <c r="XEE174" s="1"/>
      <c r="XEF174" s="1"/>
      <c r="XEG174" s="1"/>
      <c r="XEH174" s="1"/>
      <c r="XEI174" s="1"/>
      <c r="XEJ174" s="1"/>
      <c r="XEK174" s="1"/>
      <c r="XEL174" s="1"/>
      <c r="XEM174" s="1"/>
      <c r="XEN174" s="1"/>
      <c r="XEO174" s="1"/>
      <c r="XEP174" s="1"/>
      <c r="XEQ174" s="1"/>
      <c r="XER174" s="1"/>
      <c r="XES174" s="1"/>
      <c r="XET174" s="1"/>
      <c r="XEU174" s="1"/>
      <c r="XEV174" s="1"/>
      <c r="XEW174" s="1"/>
      <c r="XEX174" s="1"/>
      <c r="XEY174" s="1"/>
      <c r="XEZ174" s="1"/>
      <c r="XFA174" s="1"/>
      <c r="XFB174" s="1"/>
      <c r="XFC174" s="1"/>
      <c r="XFD174" s="1"/>
    </row>
    <row r="175" spans="1:151 16227:16384" s="11" customFormat="1" ht="20.25" customHeight="1" x14ac:dyDescent="0.25">
      <c r="A175" s="66" t="s">
        <v>110</v>
      </c>
      <c r="B175" s="67"/>
      <c r="C175" s="62">
        <f>C174+1</f>
        <v>2</v>
      </c>
      <c r="D175" s="62"/>
      <c r="E175" s="20" t="s">
        <v>223</v>
      </c>
      <c r="F175" s="60">
        <f t="shared" ref="F175" si="0">(51.83)*(10.764)</f>
        <v>557.89811999999995</v>
      </c>
      <c r="G175" s="61"/>
      <c r="H175" s="20">
        <v>0</v>
      </c>
      <c r="I175" s="20">
        <f t="shared" ref="I175:I177" si="1">F175*(($I$169)+1)+H175</f>
        <v>864.74208599999997</v>
      </c>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WZC175" s="1"/>
      <c r="WZD175" s="1"/>
      <c r="WZE175" s="1"/>
      <c r="WZF175" s="1"/>
      <c r="WZG175" s="1"/>
      <c r="WZH175" s="1"/>
      <c r="WZI175" s="1"/>
      <c r="WZJ175" s="1"/>
      <c r="WZK175" s="1"/>
      <c r="WZL175" s="1"/>
      <c r="WZM175" s="1"/>
      <c r="WZN175" s="1"/>
      <c r="WZO175" s="1"/>
      <c r="WZP175" s="1"/>
      <c r="WZQ175" s="1"/>
      <c r="WZR175" s="1"/>
      <c r="WZS175" s="1"/>
      <c r="WZT175" s="1"/>
      <c r="WZU175" s="1"/>
      <c r="WZV175" s="1"/>
      <c r="WZW175" s="1"/>
      <c r="WZX175" s="1"/>
      <c r="WZY175" s="1"/>
      <c r="WZZ175" s="1"/>
      <c r="XAA175" s="1"/>
      <c r="XAB175" s="1"/>
      <c r="XAC175" s="1"/>
      <c r="XAD175" s="1"/>
      <c r="XAE175" s="1"/>
      <c r="XAF175" s="1"/>
      <c r="XAG175" s="1"/>
      <c r="XAH175" s="1"/>
      <c r="XAI175" s="1"/>
      <c r="XAJ175" s="1"/>
      <c r="XAK175" s="1"/>
      <c r="XAL175" s="1"/>
      <c r="XAM175" s="1"/>
      <c r="XAN175" s="1"/>
      <c r="XAO175" s="1"/>
      <c r="XAP175" s="1"/>
      <c r="XAQ175" s="1"/>
      <c r="XAR175" s="1"/>
      <c r="XAS175" s="1"/>
      <c r="XAT175" s="1"/>
      <c r="XAU175" s="1"/>
      <c r="XAV175" s="1"/>
      <c r="XAW175" s="1"/>
      <c r="XAX175" s="1"/>
      <c r="XAY175" s="1"/>
      <c r="XAZ175" s="1"/>
      <c r="XBA175" s="1"/>
      <c r="XBB175" s="1"/>
      <c r="XBC175" s="1"/>
      <c r="XBD175" s="1"/>
      <c r="XBE175" s="1"/>
      <c r="XBF175" s="1"/>
      <c r="XBG175" s="1"/>
      <c r="XBH175" s="1"/>
      <c r="XBI175" s="1"/>
      <c r="XBJ175" s="1"/>
      <c r="XBK175" s="1"/>
      <c r="XBL175" s="1"/>
      <c r="XBM175" s="1"/>
      <c r="XBN175" s="1"/>
      <c r="XBO175" s="1"/>
      <c r="XBP175" s="1"/>
      <c r="XBQ175" s="1"/>
      <c r="XBR175" s="1"/>
      <c r="XBS175" s="1"/>
      <c r="XBT175" s="1"/>
      <c r="XBU175" s="1"/>
      <c r="XBV175" s="1"/>
      <c r="XBW175" s="1"/>
      <c r="XBX175" s="1"/>
      <c r="XBY175" s="1"/>
      <c r="XBZ175" s="1"/>
      <c r="XCA175" s="1"/>
      <c r="XCB175" s="1"/>
      <c r="XCC175" s="1"/>
      <c r="XCD175" s="1"/>
      <c r="XCE175" s="1"/>
      <c r="XCF175" s="1"/>
      <c r="XCG175" s="1"/>
      <c r="XCH175" s="1"/>
      <c r="XCI175" s="1"/>
      <c r="XCJ175" s="1"/>
      <c r="XCK175" s="1"/>
      <c r="XCL175" s="1"/>
      <c r="XCM175" s="1"/>
      <c r="XCN175" s="1"/>
      <c r="XCO175" s="1"/>
      <c r="XCP175" s="1"/>
      <c r="XCQ175" s="1"/>
      <c r="XCR175" s="1"/>
      <c r="XCS175" s="1"/>
      <c r="XCT175" s="1"/>
      <c r="XCU175" s="1"/>
      <c r="XCV175" s="1"/>
      <c r="XCW175" s="1"/>
      <c r="XCX175" s="1"/>
      <c r="XCY175" s="1"/>
      <c r="XCZ175" s="1"/>
      <c r="XDA175" s="1"/>
      <c r="XDB175" s="1"/>
      <c r="XDC175" s="1"/>
      <c r="XDD175" s="1"/>
      <c r="XDE175" s="1"/>
      <c r="XDF175" s="1"/>
      <c r="XDG175" s="1"/>
      <c r="XDH175" s="1"/>
      <c r="XDI175" s="1"/>
      <c r="XDJ175" s="1"/>
      <c r="XDK175" s="1"/>
      <c r="XDL175" s="1"/>
      <c r="XDM175" s="1"/>
      <c r="XDN175" s="1"/>
      <c r="XDO175" s="1"/>
      <c r="XDP175" s="1"/>
      <c r="XDQ175" s="1"/>
      <c r="XDR175" s="1"/>
      <c r="XDS175" s="1"/>
      <c r="XDT175" s="1"/>
      <c r="XDU175" s="1"/>
      <c r="XDV175" s="1"/>
      <c r="XDW175" s="1"/>
      <c r="XDX175" s="1"/>
      <c r="XDY175" s="1"/>
      <c r="XDZ175" s="1"/>
      <c r="XEA175" s="1"/>
      <c r="XEB175" s="1"/>
      <c r="XEC175" s="1"/>
      <c r="XED175" s="1"/>
      <c r="XEE175" s="1"/>
      <c r="XEF175" s="1"/>
      <c r="XEG175" s="1"/>
      <c r="XEH175" s="1"/>
      <c r="XEI175" s="1"/>
      <c r="XEJ175" s="1"/>
      <c r="XEK175" s="1"/>
      <c r="XEL175" s="1"/>
      <c r="XEM175" s="1"/>
      <c r="XEN175" s="1"/>
      <c r="XEO175" s="1"/>
      <c r="XEP175" s="1"/>
      <c r="XEQ175" s="1"/>
      <c r="XER175" s="1"/>
      <c r="XES175" s="1"/>
      <c r="XET175" s="1"/>
      <c r="XEU175" s="1"/>
      <c r="XEV175" s="1"/>
      <c r="XEW175" s="1"/>
      <c r="XEX175" s="1"/>
      <c r="XEY175" s="1"/>
      <c r="XEZ175" s="1"/>
      <c r="XFA175" s="1"/>
      <c r="XFB175" s="1"/>
      <c r="XFC175" s="1"/>
      <c r="XFD175" s="1"/>
    </row>
    <row r="176" spans="1:151 16227:16384" s="11" customFormat="1" ht="20.25" customHeight="1" x14ac:dyDescent="0.25">
      <c r="A176" s="66" t="s">
        <v>110</v>
      </c>
      <c r="B176" s="67"/>
      <c r="C176" s="62">
        <f t="shared" ref="C176:C177" si="2">C175+1</f>
        <v>3</v>
      </c>
      <c r="D176" s="62"/>
      <c r="E176" s="60" t="s">
        <v>225</v>
      </c>
      <c r="F176" s="69"/>
      <c r="G176" s="69"/>
      <c r="H176" s="69"/>
      <c r="I176" s="6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WZC176" s="1"/>
      <c r="WZD176" s="1"/>
      <c r="WZE176" s="1"/>
      <c r="WZF176" s="1"/>
      <c r="WZG176" s="1"/>
      <c r="WZH176" s="1"/>
      <c r="WZI176" s="1"/>
      <c r="WZJ176" s="1"/>
      <c r="WZK176" s="1"/>
      <c r="WZL176" s="1"/>
      <c r="WZM176" s="1"/>
      <c r="WZN176" s="1"/>
      <c r="WZO176" s="1"/>
      <c r="WZP176" s="1"/>
      <c r="WZQ176" s="1"/>
      <c r="WZR176" s="1"/>
      <c r="WZS176" s="1"/>
      <c r="WZT176" s="1"/>
      <c r="WZU176" s="1"/>
      <c r="WZV176" s="1"/>
      <c r="WZW176" s="1"/>
      <c r="WZX176" s="1"/>
      <c r="WZY176" s="1"/>
      <c r="WZZ176" s="1"/>
      <c r="XAA176" s="1"/>
      <c r="XAB176" s="1"/>
      <c r="XAC176" s="1"/>
      <c r="XAD176" s="1"/>
      <c r="XAE176" s="1"/>
      <c r="XAF176" s="1"/>
      <c r="XAG176" s="1"/>
      <c r="XAH176" s="1"/>
      <c r="XAI176" s="1"/>
      <c r="XAJ176" s="1"/>
      <c r="XAK176" s="1"/>
      <c r="XAL176" s="1"/>
      <c r="XAM176" s="1"/>
      <c r="XAN176" s="1"/>
      <c r="XAO176" s="1"/>
      <c r="XAP176" s="1"/>
      <c r="XAQ176" s="1"/>
      <c r="XAR176" s="1"/>
      <c r="XAS176" s="1"/>
      <c r="XAT176" s="1"/>
      <c r="XAU176" s="1"/>
      <c r="XAV176" s="1"/>
      <c r="XAW176" s="1"/>
      <c r="XAX176" s="1"/>
      <c r="XAY176" s="1"/>
      <c r="XAZ176" s="1"/>
      <c r="XBA176" s="1"/>
      <c r="XBB176" s="1"/>
      <c r="XBC176" s="1"/>
      <c r="XBD176" s="1"/>
      <c r="XBE176" s="1"/>
      <c r="XBF176" s="1"/>
      <c r="XBG176" s="1"/>
      <c r="XBH176" s="1"/>
      <c r="XBI176" s="1"/>
      <c r="XBJ176" s="1"/>
      <c r="XBK176" s="1"/>
      <c r="XBL176" s="1"/>
      <c r="XBM176" s="1"/>
      <c r="XBN176" s="1"/>
      <c r="XBO176" s="1"/>
      <c r="XBP176" s="1"/>
      <c r="XBQ176" s="1"/>
      <c r="XBR176" s="1"/>
      <c r="XBS176" s="1"/>
      <c r="XBT176" s="1"/>
      <c r="XBU176" s="1"/>
      <c r="XBV176" s="1"/>
      <c r="XBW176" s="1"/>
      <c r="XBX176" s="1"/>
      <c r="XBY176" s="1"/>
      <c r="XBZ176" s="1"/>
      <c r="XCA176" s="1"/>
      <c r="XCB176" s="1"/>
      <c r="XCC176" s="1"/>
      <c r="XCD176" s="1"/>
      <c r="XCE176" s="1"/>
      <c r="XCF176" s="1"/>
      <c r="XCG176" s="1"/>
      <c r="XCH176" s="1"/>
      <c r="XCI176" s="1"/>
      <c r="XCJ176" s="1"/>
      <c r="XCK176" s="1"/>
      <c r="XCL176" s="1"/>
      <c r="XCM176" s="1"/>
      <c r="XCN176" s="1"/>
      <c r="XCO176" s="1"/>
      <c r="XCP176" s="1"/>
      <c r="XCQ176" s="1"/>
      <c r="XCR176" s="1"/>
      <c r="XCS176" s="1"/>
      <c r="XCT176" s="1"/>
      <c r="XCU176" s="1"/>
      <c r="XCV176" s="1"/>
      <c r="XCW176" s="1"/>
      <c r="XCX176" s="1"/>
      <c r="XCY176" s="1"/>
      <c r="XCZ176" s="1"/>
      <c r="XDA176" s="1"/>
      <c r="XDB176" s="1"/>
      <c r="XDC176" s="1"/>
      <c r="XDD176" s="1"/>
      <c r="XDE176" s="1"/>
      <c r="XDF176" s="1"/>
      <c r="XDG176" s="1"/>
      <c r="XDH176" s="1"/>
      <c r="XDI176" s="1"/>
      <c r="XDJ176" s="1"/>
      <c r="XDK176" s="1"/>
      <c r="XDL176" s="1"/>
      <c r="XDM176" s="1"/>
      <c r="XDN176" s="1"/>
      <c r="XDO176" s="1"/>
      <c r="XDP176" s="1"/>
      <c r="XDQ176" s="1"/>
      <c r="XDR176" s="1"/>
      <c r="XDS176" s="1"/>
      <c r="XDT176" s="1"/>
      <c r="XDU176" s="1"/>
      <c r="XDV176" s="1"/>
      <c r="XDW176" s="1"/>
      <c r="XDX176" s="1"/>
      <c r="XDY176" s="1"/>
      <c r="XDZ176" s="1"/>
      <c r="XEA176" s="1"/>
      <c r="XEB176" s="1"/>
      <c r="XEC176" s="1"/>
      <c r="XED176" s="1"/>
      <c r="XEE176" s="1"/>
      <c r="XEF176" s="1"/>
      <c r="XEG176" s="1"/>
      <c r="XEH176" s="1"/>
      <c r="XEI176" s="1"/>
      <c r="XEJ176" s="1"/>
      <c r="XEK176" s="1"/>
      <c r="XEL176" s="1"/>
      <c r="XEM176" s="1"/>
      <c r="XEN176" s="1"/>
      <c r="XEO176" s="1"/>
      <c r="XEP176" s="1"/>
      <c r="XEQ176" s="1"/>
      <c r="XER176" s="1"/>
      <c r="XES176" s="1"/>
      <c r="XET176" s="1"/>
      <c r="XEU176" s="1"/>
      <c r="XEV176" s="1"/>
      <c r="XEW176" s="1"/>
      <c r="XEX176" s="1"/>
      <c r="XEY176" s="1"/>
      <c r="XEZ176" s="1"/>
      <c r="XFA176" s="1"/>
      <c r="XFB176" s="1"/>
      <c r="XFC176" s="1"/>
      <c r="XFD176" s="1"/>
    </row>
    <row r="177" spans="1:151 16227:16384" s="11" customFormat="1" ht="20.25" customHeight="1" x14ac:dyDescent="0.25">
      <c r="A177" s="66" t="s">
        <v>110</v>
      </c>
      <c r="B177" s="67"/>
      <c r="C177" s="62">
        <f t="shared" si="2"/>
        <v>4</v>
      </c>
      <c r="D177" s="62"/>
      <c r="E177" s="20" t="s">
        <v>224</v>
      </c>
      <c r="F177" s="60">
        <f>(72.37)*(10.764)</f>
        <v>778.99068</v>
      </c>
      <c r="G177" s="61"/>
      <c r="H177" s="20">
        <v>0</v>
      </c>
      <c r="I177" s="20">
        <f t="shared" si="1"/>
        <v>1207.4355540000001</v>
      </c>
      <c r="J177" s="1"/>
      <c r="K177" s="1">
        <f>32000000/F177</f>
        <v>41078.796988944719</v>
      </c>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WZC177" s="1"/>
      <c r="WZD177" s="1"/>
      <c r="WZE177" s="1"/>
      <c r="WZF177" s="1"/>
      <c r="WZG177" s="1"/>
      <c r="WZH177" s="1"/>
      <c r="WZI177" s="1"/>
      <c r="WZJ177" s="1"/>
      <c r="WZK177" s="1"/>
      <c r="WZL177" s="1"/>
      <c r="WZM177" s="1"/>
      <c r="WZN177" s="1"/>
      <c r="WZO177" s="1"/>
      <c r="WZP177" s="1"/>
      <c r="WZQ177" s="1"/>
      <c r="WZR177" s="1"/>
      <c r="WZS177" s="1"/>
      <c r="WZT177" s="1"/>
      <c r="WZU177" s="1"/>
      <c r="WZV177" s="1"/>
      <c r="WZW177" s="1"/>
      <c r="WZX177" s="1"/>
      <c r="WZY177" s="1"/>
      <c r="WZZ177" s="1"/>
      <c r="XAA177" s="1"/>
      <c r="XAB177" s="1"/>
      <c r="XAC177" s="1"/>
      <c r="XAD177" s="1"/>
      <c r="XAE177" s="1"/>
      <c r="XAF177" s="1"/>
      <c r="XAG177" s="1"/>
      <c r="XAH177" s="1"/>
      <c r="XAI177" s="1"/>
      <c r="XAJ177" s="1"/>
      <c r="XAK177" s="1"/>
      <c r="XAL177" s="1"/>
      <c r="XAM177" s="1"/>
      <c r="XAN177" s="1"/>
      <c r="XAO177" s="1"/>
      <c r="XAP177" s="1"/>
      <c r="XAQ177" s="1"/>
      <c r="XAR177" s="1"/>
      <c r="XAS177" s="1"/>
      <c r="XAT177" s="1"/>
      <c r="XAU177" s="1"/>
      <c r="XAV177" s="1"/>
      <c r="XAW177" s="1"/>
      <c r="XAX177" s="1"/>
      <c r="XAY177" s="1"/>
      <c r="XAZ177" s="1"/>
      <c r="XBA177" s="1"/>
      <c r="XBB177" s="1"/>
      <c r="XBC177" s="1"/>
      <c r="XBD177" s="1"/>
      <c r="XBE177" s="1"/>
      <c r="XBF177" s="1"/>
      <c r="XBG177" s="1"/>
      <c r="XBH177" s="1"/>
      <c r="XBI177" s="1"/>
      <c r="XBJ177" s="1"/>
      <c r="XBK177" s="1"/>
      <c r="XBL177" s="1"/>
      <c r="XBM177" s="1"/>
      <c r="XBN177" s="1"/>
      <c r="XBO177" s="1"/>
      <c r="XBP177" s="1"/>
      <c r="XBQ177" s="1"/>
      <c r="XBR177" s="1"/>
      <c r="XBS177" s="1"/>
      <c r="XBT177" s="1"/>
      <c r="XBU177" s="1"/>
      <c r="XBV177" s="1"/>
      <c r="XBW177" s="1"/>
      <c r="XBX177" s="1"/>
      <c r="XBY177" s="1"/>
      <c r="XBZ177" s="1"/>
      <c r="XCA177" s="1"/>
      <c r="XCB177" s="1"/>
      <c r="XCC177" s="1"/>
      <c r="XCD177" s="1"/>
      <c r="XCE177" s="1"/>
      <c r="XCF177" s="1"/>
      <c r="XCG177" s="1"/>
      <c r="XCH177" s="1"/>
      <c r="XCI177" s="1"/>
      <c r="XCJ177" s="1"/>
      <c r="XCK177" s="1"/>
      <c r="XCL177" s="1"/>
      <c r="XCM177" s="1"/>
      <c r="XCN177" s="1"/>
      <c r="XCO177" s="1"/>
      <c r="XCP177" s="1"/>
      <c r="XCQ177" s="1"/>
      <c r="XCR177" s="1"/>
      <c r="XCS177" s="1"/>
      <c r="XCT177" s="1"/>
      <c r="XCU177" s="1"/>
      <c r="XCV177" s="1"/>
      <c r="XCW177" s="1"/>
      <c r="XCX177" s="1"/>
      <c r="XCY177" s="1"/>
      <c r="XCZ177" s="1"/>
      <c r="XDA177" s="1"/>
      <c r="XDB177" s="1"/>
      <c r="XDC177" s="1"/>
      <c r="XDD177" s="1"/>
      <c r="XDE177" s="1"/>
      <c r="XDF177" s="1"/>
      <c r="XDG177" s="1"/>
      <c r="XDH177" s="1"/>
      <c r="XDI177" s="1"/>
      <c r="XDJ177" s="1"/>
      <c r="XDK177" s="1"/>
      <c r="XDL177" s="1"/>
      <c r="XDM177" s="1"/>
      <c r="XDN177" s="1"/>
      <c r="XDO177" s="1"/>
      <c r="XDP177" s="1"/>
      <c r="XDQ177" s="1"/>
      <c r="XDR177" s="1"/>
      <c r="XDS177" s="1"/>
      <c r="XDT177" s="1"/>
      <c r="XDU177" s="1"/>
      <c r="XDV177" s="1"/>
      <c r="XDW177" s="1"/>
      <c r="XDX177" s="1"/>
      <c r="XDY177" s="1"/>
      <c r="XDZ177" s="1"/>
      <c r="XEA177" s="1"/>
      <c r="XEB177" s="1"/>
      <c r="XEC177" s="1"/>
      <c r="XED177" s="1"/>
      <c r="XEE177" s="1"/>
      <c r="XEF177" s="1"/>
      <c r="XEG177" s="1"/>
      <c r="XEH177" s="1"/>
      <c r="XEI177" s="1"/>
      <c r="XEJ177" s="1"/>
      <c r="XEK177" s="1"/>
      <c r="XEL177" s="1"/>
      <c r="XEM177" s="1"/>
      <c r="XEN177" s="1"/>
      <c r="XEO177" s="1"/>
      <c r="XEP177" s="1"/>
      <c r="XEQ177" s="1"/>
      <c r="XER177" s="1"/>
      <c r="XES177" s="1"/>
      <c r="XET177" s="1"/>
      <c r="XEU177" s="1"/>
      <c r="XEV177" s="1"/>
      <c r="XEW177" s="1"/>
      <c r="XEX177" s="1"/>
      <c r="XEY177" s="1"/>
      <c r="XEZ177" s="1"/>
      <c r="XFA177" s="1"/>
      <c r="XFB177" s="1"/>
      <c r="XFC177" s="1"/>
      <c r="XFD177" s="1"/>
    </row>
    <row r="178" spans="1:151 16227:16384" s="11" customFormat="1" ht="20.25" x14ac:dyDescent="0.25">
      <c r="A178" s="63" t="s">
        <v>258</v>
      </c>
      <c r="B178" s="64"/>
      <c r="C178" s="64"/>
      <c r="D178" s="64"/>
      <c r="E178" s="64"/>
      <c r="F178" s="64"/>
      <c r="G178" s="64"/>
      <c r="H178" s="64"/>
      <c r="I178" s="65"/>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WZC178" s="1"/>
      <c r="WZD178" s="1"/>
      <c r="WZE178" s="1"/>
      <c r="WZF178" s="1"/>
      <c r="WZG178" s="1"/>
      <c r="WZH178" s="1"/>
      <c r="WZI178" s="1"/>
      <c r="WZJ178" s="1"/>
      <c r="WZK178" s="1"/>
      <c r="WZL178" s="1"/>
      <c r="WZM178" s="1"/>
      <c r="WZN178" s="1"/>
      <c r="WZO178" s="1"/>
      <c r="WZP178" s="1"/>
      <c r="WZQ178" s="1"/>
      <c r="WZR178" s="1"/>
      <c r="WZS178" s="1"/>
      <c r="WZT178" s="1"/>
      <c r="WZU178" s="1"/>
      <c r="WZV178" s="1"/>
      <c r="WZW178" s="1"/>
      <c r="WZX178" s="1"/>
      <c r="WZY178" s="1"/>
      <c r="WZZ178" s="1"/>
      <c r="XAA178" s="1"/>
      <c r="XAB178" s="1"/>
      <c r="XAC178" s="1"/>
      <c r="XAD178" s="1"/>
      <c r="XAE178" s="1"/>
      <c r="XAF178" s="1"/>
      <c r="XAG178" s="1"/>
      <c r="XAH178" s="1"/>
      <c r="XAI178" s="1"/>
      <c r="XAJ178" s="1"/>
      <c r="XAK178" s="1"/>
      <c r="XAL178" s="1"/>
      <c r="XAM178" s="1"/>
      <c r="XAN178" s="1"/>
      <c r="XAO178" s="1"/>
      <c r="XAP178" s="1"/>
      <c r="XAQ178" s="1"/>
      <c r="XAR178" s="1"/>
      <c r="XAS178" s="1"/>
      <c r="XAT178" s="1"/>
      <c r="XAU178" s="1"/>
      <c r="XAV178" s="1"/>
      <c r="XAW178" s="1"/>
      <c r="XAX178" s="1"/>
      <c r="XAY178" s="1"/>
      <c r="XAZ178" s="1"/>
      <c r="XBA178" s="1"/>
      <c r="XBB178" s="1"/>
      <c r="XBC178" s="1"/>
      <c r="XBD178" s="1"/>
      <c r="XBE178" s="1"/>
      <c r="XBF178" s="1"/>
      <c r="XBG178" s="1"/>
      <c r="XBH178" s="1"/>
      <c r="XBI178" s="1"/>
      <c r="XBJ178" s="1"/>
      <c r="XBK178" s="1"/>
      <c r="XBL178" s="1"/>
      <c r="XBM178" s="1"/>
      <c r="XBN178" s="1"/>
      <c r="XBO178" s="1"/>
      <c r="XBP178" s="1"/>
      <c r="XBQ178" s="1"/>
      <c r="XBR178" s="1"/>
      <c r="XBS178" s="1"/>
      <c r="XBT178" s="1"/>
      <c r="XBU178" s="1"/>
      <c r="XBV178" s="1"/>
      <c r="XBW178" s="1"/>
      <c r="XBX178" s="1"/>
      <c r="XBY178" s="1"/>
      <c r="XBZ178" s="1"/>
      <c r="XCA178" s="1"/>
      <c r="XCB178" s="1"/>
      <c r="XCC178" s="1"/>
      <c r="XCD178" s="1"/>
      <c r="XCE178" s="1"/>
      <c r="XCF178" s="1"/>
      <c r="XCG178" s="1"/>
      <c r="XCH178" s="1"/>
      <c r="XCI178" s="1"/>
      <c r="XCJ178" s="1"/>
      <c r="XCK178" s="1"/>
      <c r="XCL178" s="1"/>
      <c r="XCM178" s="1"/>
      <c r="XCN178" s="1"/>
      <c r="XCO178" s="1"/>
      <c r="XCP178" s="1"/>
      <c r="XCQ178" s="1"/>
      <c r="XCR178" s="1"/>
      <c r="XCS178" s="1"/>
      <c r="XCT178" s="1"/>
      <c r="XCU178" s="1"/>
      <c r="XCV178" s="1"/>
      <c r="XCW178" s="1"/>
      <c r="XCX178" s="1"/>
      <c r="XCY178" s="1"/>
      <c r="XCZ178" s="1"/>
      <c r="XDA178" s="1"/>
      <c r="XDB178" s="1"/>
      <c r="XDC178" s="1"/>
      <c r="XDD178" s="1"/>
      <c r="XDE178" s="1"/>
      <c r="XDF178" s="1"/>
      <c r="XDG178" s="1"/>
      <c r="XDH178" s="1"/>
      <c r="XDI178" s="1"/>
      <c r="XDJ178" s="1"/>
      <c r="XDK178" s="1"/>
      <c r="XDL178" s="1"/>
      <c r="XDM178" s="1"/>
      <c r="XDN178" s="1"/>
      <c r="XDO178" s="1"/>
      <c r="XDP178" s="1"/>
      <c r="XDQ178" s="1"/>
      <c r="XDR178" s="1"/>
      <c r="XDS178" s="1"/>
      <c r="XDT178" s="1"/>
      <c r="XDU178" s="1"/>
      <c r="XDV178" s="1"/>
      <c r="XDW178" s="1"/>
      <c r="XDX178" s="1"/>
      <c r="XDY178" s="1"/>
      <c r="XDZ178" s="1"/>
      <c r="XEA178" s="1"/>
      <c r="XEB178" s="1"/>
      <c r="XEC178" s="1"/>
      <c r="XED178" s="1"/>
      <c r="XEE178" s="1"/>
      <c r="XEF178" s="1"/>
      <c r="XEG178" s="1"/>
      <c r="XEH178" s="1"/>
      <c r="XEI178" s="1"/>
      <c r="XEJ178" s="1"/>
      <c r="XEK178" s="1"/>
      <c r="XEL178" s="1"/>
      <c r="XEM178" s="1"/>
      <c r="XEN178" s="1"/>
      <c r="XEO178" s="1"/>
      <c r="XEP178" s="1"/>
      <c r="XEQ178" s="1"/>
      <c r="XER178" s="1"/>
      <c r="XES178" s="1"/>
      <c r="XET178" s="1"/>
      <c r="XEU178" s="1"/>
      <c r="XEV178" s="1"/>
      <c r="XEW178" s="1"/>
      <c r="XEX178" s="1"/>
      <c r="XEY178" s="1"/>
      <c r="XEZ178" s="1"/>
      <c r="XFA178" s="1"/>
      <c r="XFB178" s="1"/>
      <c r="XFC178" s="1"/>
      <c r="XFD178" s="1"/>
    </row>
    <row r="179" spans="1:151 16227:16384" s="11" customFormat="1" ht="20.25" customHeight="1" x14ac:dyDescent="0.25">
      <c r="A179" s="66" t="s">
        <v>110</v>
      </c>
      <c r="B179" s="67"/>
      <c r="C179" s="62">
        <v>1</v>
      </c>
      <c r="D179" s="62"/>
      <c r="E179" s="20" t="s">
        <v>223</v>
      </c>
      <c r="F179" s="60">
        <f>(53.2)*(10.764)</f>
        <v>572.64480000000003</v>
      </c>
      <c r="G179" s="61"/>
      <c r="H179" s="20">
        <v>0</v>
      </c>
      <c r="I179" s="20">
        <f>F179*(($I$169)+1)+H179</f>
        <v>887.59944000000007</v>
      </c>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WZC179" s="1"/>
      <c r="WZD179" s="1"/>
      <c r="WZE179" s="1"/>
      <c r="WZF179" s="1"/>
      <c r="WZG179" s="1"/>
      <c r="WZH179" s="1"/>
      <c r="WZI179" s="1"/>
      <c r="WZJ179" s="1"/>
      <c r="WZK179" s="1"/>
      <c r="WZL179" s="1"/>
      <c r="WZM179" s="1"/>
      <c r="WZN179" s="1"/>
      <c r="WZO179" s="1"/>
      <c r="WZP179" s="1"/>
      <c r="WZQ179" s="1"/>
      <c r="WZR179" s="1"/>
      <c r="WZS179" s="1"/>
      <c r="WZT179" s="1"/>
      <c r="WZU179" s="1"/>
      <c r="WZV179" s="1"/>
      <c r="WZW179" s="1"/>
      <c r="WZX179" s="1"/>
      <c r="WZY179" s="1"/>
      <c r="WZZ179" s="1"/>
      <c r="XAA179" s="1"/>
      <c r="XAB179" s="1"/>
      <c r="XAC179" s="1"/>
      <c r="XAD179" s="1"/>
      <c r="XAE179" s="1"/>
      <c r="XAF179" s="1"/>
      <c r="XAG179" s="1"/>
      <c r="XAH179" s="1"/>
      <c r="XAI179" s="1"/>
      <c r="XAJ179" s="1"/>
      <c r="XAK179" s="1"/>
      <c r="XAL179" s="1"/>
      <c r="XAM179" s="1"/>
      <c r="XAN179" s="1"/>
      <c r="XAO179" s="1"/>
      <c r="XAP179" s="1"/>
      <c r="XAQ179" s="1"/>
      <c r="XAR179" s="1"/>
      <c r="XAS179" s="1"/>
      <c r="XAT179" s="1"/>
      <c r="XAU179" s="1"/>
      <c r="XAV179" s="1"/>
      <c r="XAW179" s="1"/>
      <c r="XAX179" s="1"/>
      <c r="XAY179" s="1"/>
      <c r="XAZ179" s="1"/>
      <c r="XBA179" s="1"/>
      <c r="XBB179" s="1"/>
      <c r="XBC179" s="1"/>
      <c r="XBD179" s="1"/>
      <c r="XBE179" s="1"/>
      <c r="XBF179" s="1"/>
      <c r="XBG179" s="1"/>
      <c r="XBH179" s="1"/>
      <c r="XBI179" s="1"/>
      <c r="XBJ179" s="1"/>
      <c r="XBK179" s="1"/>
      <c r="XBL179" s="1"/>
      <c r="XBM179" s="1"/>
      <c r="XBN179" s="1"/>
      <c r="XBO179" s="1"/>
      <c r="XBP179" s="1"/>
      <c r="XBQ179" s="1"/>
      <c r="XBR179" s="1"/>
      <c r="XBS179" s="1"/>
      <c r="XBT179" s="1"/>
      <c r="XBU179" s="1"/>
      <c r="XBV179" s="1"/>
      <c r="XBW179" s="1"/>
      <c r="XBX179" s="1"/>
      <c r="XBY179" s="1"/>
      <c r="XBZ179" s="1"/>
      <c r="XCA179" s="1"/>
      <c r="XCB179" s="1"/>
      <c r="XCC179" s="1"/>
      <c r="XCD179" s="1"/>
      <c r="XCE179" s="1"/>
      <c r="XCF179" s="1"/>
      <c r="XCG179" s="1"/>
      <c r="XCH179" s="1"/>
      <c r="XCI179" s="1"/>
      <c r="XCJ179" s="1"/>
      <c r="XCK179" s="1"/>
      <c r="XCL179" s="1"/>
      <c r="XCM179" s="1"/>
      <c r="XCN179" s="1"/>
      <c r="XCO179" s="1"/>
      <c r="XCP179" s="1"/>
      <c r="XCQ179" s="1"/>
      <c r="XCR179" s="1"/>
      <c r="XCS179" s="1"/>
      <c r="XCT179" s="1"/>
      <c r="XCU179" s="1"/>
      <c r="XCV179" s="1"/>
      <c r="XCW179" s="1"/>
      <c r="XCX179" s="1"/>
      <c r="XCY179" s="1"/>
      <c r="XCZ179" s="1"/>
      <c r="XDA179" s="1"/>
      <c r="XDB179" s="1"/>
      <c r="XDC179" s="1"/>
      <c r="XDD179" s="1"/>
      <c r="XDE179" s="1"/>
      <c r="XDF179" s="1"/>
      <c r="XDG179" s="1"/>
      <c r="XDH179" s="1"/>
      <c r="XDI179" s="1"/>
      <c r="XDJ179" s="1"/>
      <c r="XDK179" s="1"/>
      <c r="XDL179" s="1"/>
      <c r="XDM179" s="1"/>
      <c r="XDN179" s="1"/>
      <c r="XDO179" s="1"/>
      <c r="XDP179" s="1"/>
      <c r="XDQ179" s="1"/>
      <c r="XDR179" s="1"/>
      <c r="XDS179" s="1"/>
      <c r="XDT179" s="1"/>
      <c r="XDU179" s="1"/>
      <c r="XDV179" s="1"/>
      <c r="XDW179" s="1"/>
      <c r="XDX179" s="1"/>
      <c r="XDY179" s="1"/>
      <c r="XDZ179" s="1"/>
      <c r="XEA179" s="1"/>
      <c r="XEB179" s="1"/>
      <c r="XEC179" s="1"/>
      <c r="XED179" s="1"/>
      <c r="XEE179" s="1"/>
      <c r="XEF179" s="1"/>
      <c r="XEG179" s="1"/>
      <c r="XEH179" s="1"/>
      <c r="XEI179" s="1"/>
      <c r="XEJ179" s="1"/>
      <c r="XEK179" s="1"/>
      <c r="XEL179" s="1"/>
      <c r="XEM179" s="1"/>
      <c r="XEN179" s="1"/>
      <c r="XEO179" s="1"/>
      <c r="XEP179" s="1"/>
      <c r="XEQ179" s="1"/>
      <c r="XER179" s="1"/>
      <c r="XES179" s="1"/>
      <c r="XET179" s="1"/>
      <c r="XEU179" s="1"/>
      <c r="XEV179" s="1"/>
      <c r="XEW179" s="1"/>
      <c r="XEX179" s="1"/>
      <c r="XEY179" s="1"/>
      <c r="XEZ179" s="1"/>
      <c r="XFA179" s="1"/>
      <c r="XFB179" s="1"/>
      <c r="XFC179" s="1"/>
      <c r="XFD179" s="1"/>
    </row>
    <row r="180" spans="1:151 16227:16384" s="11" customFormat="1" ht="20.25" customHeight="1" x14ac:dyDescent="0.25">
      <c r="A180" s="66" t="s">
        <v>110</v>
      </c>
      <c r="B180" s="67"/>
      <c r="C180" s="62">
        <f>C179+1</f>
        <v>2</v>
      </c>
      <c r="D180" s="62"/>
      <c r="E180" s="20" t="s">
        <v>223</v>
      </c>
      <c r="F180" s="60">
        <f t="shared" ref="F180" si="3">(51.83)*(10.764)</f>
        <v>557.89811999999995</v>
      </c>
      <c r="G180" s="61"/>
      <c r="H180" s="20">
        <v>0</v>
      </c>
      <c r="I180" s="20">
        <f t="shared" ref="I180:I181" si="4">F180*(($I$169)+1)+H180</f>
        <v>864.74208599999997</v>
      </c>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WZC180" s="1"/>
      <c r="WZD180" s="1"/>
      <c r="WZE180" s="1"/>
      <c r="WZF180" s="1"/>
      <c r="WZG180" s="1"/>
      <c r="WZH180" s="1"/>
      <c r="WZI180" s="1"/>
      <c r="WZJ180" s="1"/>
      <c r="WZK180" s="1"/>
      <c r="WZL180" s="1"/>
      <c r="WZM180" s="1"/>
      <c r="WZN180" s="1"/>
      <c r="WZO180" s="1"/>
      <c r="WZP180" s="1"/>
      <c r="WZQ180" s="1"/>
      <c r="WZR180" s="1"/>
      <c r="WZS180" s="1"/>
      <c r="WZT180" s="1"/>
      <c r="WZU180" s="1"/>
      <c r="WZV180" s="1"/>
      <c r="WZW180" s="1"/>
      <c r="WZX180" s="1"/>
      <c r="WZY180" s="1"/>
      <c r="WZZ180" s="1"/>
      <c r="XAA180" s="1"/>
      <c r="XAB180" s="1"/>
      <c r="XAC180" s="1"/>
      <c r="XAD180" s="1"/>
      <c r="XAE180" s="1"/>
      <c r="XAF180" s="1"/>
      <c r="XAG180" s="1"/>
      <c r="XAH180" s="1"/>
      <c r="XAI180" s="1"/>
      <c r="XAJ180" s="1"/>
      <c r="XAK180" s="1"/>
      <c r="XAL180" s="1"/>
      <c r="XAM180" s="1"/>
      <c r="XAN180" s="1"/>
      <c r="XAO180" s="1"/>
      <c r="XAP180" s="1"/>
      <c r="XAQ180" s="1"/>
      <c r="XAR180" s="1"/>
      <c r="XAS180" s="1"/>
      <c r="XAT180" s="1"/>
      <c r="XAU180" s="1"/>
      <c r="XAV180" s="1"/>
      <c r="XAW180" s="1"/>
      <c r="XAX180" s="1"/>
      <c r="XAY180" s="1"/>
      <c r="XAZ180" s="1"/>
      <c r="XBA180" s="1"/>
      <c r="XBB180" s="1"/>
      <c r="XBC180" s="1"/>
      <c r="XBD180" s="1"/>
      <c r="XBE180" s="1"/>
      <c r="XBF180" s="1"/>
      <c r="XBG180" s="1"/>
      <c r="XBH180" s="1"/>
      <c r="XBI180" s="1"/>
      <c r="XBJ180" s="1"/>
      <c r="XBK180" s="1"/>
      <c r="XBL180" s="1"/>
      <c r="XBM180" s="1"/>
      <c r="XBN180" s="1"/>
      <c r="XBO180" s="1"/>
      <c r="XBP180" s="1"/>
      <c r="XBQ180" s="1"/>
      <c r="XBR180" s="1"/>
      <c r="XBS180" s="1"/>
      <c r="XBT180" s="1"/>
      <c r="XBU180" s="1"/>
      <c r="XBV180" s="1"/>
      <c r="XBW180" s="1"/>
      <c r="XBX180" s="1"/>
      <c r="XBY180" s="1"/>
      <c r="XBZ180" s="1"/>
      <c r="XCA180" s="1"/>
      <c r="XCB180" s="1"/>
      <c r="XCC180" s="1"/>
      <c r="XCD180" s="1"/>
      <c r="XCE180" s="1"/>
      <c r="XCF180" s="1"/>
      <c r="XCG180" s="1"/>
      <c r="XCH180" s="1"/>
      <c r="XCI180" s="1"/>
      <c r="XCJ180" s="1"/>
      <c r="XCK180" s="1"/>
      <c r="XCL180" s="1"/>
      <c r="XCM180" s="1"/>
      <c r="XCN180" s="1"/>
      <c r="XCO180" s="1"/>
      <c r="XCP180" s="1"/>
      <c r="XCQ180" s="1"/>
      <c r="XCR180" s="1"/>
      <c r="XCS180" s="1"/>
      <c r="XCT180" s="1"/>
      <c r="XCU180" s="1"/>
      <c r="XCV180" s="1"/>
      <c r="XCW180" s="1"/>
      <c r="XCX180" s="1"/>
      <c r="XCY180" s="1"/>
      <c r="XCZ180" s="1"/>
      <c r="XDA180" s="1"/>
      <c r="XDB180" s="1"/>
      <c r="XDC180" s="1"/>
      <c r="XDD180" s="1"/>
      <c r="XDE180" s="1"/>
      <c r="XDF180" s="1"/>
      <c r="XDG180" s="1"/>
      <c r="XDH180" s="1"/>
      <c r="XDI180" s="1"/>
      <c r="XDJ180" s="1"/>
      <c r="XDK180" s="1"/>
      <c r="XDL180" s="1"/>
      <c r="XDM180" s="1"/>
      <c r="XDN180" s="1"/>
      <c r="XDO180" s="1"/>
      <c r="XDP180" s="1"/>
      <c r="XDQ180" s="1"/>
      <c r="XDR180" s="1"/>
      <c r="XDS180" s="1"/>
      <c r="XDT180" s="1"/>
      <c r="XDU180" s="1"/>
      <c r="XDV180" s="1"/>
      <c r="XDW180" s="1"/>
      <c r="XDX180" s="1"/>
      <c r="XDY180" s="1"/>
      <c r="XDZ180" s="1"/>
      <c r="XEA180" s="1"/>
      <c r="XEB180" s="1"/>
      <c r="XEC180" s="1"/>
      <c r="XED180" s="1"/>
      <c r="XEE180" s="1"/>
      <c r="XEF180" s="1"/>
      <c r="XEG180" s="1"/>
      <c r="XEH180" s="1"/>
      <c r="XEI180" s="1"/>
      <c r="XEJ180" s="1"/>
      <c r="XEK180" s="1"/>
      <c r="XEL180" s="1"/>
      <c r="XEM180" s="1"/>
      <c r="XEN180" s="1"/>
      <c r="XEO180" s="1"/>
      <c r="XEP180" s="1"/>
      <c r="XEQ180" s="1"/>
      <c r="XER180" s="1"/>
      <c r="XES180" s="1"/>
      <c r="XET180" s="1"/>
      <c r="XEU180" s="1"/>
      <c r="XEV180" s="1"/>
      <c r="XEW180" s="1"/>
      <c r="XEX180" s="1"/>
      <c r="XEY180" s="1"/>
      <c r="XEZ180" s="1"/>
      <c r="XFA180" s="1"/>
      <c r="XFB180" s="1"/>
      <c r="XFC180" s="1"/>
      <c r="XFD180" s="1"/>
    </row>
    <row r="181" spans="1:151 16227:16384" s="11" customFormat="1" ht="20.25" customHeight="1" x14ac:dyDescent="0.25">
      <c r="A181" s="66" t="s">
        <v>110</v>
      </c>
      <c r="B181" s="67"/>
      <c r="C181" s="62">
        <f t="shared" ref="C181:C182" si="5">C180+1</f>
        <v>3</v>
      </c>
      <c r="D181" s="62"/>
      <c r="E181" s="20" t="s">
        <v>224</v>
      </c>
      <c r="F181" s="60">
        <f>(60.92)*(10.764)</f>
        <v>655.74288000000001</v>
      </c>
      <c r="G181" s="61"/>
      <c r="H181" s="20">
        <v>0</v>
      </c>
      <c r="I181" s="20">
        <f t="shared" si="4"/>
        <v>1016.401464</v>
      </c>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WZC181" s="1"/>
      <c r="WZD181" s="1"/>
      <c r="WZE181" s="1"/>
      <c r="WZF181" s="1"/>
      <c r="WZG181" s="1"/>
      <c r="WZH181" s="1"/>
      <c r="WZI181" s="1"/>
      <c r="WZJ181" s="1"/>
      <c r="WZK181" s="1"/>
      <c r="WZL181" s="1"/>
      <c r="WZM181" s="1"/>
      <c r="WZN181" s="1"/>
      <c r="WZO181" s="1"/>
      <c r="WZP181" s="1"/>
      <c r="WZQ181" s="1"/>
      <c r="WZR181" s="1"/>
      <c r="WZS181" s="1"/>
      <c r="WZT181" s="1"/>
      <c r="WZU181" s="1"/>
      <c r="WZV181" s="1"/>
      <c r="WZW181" s="1"/>
      <c r="WZX181" s="1"/>
      <c r="WZY181" s="1"/>
      <c r="WZZ181" s="1"/>
      <c r="XAA181" s="1"/>
      <c r="XAB181" s="1"/>
      <c r="XAC181" s="1"/>
      <c r="XAD181" s="1"/>
      <c r="XAE181" s="1"/>
      <c r="XAF181" s="1"/>
      <c r="XAG181" s="1"/>
      <c r="XAH181" s="1"/>
      <c r="XAI181" s="1"/>
      <c r="XAJ181" s="1"/>
      <c r="XAK181" s="1"/>
      <c r="XAL181" s="1"/>
      <c r="XAM181" s="1"/>
      <c r="XAN181" s="1"/>
      <c r="XAO181" s="1"/>
      <c r="XAP181" s="1"/>
      <c r="XAQ181" s="1"/>
      <c r="XAR181" s="1"/>
      <c r="XAS181" s="1"/>
      <c r="XAT181" s="1"/>
      <c r="XAU181" s="1"/>
      <c r="XAV181" s="1"/>
      <c r="XAW181" s="1"/>
      <c r="XAX181" s="1"/>
      <c r="XAY181" s="1"/>
      <c r="XAZ181" s="1"/>
      <c r="XBA181" s="1"/>
      <c r="XBB181" s="1"/>
      <c r="XBC181" s="1"/>
      <c r="XBD181" s="1"/>
      <c r="XBE181" s="1"/>
      <c r="XBF181" s="1"/>
      <c r="XBG181" s="1"/>
      <c r="XBH181" s="1"/>
      <c r="XBI181" s="1"/>
      <c r="XBJ181" s="1"/>
      <c r="XBK181" s="1"/>
      <c r="XBL181" s="1"/>
      <c r="XBM181" s="1"/>
      <c r="XBN181" s="1"/>
      <c r="XBO181" s="1"/>
      <c r="XBP181" s="1"/>
      <c r="XBQ181" s="1"/>
      <c r="XBR181" s="1"/>
      <c r="XBS181" s="1"/>
      <c r="XBT181" s="1"/>
      <c r="XBU181" s="1"/>
      <c r="XBV181" s="1"/>
      <c r="XBW181" s="1"/>
      <c r="XBX181" s="1"/>
      <c r="XBY181" s="1"/>
      <c r="XBZ181" s="1"/>
      <c r="XCA181" s="1"/>
      <c r="XCB181" s="1"/>
      <c r="XCC181" s="1"/>
      <c r="XCD181" s="1"/>
      <c r="XCE181" s="1"/>
      <c r="XCF181" s="1"/>
      <c r="XCG181" s="1"/>
      <c r="XCH181" s="1"/>
      <c r="XCI181" s="1"/>
      <c r="XCJ181" s="1"/>
      <c r="XCK181" s="1"/>
      <c r="XCL181" s="1"/>
      <c r="XCM181" s="1"/>
      <c r="XCN181" s="1"/>
      <c r="XCO181" s="1"/>
      <c r="XCP181" s="1"/>
      <c r="XCQ181" s="1"/>
      <c r="XCR181" s="1"/>
      <c r="XCS181" s="1"/>
      <c r="XCT181" s="1"/>
      <c r="XCU181" s="1"/>
      <c r="XCV181" s="1"/>
      <c r="XCW181" s="1"/>
      <c r="XCX181" s="1"/>
      <c r="XCY181" s="1"/>
      <c r="XCZ181" s="1"/>
      <c r="XDA181" s="1"/>
      <c r="XDB181" s="1"/>
      <c r="XDC181" s="1"/>
      <c r="XDD181" s="1"/>
      <c r="XDE181" s="1"/>
      <c r="XDF181" s="1"/>
      <c r="XDG181" s="1"/>
      <c r="XDH181" s="1"/>
      <c r="XDI181" s="1"/>
      <c r="XDJ181" s="1"/>
      <c r="XDK181" s="1"/>
      <c r="XDL181" s="1"/>
      <c r="XDM181" s="1"/>
      <c r="XDN181" s="1"/>
      <c r="XDO181" s="1"/>
      <c r="XDP181" s="1"/>
      <c r="XDQ181" s="1"/>
      <c r="XDR181" s="1"/>
      <c r="XDS181" s="1"/>
      <c r="XDT181" s="1"/>
      <c r="XDU181" s="1"/>
      <c r="XDV181" s="1"/>
      <c r="XDW181" s="1"/>
      <c r="XDX181" s="1"/>
      <c r="XDY181" s="1"/>
      <c r="XDZ181" s="1"/>
      <c r="XEA181" s="1"/>
      <c r="XEB181" s="1"/>
      <c r="XEC181" s="1"/>
      <c r="XED181" s="1"/>
      <c r="XEE181" s="1"/>
      <c r="XEF181" s="1"/>
      <c r="XEG181" s="1"/>
      <c r="XEH181" s="1"/>
      <c r="XEI181" s="1"/>
      <c r="XEJ181" s="1"/>
      <c r="XEK181" s="1"/>
      <c r="XEL181" s="1"/>
      <c r="XEM181" s="1"/>
      <c r="XEN181" s="1"/>
      <c r="XEO181" s="1"/>
      <c r="XEP181" s="1"/>
      <c r="XEQ181" s="1"/>
      <c r="XER181" s="1"/>
      <c r="XES181" s="1"/>
      <c r="XET181" s="1"/>
      <c r="XEU181" s="1"/>
      <c r="XEV181" s="1"/>
      <c r="XEW181" s="1"/>
      <c r="XEX181" s="1"/>
      <c r="XEY181" s="1"/>
      <c r="XEZ181" s="1"/>
      <c r="XFA181" s="1"/>
      <c r="XFB181" s="1"/>
      <c r="XFC181" s="1"/>
      <c r="XFD181" s="1"/>
    </row>
    <row r="182" spans="1:151 16227:16384" s="11" customFormat="1" ht="20.25" customHeight="1" x14ac:dyDescent="0.25">
      <c r="A182" s="66" t="s">
        <v>110</v>
      </c>
      <c r="B182" s="67"/>
      <c r="C182" s="62">
        <f t="shared" si="5"/>
        <v>4</v>
      </c>
      <c r="D182" s="62"/>
      <c r="E182" s="20" t="s">
        <v>224</v>
      </c>
      <c r="F182" s="60">
        <f>(72.37)*(10.764)</f>
        <v>778.99068</v>
      </c>
      <c r="G182" s="61"/>
      <c r="H182" s="20">
        <v>0</v>
      </c>
      <c r="I182" s="20">
        <f t="shared" ref="I182" si="6">F182*(($I$169)+1)+H182</f>
        <v>1207.4355540000001</v>
      </c>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WZC182" s="1"/>
      <c r="WZD182" s="1"/>
      <c r="WZE182" s="1"/>
      <c r="WZF182" s="1"/>
      <c r="WZG182" s="1"/>
      <c r="WZH182" s="1"/>
      <c r="WZI182" s="1"/>
      <c r="WZJ182" s="1"/>
      <c r="WZK182" s="1"/>
      <c r="WZL182" s="1"/>
      <c r="WZM182" s="1"/>
      <c r="WZN182" s="1"/>
      <c r="WZO182" s="1"/>
      <c r="WZP182" s="1"/>
      <c r="WZQ182" s="1"/>
      <c r="WZR182" s="1"/>
      <c r="WZS182" s="1"/>
      <c r="WZT182" s="1"/>
      <c r="WZU182" s="1"/>
      <c r="WZV182" s="1"/>
      <c r="WZW182" s="1"/>
      <c r="WZX182" s="1"/>
      <c r="WZY182" s="1"/>
      <c r="WZZ182" s="1"/>
      <c r="XAA182" s="1"/>
      <c r="XAB182" s="1"/>
      <c r="XAC182" s="1"/>
      <c r="XAD182" s="1"/>
      <c r="XAE182" s="1"/>
      <c r="XAF182" s="1"/>
      <c r="XAG182" s="1"/>
      <c r="XAH182" s="1"/>
      <c r="XAI182" s="1"/>
      <c r="XAJ182" s="1"/>
      <c r="XAK182" s="1"/>
      <c r="XAL182" s="1"/>
      <c r="XAM182" s="1"/>
      <c r="XAN182" s="1"/>
      <c r="XAO182" s="1"/>
      <c r="XAP182" s="1"/>
      <c r="XAQ182" s="1"/>
      <c r="XAR182" s="1"/>
      <c r="XAS182" s="1"/>
      <c r="XAT182" s="1"/>
      <c r="XAU182" s="1"/>
      <c r="XAV182" s="1"/>
      <c r="XAW182" s="1"/>
      <c r="XAX182" s="1"/>
      <c r="XAY182" s="1"/>
      <c r="XAZ182" s="1"/>
      <c r="XBA182" s="1"/>
      <c r="XBB182" s="1"/>
      <c r="XBC182" s="1"/>
      <c r="XBD182" s="1"/>
      <c r="XBE182" s="1"/>
      <c r="XBF182" s="1"/>
      <c r="XBG182" s="1"/>
      <c r="XBH182" s="1"/>
      <c r="XBI182" s="1"/>
      <c r="XBJ182" s="1"/>
      <c r="XBK182" s="1"/>
      <c r="XBL182" s="1"/>
      <c r="XBM182" s="1"/>
      <c r="XBN182" s="1"/>
      <c r="XBO182" s="1"/>
      <c r="XBP182" s="1"/>
      <c r="XBQ182" s="1"/>
      <c r="XBR182" s="1"/>
      <c r="XBS182" s="1"/>
      <c r="XBT182" s="1"/>
      <c r="XBU182" s="1"/>
      <c r="XBV182" s="1"/>
      <c r="XBW182" s="1"/>
      <c r="XBX182" s="1"/>
      <c r="XBY182" s="1"/>
      <c r="XBZ182" s="1"/>
      <c r="XCA182" s="1"/>
      <c r="XCB182" s="1"/>
      <c r="XCC182" s="1"/>
      <c r="XCD182" s="1"/>
      <c r="XCE182" s="1"/>
      <c r="XCF182" s="1"/>
      <c r="XCG182" s="1"/>
      <c r="XCH182" s="1"/>
      <c r="XCI182" s="1"/>
      <c r="XCJ182" s="1"/>
      <c r="XCK182" s="1"/>
      <c r="XCL182" s="1"/>
      <c r="XCM182" s="1"/>
      <c r="XCN182" s="1"/>
      <c r="XCO182" s="1"/>
      <c r="XCP182" s="1"/>
      <c r="XCQ182" s="1"/>
      <c r="XCR182" s="1"/>
      <c r="XCS182" s="1"/>
      <c r="XCT182" s="1"/>
      <c r="XCU182" s="1"/>
      <c r="XCV182" s="1"/>
      <c r="XCW182" s="1"/>
      <c r="XCX182" s="1"/>
      <c r="XCY182" s="1"/>
      <c r="XCZ182" s="1"/>
      <c r="XDA182" s="1"/>
      <c r="XDB182" s="1"/>
      <c r="XDC182" s="1"/>
      <c r="XDD182" s="1"/>
      <c r="XDE182" s="1"/>
      <c r="XDF182" s="1"/>
      <c r="XDG182" s="1"/>
      <c r="XDH182" s="1"/>
      <c r="XDI182" s="1"/>
      <c r="XDJ182" s="1"/>
      <c r="XDK182" s="1"/>
      <c r="XDL182" s="1"/>
      <c r="XDM182" s="1"/>
      <c r="XDN182" s="1"/>
      <c r="XDO182" s="1"/>
      <c r="XDP182" s="1"/>
      <c r="XDQ182" s="1"/>
      <c r="XDR182" s="1"/>
      <c r="XDS182" s="1"/>
      <c r="XDT182" s="1"/>
      <c r="XDU182" s="1"/>
      <c r="XDV182" s="1"/>
      <c r="XDW182" s="1"/>
      <c r="XDX182" s="1"/>
      <c r="XDY182" s="1"/>
      <c r="XDZ182" s="1"/>
      <c r="XEA182" s="1"/>
      <c r="XEB182" s="1"/>
      <c r="XEC182" s="1"/>
      <c r="XED182" s="1"/>
      <c r="XEE182" s="1"/>
      <c r="XEF182" s="1"/>
      <c r="XEG182" s="1"/>
      <c r="XEH182" s="1"/>
      <c r="XEI182" s="1"/>
      <c r="XEJ182" s="1"/>
      <c r="XEK182" s="1"/>
      <c r="XEL182" s="1"/>
      <c r="XEM182" s="1"/>
      <c r="XEN182" s="1"/>
      <c r="XEO182" s="1"/>
      <c r="XEP182" s="1"/>
      <c r="XEQ182" s="1"/>
      <c r="XER182" s="1"/>
      <c r="XES182" s="1"/>
      <c r="XET182" s="1"/>
      <c r="XEU182" s="1"/>
      <c r="XEV182" s="1"/>
      <c r="XEW182" s="1"/>
      <c r="XEX182" s="1"/>
      <c r="XEY182" s="1"/>
      <c r="XEZ182" s="1"/>
      <c r="XFA182" s="1"/>
      <c r="XFB182" s="1"/>
      <c r="XFC182" s="1"/>
      <c r="XFD182" s="1"/>
    </row>
    <row r="183" spans="1:151 16227:16384" s="11" customFormat="1" ht="20.25" x14ac:dyDescent="0.25">
      <c r="A183" s="63" t="s">
        <v>264</v>
      </c>
      <c r="B183" s="64"/>
      <c r="C183" s="64"/>
      <c r="D183" s="64"/>
      <c r="E183" s="64"/>
      <c r="F183" s="64"/>
      <c r="G183" s="64"/>
      <c r="H183" s="64"/>
      <c r="I183" s="65"/>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WZC183" s="1"/>
      <c r="WZD183" s="1"/>
      <c r="WZE183" s="1"/>
      <c r="WZF183" s="1"/>
      <c r="WZG183" s="1"/>
      <c r="WZH183" s="1"/>
      <c r="WZI183" s="1"/>
      <c r="WZJ183" s="1"/>
      <c r="WZK183" s="1"/>
      <c r="WZL183" s="1"/>
      <c r="WZM183" s="1"/>
      <c r="WZN183" s="1"/>
      <c r="WZO183" s="1"/>
      <c r="WZP183" s="1"/>
      <c r="WZQ183" s="1"/>
      <c r="WZR183" s="1"/>
      <c r="WZS183" s="1"/>
      <c r="WZT183" s="1"/>
      <c r="WZU183" s="1"/>
      <c r="WZV183" s="1"/>
      <c r="WZW183" s="1"/>
      <c r="WZX183" s="1"/>
      <c r="WZY183" s="1"/>
      <c r="WZZ183" s="1"/>
      <c r="XAA183" s="1"/>
      <c r="XAB183" s="1"/>
      <c r="XAC183" s="1"/>
      <c r="XAD183" s="1"/>
      <c r="XAE183" s="1"/>
      <c r="XAF183" s="1"/>
      <c r="XAG183" s="1"/>
      <c r="XAH183" s="1"/>
      <c r="XAI183" s="1"/>
      <c r="XAJ183" s="1"/>
      <c r="XAK183" s="1"/>
      <c r="XAL183" s="1"/>
      <c r="XAM183" s="1"/>
      <c r="XAN183" s="1"/>
      <c r="XAO183" s="1"/>
      <c r="XAP183" s="1"/>
      <c r="XAQ183" s="1"/>
      <c r="XAR183" s="1"/>
      <c r="XAS183" s="1"/>
      <c r="XAT183" s="1"/>
      <c r="XAU183" s="1"/>
      <c r="XAV183" s="1"/>
      <c r="XAW183" s="1"/>
      <c r="XAX183" s="1"/>
      <c r="XAY183" s="1"/>
      <c r="XAZ183" s="1"/>
      <c r="XBA183" s="1"/>
      <c r="XBB183" s="1"/>
      <c r="XBC183" s="1"/>
      <c r="XBD183" s="1"/>
      <c r="XBE183" s="1"/>
      <c r="XBF183" s="1"/>
      <c r="XBG183" s="1"/>
      <c r="XBH183" s="1"/>
      <c r="XBI183" s="1"/>
      <c r="XBJ183" s="1"/>
      <c r="XBK183" s="1"/>
      <c r="XBL183" s="1"/>
      <c r="XBM183" s="1"/>
      <c r="XBN183" s="1"/>
      <c r="XBO183" s="1"/>
      <c r="XBP183" s="1"/>
      <c r="XBQ183" s="1"/>
      <c r="XBR183" s="1"/>
      <c r="XBS183" s="1"/>
      <c r="XBT183" s="1"/>
      <c r="XBU183" s="1"/>
      <c r="XBV183" s="1"/>
      <c r="XBW183" s="1"/>
      <c r="XBX183" s="1"/>
      <c r="XBY183" s="1"/>
      <c r="XBZ183" s="1"/>
      <c r="XCA183" s="1"/>
      <c r="XCB183" s="1"/>
      <c r="XCC183" s="1"/>
      <c r="XCD183" s="1"/>
      <c r="XCE183" s="1"/>
      <c r="XCF183" s="1"/>
      <c r="XCG183" s="1"/>
      <c r="XCH183" s="1"/>
      <c r="XCI183" s="1"/>
      <c r="XCJ183" s="1"/>
      <c r="XCK183" s="1"/>
      <c r="XCL183" s="1"/>
      <c r="XCM183" s="1"/>
      <c r="XCN183" s="1"/>
      <c r="XCO183" s="1"/>
      <c r="XCP183" s="1"/>
      <c r="XCQ183" s="1"/>
      <c r="XCR183" s="1"/>
      <c r="XCS183" s="1"/>
      <c r="XCT183" s="1"/>
      <c r="XCU183" s="1"/>
      <c r="XCV183" s="1"/>
      <c r="XCW183" s="1"/>
      <c r="XCX183" s="1"/>
      <c r="XCY183" s="1"/>
      <c r="XCZ183" s="1"/>
      <c r="XDA183" s="1"/>
      <c r="XDB183" s="1"/>
      <c r="XDC183" s="1"/>
      <c r="XDD183" s="1"/>
      <c r="XDE183" s="1"/>
      <c r="XDF183" s="1"/>
      <c r="XDG183" s="1"/>
      <c r="XDH183" s="1"/>
      <c r="XDI183" s="1"/>
      <c r="XDJ183" s="1"/>
      <c r="XDK183" s="1"/>
      <c r="XDL183" s="1"/>
      <c r="XDM183" s="1"/>
      <c r="XDN183" s="1"/>
      <c r="XDO183" s="1"/>
      <c r="XDP183" s="1"/>
      <c r="XDQ183" s="1"/>
      <c r="XDR183" s="1"/>
      <c r="XDS183" s="1"/>
      <c r="XDT183" s="1"/>
      <c r="XDU183" s="1"/>
      <c r="XDV183" s="1"/>
      <c r="XDW183" s="1"/>
      <c r="XDX183" s="1"/>
      <c r="XDY183" s="1"/>
      <c r="XDZ183" s="1"/>
      <c r="XEA183" s="1"/>
      <c r="XEB183" s="1"/>
      <c r="XEC183" s="1"/>
      <c r="XED183" s="1"/>
      <c r="XEE183" s="1"/>
      <c r="XEF183" s="1"/>
      <c r="XEG183" s="1"/>
      <c r="XEH183" s="1"/>
      <c r="XEI183" s="1"/>
      <c r="XEJ183" s="1"/>
      <c r="XEK183" s="1"/>
      <c r="XEL183" s="1"/>
      <c r="XEM183" s="1"/>
      <c r="XEN183" s="1"/>
      <c r="XEO183" s="1"/>
      <c r="XEP183" s="1"/>
      <c r="XEQ183" s="1"/>
      <c r="XER183" s="1"/>
      <c r="XES183" s="1"/>
      <c r="XET183" s="1"/>
      <c r="XEU183" s="1"/>
      <c r="XEV183" s="1"/>
      <c r="XEW183" s="1"/>
      <c r="XEX183" s="1"/>
      <c r="XEY183" s="1"/>
      <c r="XEZ183" s="1"/>
      <c r="XFA183" s="1"/>
      <c r="XFB183" s="1"/>
      <c r="XFC183" s="1"/>
      <c r="XFD183" s="1"/>
    </row>
    <row r="184" spans="1:151 16227:16384" s="11" customFormat="1" ht="20.25" customHeight="1" x14ac:dyDescent="0.25">
      <c r="A184" s="66" t="s">
        <v>110</v>
      </c>
      <c r="B184" s="67"/>
      <c r="C184" s="62">
        <v>1</v>
      </c>
      <c r="D184" s="62"/>
      <c r="E184" s="20" t="s">
        <v>223</v>
      </c>
      <c r="F184" s="60">
        <f>(53.2)*(10.764)</f>
        <v>572.64480000000003</v>
      </c>
      <c r="G184" s="61"/>
      <c r="H184" s="20">
        <v>0</v>
      </c>
      <c r="I184" s="20">
        <f>F184*(($I$169)+1)+H184</f>
        <v>887.59944000000007</v>
      </c>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WZC184" s="1"/>
      <c r="WZD184" s="1"/>
      <c r="WZE184" s="1"/>
      <c r="WZF184" s="1"/>
      <c r="WZG184" s="1"/>
      <c r="WZH184" s="1"/>
      <c r="WZI184" s="1"/>
      <c r="WZJ184" s="1"/>
      <c r="WZK184" s="1"/>
      <c r="WZL184" s="1"/>
      <c r="WZM184" s="1"/>
      <c r="WZN184" s="1"/>
      <c r="WZO184" s="1"/>
      <c r="WZP184" s="1"/>
      <c r="WZQ184" s="1"/>
      <c r="WZR184" s="1"/>
      <c r="WZS184" s="1"/>
      <c r="WZT184" s="1"/>
      <c r="WZU184" s="1"/>
      <c r="WZV184" s="1"/>
      <c r="WZW184" s="1"/>
      <c r="WZX184" s="1"/>
      <c r="WZY184" s="1"/>
      <c r="WZZ184" s="1"/>
      <c r="XAA184" s="1"/>
      <c r="XAB184" s="1"/>
      <c r="XAC184" s="1"/>
      <c r="XAD184" s="1"/>
      <c r="XAE184" s="1"/>
      <c r="XAF184" s="1"/>
      <c r="XAG184" s="1"/>
      <c r="XAH184" s="1"/>
      <c r="XAI184" s="1"/>
      <c r="XAJ184" s="1"/>
      <c r="XAK184" s="1"/>
      <c r="XAL184" s="1"/>
      <c r="XAM184" s="1"/>
      <c r="XAN184" s="1"/>
      <c r="XAO184" s="1"/>
      <c r="XAP184" s="1"/>
      <c r="XAQ184" s="1"/>
      <c r="XAR184" s="1"/>
      <c r="XAS184" s="1"/>
      <c r="XAT184" s="1"/>
      <c r="XAU184" s="1"/>
      <c r="XAV184" s="1"/>
      <c r="XAW184" s="1"/>
      <c r="XAX184" s="1"/>
      <c r="XAY184" s="1"/>
      <c r="XAZ184" s="1"/>
      <c r="XBA184" s="1"/>
      <c r="XBB184" s="1"/>
      <c r="XBC184" s="1"/>
      <c r="XBD184" s="1"/>
      <c r="XBE184" s="1"/>
      <c r="XBF184" s="1"/>
      <c r="XBG184" s="1"/>
      <c r="XBH184" s="1"/>
      <c r="XBI184" s="1"/>
      <c r="XBJ184" s="1"/>
      <c r="XBK184" s="1"/>
      <c r="XBL184" s="1"/>
      <c r="XBM184" s="1"/>
      <c r="XBN184" s="1"/>
      <c r="XBO184" s="1"/>
      <c r="XBP184" s="1"/>
      <c r="XBQ184" s="1"/>
      <c r="XBR184" s="1"/>
      <c r="XBS184" s="1"/>
      <c r="XBT184" s="1"/>
      <c r="XBU184" s="1"/>
      <c r="XBV184" s="1"/>
      <c r="XBW184" s="1"/>
      <c r="XBX184" s="1"/>
      <c r="XBY184" s="1"/>
      <c r="XBZ184" s="1"/>
      <c r="XCA184" s="1"/>
      <c r="XCB184" s="1"/>
      <c r="XCC184" s="1"/>
      <c r="XCD184" s="1"/>
      <c r="XCE184" s="1"/>
      <c r="XCF184" s="1"/>
      <c r="XCG184" s="1"/>
      <c r="XCH184" s="1"/>
      <c r="XCI184" s="1"/>
      <c r="XCJ184" s="1"/>
      <c r="XCK184" s="1"/>
      <c r="XCL184" s="1"/>
      <c r="XCM184" s="1"/>
      <c r="XCN184" s="1"/>
      <c r="XCO184" s="1"/>
      <c r="XCP184" s="1"/>
      <c r="XCQ184" s="1"/>
      <c r="XCR184" s="1"/>
      <c r="XCS184" s="1"/>
      <c r="XCT184" s="1"/>
      <c r="XCU184" s="1"/>
      <c r="XCV184" s="1"/>
      <c r="XCW184" s="1"/>
      <c r="XCX184" s="1"/>
      <c r="XCY184" s="1"/>
      <c r="XCZ184" s="1"/>
      <c r="XDA184" s="1"/>
      <c r="XDB184" s="1"/>
      <c r="XDC184" s="1"/>
      <c r="XDD184" s="1"/>
      <c r="XDE184" s="1"/>
      <c r="XDF184" s="1"/>
      <c r="XDG184" s="1"/>
      <c r="XDH184" s="1"/>
      <c r="XDI184" s="1"/>
      <c r="XDJ184" s="1"/>
      <c r="XDK184" s="1"/>
      <c r="XDL184" s="1"/>
      <c r="XDM184" s="1"/>
      <c r="XDN184" s="1"/>
      <c r="XDO184" s="1"/>
      <c r="XDP184" s="1"/>
      <c r="XDQ184" s="1"/>
      <c r="XDR184" s="1"/>
      <c r="XDS184" s="1"/>
      <c r="XDT184" s="1"/>
      <c r="XDU184" s="1"/>
      <c r="XDV184" s="1"/>
      <c r="XDW184" s="1"/>
      <c r="XDX184" s="1"/>
      <c r="XDY184" s="1"/>
      <c r="XDZ184" s="1"/>
      <c r="XEA184" s="1"/>
      <c r="XEB184" s="1"/>
      <c r="XEC184" s="1"/>
      <c r="XED184" s="1"/>
      <c r="XEE184" s="1"/>
      <c r="XEF184" s="1"/>
      <c r="XEG184" s="1"/>
      <c r="XEH184" s="1"/>
      <c r="XEI184" s="1"/>
      <c r="XEJ184" s="1"/>
      <c r="XEK184" s="1"/>
      <c r="XEL184" s="1"/>
      <c r="XEM184" s="1"/>
      <c r="XEN184" s="1"/>
      <c r="XEO184" s="1"/>
      <c r="XEP184" s="1"/>
      <c r="XEQ184" s="1"/>
      <c r="XER184" s="1"/>
      <c r="XES184" s="1"/>
      <c r="XET184" s="1"/>
      <c r="XEU184" s="1"/>
      <c r="XEV184" s="1"/>
      <c r="XEW184" s="1"/>
      <c r="XEX184" s="1"/>
      <c r="XEY184" s="1"/>
      <c r="XEZ184" s="1"/>
      <c r="XFA184" s="1"/>
      <c r="XFB184" s="1"/>
      <c r="XFC184" s="1"/>
      <c r="XFD184" s="1"/>
    </row>
    <row r="185" spans="1:151 16227:16384" s="11" customFormat="1" ht="20.25" customHeight="1" x14ac:dyDescent="0.25">
      <c r="A185" s="66" t="s">
        <v>110</v>
      </c>
      <c r="B185" s="67"/>
      <c r="C185" s="62">
        <f>C184+1</f>
        <v>2</v>
      </c>
      <c r="D185" s="62"/>
      <c r="E185" s="20" t="s">
        <v>223</v>
      </c>
      <c r="F185" s="60">
        <f t="shared" ref="F185" si="7">(51.83)*(10.764)</f>
        <v>557.89811999999995</v>
      </c>
      <c r="G185" s="61"/>
      <c r="H185" s="20">
        <v>0</v>
      </c>
      <c r="I185" s="20">
        <f t="shared" ref="I185:I187" si="8">F185*(($I$169)+1)+H185</f>
        <v>864.74208599999997</v>
      </c>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WZC185" s="1"/>
      <c r="WZD185" s="1"/>
      <c r="WZE185" s="1"/>
      <c r="WZF185" s="1"/>
      <c r="WZG185" s="1"/>
      <c r="WZH185" s="1"/>
      <c r="WZI185" s="1"/>
      <c r="WZJ185" s="1"/>
      <c r="WZK185" s="1"/>
      <c r="WZL185" s="1"/>
      <c r="WZM185" s="1"/>
      <c r="WZN185" s="1"/>
      <c r="WZO185" s="1"/>
      <c r="WZP185" s="1"/>
      <c r="WZQ185" s="1"/>
      <c r="WZR185" s="1"/>
      <c r="WZS185" s="1"/>
      <c r="WZT185" s="1"/>
      <c r="WZU185" s="1"/>
      <c r="WZV185" s="1"/>
      <c r="WZW185" s="1"/>
      <c r="WZX185" s="1"/>
      <c r="WZY185" s="1"/>
      <c r="WZZ185" s="1"/>
      <c r="XAA185" s="1"/>
      <c r="XAB185" s="1"/>
      <c r="XAC185" s="1"/>
      <c r="XAD185" s="1"/>
      <c r="XAE185" s="1"/>
      <c r="XAF185" s="1"/>
      <c r="XAG185" s="1"/>
      <c r="XAH185" s="1"/>
      <c r="XAI185" s="1"/>
      <c r="XAJ185" s="1"/>
      <c r="XAK185" s="1"/>
      <c r="XAL185" s="1"/>
      <c r="XAM185" s="1"/>
      <c r="XAN185" s="1"/>
      <c r="XAO185" s="1"/>
      <c r="XAP185" s="1"/>
      <c r="XAQ185" s="1"/>
      <c r="XAR185" s="1"/>
      <c r="XAS185" s="1"/>
      <c r="XAT185" s="1"/>
      <c r="XAU185" s="1"/>
      <c r="XAV185" s="1"/>
      <c r="XAW185" s="1"/>
      <c r="XAX185" s="1"/>
      <c r="XAY185" s="1"/>
      <c r="XAZ185" s="1"/>
      <c r="XBA185" s="1"/>
      <c r="XBB185" s="1"/>
      <c r="XBC185" s="1"/>
      <c r="XBD185" s="1"/>
      <c r="XBE185" s="1"/>
      <c r="XBF185" s="1"/>
      <c r="XBG185" s="1"/>
      <c r="XBH185" s="1"/>
      <c r="XBI185" s="1"/>
      <c r="XBJ185" s="1"/>
      <c r="XBK185" s="1"/>
      <c r="XBL185" s="1"/>
      <c r="XBM185" s="1"/>
      <c r="XBN185" s="1"/>
      <c r="XBO185" s="1"/>
      <c r="XBP185" s="1"/>
      <c r="XBQ185" s="1"/>
      <c r="XBR185" s="1"/>
      <c r="XBS185" s="1"/>
      <c r="XBT185" s="1"/>
      <c r="XBU185" s="1"/>
      <c r="XBV185" s="1"/>
      <c r="XBW185" s="1"/>
      <c r="XBX185" s="1"/>
      <c r="XBY185" s="1"/>
      <c r="XBZ185" s="1"/>
      <c r="XCA185" s="1"/>
      <c r="XCB185" s="1"/>
      <c r="XCC185" s="1"/>
      <c r="XCD185" s="1"/>
      <c r="XCE185" s="1"/>
      <c r="XCF185" s="1"/>
      <c r="XCG185" s="1"/>
      <c r="XCH185" s="1"/>
      <c r="XCI185" s="1"/>
      <c r="XCJ185" s="1"/>
      <c r="XCK185" s="1"/>
      <c r="XCL185" s="1"/>
      <c r="XCM185" s="1"/>
      <c r="XCN185" s="1"/>
      <c r="XCO185" s="1"/>
      <c r="XCP185" s="1"/>
      <c r="XCQ185" s="1"/>
      <c r="XCR185" s="1"/>
      <c r="XCS185" s="1"/>
      <c r="XCT185" s="1"/>
      <c r="XCU185" s="1"/>
      <c r="XCV185" s="1"/>
      <c r="XCW185" s="1"/>
      <c r="XCX185" s="1"/>
      <c r="XCY185" s="1"/>
      <c r="XCZ185" s="1"/>
      <c r="XDA185" s="1"/>
      <c r="XDB185" s="1"/>
      <c r="XDC185" s="1"/>
      <c r="XDD185" s="1"/>
      <c r="XDE185" s="1"/>
      <c r="XDF185" s="1"/>
      <c r="XDG185" s="1"/>
      <c r="XDH185" s="1"/>
      <c r="XDI185" s="1"/>
      <c r="XDJ185" s="1"/>
      <c r="XDK185" s="1"/>
      <c r="XDL185" s="1"/>
      <c r="XDM185" s="1"/>
      <c r="XDN185" s="1"/>
      <c r="XDO185" s="1"/>
      <c r="XDP185" s="1"/>
      <c r="XDQ185" s="1"/>
      <c r="XDR185" s="1"/>
      <c r="XDS185" s="1"/>
      <c r="XDT185" s="1"/>
      <c r="XDU185" s="1"/>
      <c r="XDV185" s="1"/>
      <c r="XDW185" s="1"/>
      <c r="XDX185" s="1"/>
      <c r="XDY185" s="1"/>
      <c r="XDZ185" s="1"/>
      <c r="XEA185" s="1"/>
      <c r="XEB185" s="1"/>
      <c r="XEC185" s="1"/>
      <c r="XED185" s="1"/>
      <c r="XEE185" s="1"/>
      <c r="XEF185" s="1"/>
      <c r="XEG185" s="1"/>
      <c r="XEH185" s="1"/>
      <c r="XEI185" s="1"/>
      <c r="XEJ185" s="1"/>
      <c r="XEK185" s="1"/>
      <c r="XEL185" s="1"/>
      <c r="XEM185" s="1"/>
      <c r="XEN185" s="1"/>
      <c r="XEO185" s="1"/>
      <c r="XEP185" s="1"/>
      <c r="XEQ185" s="1"/>
      <c r="XER185" s="1"/>
      <c r="XES185" s="1"/>
      <c r="XET185" s="1"/>
      <c r="XEU185" s="1"/>
      <c r="XEV185" s="1"/>
      <c r="XEW185" s="1"/>
      <c r="XEX185" s="1"/>
      <c r="XEY185" s="1"/>
      <c r="XEZ185" s="1"/>
      <c r="XFA185" s="1"/>
      <c r="XFB185" s="1"/>
      <c r="XFC185" s="1"/>
      <c r="XFD185" s="1"/>
    </row>
    <row r="186" spans="1:151 16227:16384" s="11" customFormat="1" ht="20.25" customHeight="1" x14ac:dyDescent="0.25">
      <c r="A186" s="66" t="s">
        <v>110</v>
      </c>
      <c r="B186" s="67"/>
      <c r="C186" s="62">
        <f t="shared" ref="C186:C187" si="9">C185+1</f>
        <v>3</v>
      </c>
      <c r="D186" s="62"/>
      <c r="E186" s="20" t="s">
        <v>224</v>
      </c>
      <c r="F186" s="60">
        <f>(60.92)*(10.764)</f>
        <v>655.74288000000001</v>
      </c>
      <c r="G186" s="61"/>
      <c r="H186" s="20">
        <v>0</v>
      </c>
      <c r="I186" s="20">
        <f t="shared" si="8"/>
        <v>1016.401464</v>
      </c>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WZC186" s="1"/>
      <c r="WZD186" s="1"/>
      <c r="WZE186" s="1"/>
      <c r="WZF186" s="1"/>
      <c r="WZG186" s="1"/>
      <c r="WZH186" s="1"/>
      <c r="WZI186" s="1"/>
      <c r="WZJ186" s="1"/>
      <c r="WZK186" s="1"/>
      <c r="WZL186" s="1"/>
      <c r="WZM186" s="1"/>
      <c r="WZN186" s="1"/>
      <c r="WZO186" s="1"/>
      <c r="WZP186" s="1"/>
      <c r="WZQ186" s="1"/>
      <c r="WZR186" s="1"/>
      <c r="WZS186" s="1"/>
      <c r="WZT186" s="1"/>
      <c r="WZU186" s="1"/>
      <c r="WZV186" s="1"/>
      <c r="WZW186" s="1"/>
      <c r="WZX186" s="1"/>
      <c r="WZY186" s="1"/>
      <c r="WZZ186" s="1"/>
      <c r="XAA186" s="1"/>
      <c r="XAB186" s="1"/>
      <c r="XAC186" s="1"/>
      <c r="XAD186" s="1"/>
      <c r="XAE186" s="1"/>
      <c r="XAF186" s="1"/>
      <c r="XAG186" s="1"/>
      <c r="XAH186" s="1"/>
      <c r="XAI186" s="1"/>
      <c r="XAJ186" s="1"/>
      <c r="XAK186" s="1"/>
      <c r="XAL186" s="1"/>
      <c r="XAM186" s="1"/>
      <c r="XAN186" s="1"/>
      <c r="XAO186" s="1"/>
      <c r="XAP186" s="1"/>
      <c r="XAQ186" s="1"/>
      <c r="XAR186" s="1"/>
      <c r="XAS186" s="1"/>
      <c r="XAT186" s="1"/>
      <c r="XAU186" s="1"/>
      <c r="XAV186" s="1"/>
      <c r="XAW186" s="1"/>
      <c r="XAX186" s="1"/>
      <c r="XAY186" s="1"/>
      <c r="XAZ186" s="1"/>
      <c r="XBA186" s="1"/>
      <c r="XBB186" s="1"/>
      <c r="XBC186" s="1"/>
      <c r="XBD186" s="1"/>
      <c r="XBE186" s="1"/>
      <c r="XBF186" s="1"/>
      <c r="XBG186" s="1"/>
      <c r="XBH186" s="1"/>
      <c r="XBI186" s="1"/>
      <c r="XBJ186" s="1"/>
      <c r="XBK186" s="1"/>
      <c r="XBL186" s="1"/>
      <c r="XBM186" s="1"/>
      <c r="XBN186" s="1"/>
      <c r="XBO186" s="1"/>
      <c r="XBP186" s="1"/>
      <c r="XBQ186" s="1"/>
      <c r="XBR186" s="1"/>
      <c r="XBS186" s="1"/>
      <c r="XBT186" s="1"/>
      <c r="XBU186" s="1"/>
      <c r="XBV186" s="1"/>
      <c r="XBW186" s="1"/>
      <c r="XBX186" s="1"/>
      <c r="XBY186" s="1"/>
      <c r="XBZ186" s="1"/>
      <c r="XCA186" s="1"/>
      <c r="XCB186" s="1"/>
      <c r="XCC186" s="1"/>
      <c r="XCD186" s="1"/>
      <c r="XCE186" s="1"/>
      <c r="XCF186" s="1"/>
      <c r="XCG186" s="1"/>
      <c r="XCH186" s="1"/>
      <c r="XCI186" s="1"/>
      <c r="XCJ186" s="1"/>
      <c r="XCK186" s="1"/>
      <c r="XCL186" s="1"/>
      <c r="XCM186" s="1"/>
      <c r="XCN186" s="1"/>
      <c r="XCO186" s="1"/>
      <c r="XCP186" s="1"/>
      <c r="XCQ186" s="1"/>
      <c r="XCR186" s="1"/>
      <c r="XCS186" s="1"/>
      <c r="XCT186" s="1"/>
      <c r="XCU186" s="1"/>
      <c r="XCV186" s="1"/>
      <c r="XCW186" s="1"/>
      <c r="XCX186" s="1"/>
      <c r="XCY186" s="1"/>
      <c r="XCZ186" s="1"/>
      <c r="XDA186" s="1"/>
      <c r="XDB186" s="1"/>
      <c r="XDC186" s="1"/>
      <c r="XDD186" s="1"/>
      <c r="XDE186" s="1"/>
      <c r="XDF186" s="1"/>
      <c r="XDG186" s="1"/>
      <c r="XDH186" s="1"/>
      <c r="XDI186" s="1"/>
      <c r="XDJ186" s="1"/>
      <c r="XDK186" s="1"/>
      <c r="XDL186" s="1"/>
      <c r="XDM186" s="1"/>
      <c r="XDN186" s="1"/>
      <c r="XDO186" s="1"/>
      <c r="XDP186" s="1"/>
      <c r="XDQ186" s="1"/>
      <c r="XDR186" s="1"/>
      <c r="XDS186" s="1"/>
      <c r="XDT186" s="1"/>
      <c r="XDU186" s="1"/>
      <c r="XDV186" s="1"/>
      <c r="XDW186" s="1"/>
      <c r="XDX186" s="1"/>
      <c r="XDY186" s="1"/>
      <c r="XDZ186" s="1"/>
      <c r="XEA186" s="1"/>
      <c r="XEB186" s="1"/>
      <c r="XEC186" s="1"/>
      <c r="XED186" s="1"/>
      <c r="XEE186" s="1"/>
      <c r="XEF186" s="1"/>
      <c r="XEG186" s="1"/>
      <c r="XEH186" s="1"/>
      <c r="XEI186" s="1"/>
      <c r="XEJ186" s="1"/>
      <c r="XEK186" s="1"/>
      <c r="XEL186" s="1"/>
      <c r="XEM186" s="1"/>
      <c r="XEN186" s="1"/>
      <c r="XEO186" s="1"/>
      <c r="XEP186" s="1"/>
      <c r="XEQ186" s="1"/>
      <c r="XER186" s="1"/>
      <c r="XES186" s="1"/>
      <c r="XET186" s="1"/>
      <c r="XEU186" s="1"/>
      <c r="XEV186" s="1"/>
      <c r="XEW186" s="1"/>
      <c r="XEX186" s="1"/>
      <c r="XEY186" s="1"/>
      <c r="XEZ186" s="1"/>
      <c r="XFA186" s="1"/>
      <c r="XFB186" s="1"/>
      <c r="XFC186" s="1"/>
      <c r="XFD186" s="1"/>
    </row>
    <row r="187" spans="1:151 16227:16384" s="11" customFormat="1" ht="20.25" customHeight="1" x14ac:dyDescent="0.25">
      <c r="A187" s="66" t="s">
        <v>110</v>
      </c>
      <c r="B187" s="67"/>
      <c r="C187" s="62">
        <f t="shared" si="9"/>
        <v>4</v>
      </c>
      <c r="D187" s="62"/>
      <c r="E187" s="20" t="s">
        <v>224</v>
      </c>
      <c r="F187" s="60">
        <f>(72.37)*(10.764)</f>
        <v>778.99068</v>
      </c>
      <c r="G187" s="61"/>
      <c r="H187" s="20">
        <v>0</v>
      </c>
      <c r="I187" s="20">
        <f t="shared" si="8"/>
        <v>1207.4355540000001</v>
      </c>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WZC187" s="1"/>
      <c r="WZD187" s="1"/>
      <c r="WZE187" s="1"/>
      <c r="WZF187" s="1"/>
      <c r="WZG187" s="1"/>
      <c r="WZH187" s="1"/>
      <c r="WZI187" s="1"/>
      <c r="WZJ187" s="1"/>
      <c r="WZK187" s="1"/>
      <c r="WZL187" s="1"/>
      <c r="WZM187" s="1"/>
      <c r="WZN187" s="1"/>
      <c r="WZO187" s="1"/>
      <c r="WZP187" s="1"/>
      <c r="WZQ187" s="1"/>
      <c r="WZR187" s="1"/>
      <c r="WZS187" s="1"/>
      <c r="WZT187" s="1"/>
      <c r="WZU187" s="1"/>
      <c r="WZV187" s="1"/>
      <c r="WZW187" s="1"/>
      <c r="WZX187" s="1"/>
      <c r="WZY187" s="1"/>
      <c r="WZZ187" s="1"/>
      <c r="XAA187" s="1"/>
      <c r="XAB187" s="1"/>
      <c r="XAC187" s="1"/>
      <c r="XAD187" s="1"/>
      <c r="XAE187" s="1"/>
      <c r="XAF187" s="1"/>
      <c r="XAG187" s="1"/>
      <c r="XAH187" s="1"/>
      <c r="XAI187" s="1"/>
      <c r="XAJ187" s="1"/>
      <c r="XAK187" s="1"/>
      <c r="XAL187" s="1"/>
      <c r="XAM187" s="1"/>
      <c r="XAN187" s="1"/>
      <c r="XAO187" s="1"/>
      <c r="XAP187" s="1"/>
      <c r="XAQ187" s="1"/>
      <c r="XAR187" s="1"/>
      <c r="XAS187" s="1"/>
      <c r="XAT187" s="1"/>
      <c r="XAU187" s="1"/>
      <c r="XAV187" s="1"/>
      <c r="XAW187" s="1"/>
      <c r="XAX187" s="1"/>
      <c r="XAY187" s="1"/>
      <c r="XAZ187" s="1"/>
      <c r="XBA187" s="1"/>
      <c r="XBB187" s="1"/>
      <c r="XBC187" s="1"/>
      <c r="XBD187" s="1"/>
      <c r="XBE187" s="1"/>
      <c r="XBF187" s="1"/>
      <c r="XBG187" s="1"/>
      <c r="XBH187" s="1"/>
      <c r="XBI187" s="1"/>
      <c r="XBJ187" s="1"/>
      <c r="XBK187" s="1"/>
      <c r="XBL187" s="1"/>
      <c r="XBM187" s="1"/>
      <c r="XBN187" s="1"/>
      <c r="XBO187" s="1"/>
      <c r="XBP187" s="1"/>
      <c r="XBQ187" s="1"/>
      <c r="XBR187" s="1"/>
      <c r="XBS187" s="1"/>
      <c r="XBT187" s="1"/>
      <c r="XBU187" s="1"/>
      <c r="XBV187" s="1"/>
      <c r="XBW187" s="1"/>
      <c r="XBX187" s="1"/>
      <c r="XBY187" s="1"/>
      <c r="XBZ187" s="1"/>
      <c r="XCA187" s="1"/>
      <c r="XCB187" s="1"/>
      <c r="XCC187" s="1"/>
      <c r="XCD187" s="1"/>
      <c r="XCE187" s="1"/>
      <c r="XCF187" s="1"/>
      <c r="XCG187" s="1"/>
      <c r="XCH187" s="1"/>
      <c r="XCI187" s="1"/>
      <c r="XCJ187" s="1"/>
      <c r="XCK187" s="1"/>
      <c r="XCL187" s="1"/>
      <c r="XCM187" s="1"/>
      <c r="XCN187" s="1"/>
      <c r="XCO187" s="1"/>
      <c r="XCP187" s="1"/>
      <c r="XCQ187" s="1"/>
      <c r="XCR187" s="1"/>
      <c r="XCS187" s="1"/>
      <c r="XCT187" s="1"/>
      <c r="XCU187" s="1"/>
      <c r="XCV187" s="1"/>
      <c r="XCW187" s="1"/>
      <c r="XCX187" s="1"/>
      <c r="XCY187" s="1"/>
      <c r="XCZ187" s="1"/>
      <c r="XDA187" s="1"/>
      <c r="XDB187" s="1"/>
      <c r="XDC187" s="1"/>
      <c r="XDD187" s="1"/>
      <c r="XDE187" s="1"/>
      <c r="XDF187" s="1"/>
      <c r="XDG187" s="1"/>
      <c r="XDH187" s="1"/>
      <c r="XDI187" s="1"/>
      <c r="XDJ187" s="1"/>
      <c r="XDK187" s="1"/>
      <c r="XDL187" s="1"/>
      <c r="XDM187" s="1"/>
      <c r="XDN187" s="1"/>
      <c r="XDO187" s="1"/>
      <c r="XDP187" s="1"/>
      <c r="XDQ187" s="1"/>
      <c r="XDR187" s="1"/>
      <c r="XDS187" s="1"/>
      <c r="XDT187" s="1"/>
      <c r="XDU187" s="1"/>
      <c r="XDV187" s="1"/>
      <c r="XDW187" s="1"/>
      <c r="XDX187" s="1"/>
      <c r="XDY187" s="1"/>
      <c r="XDZ187" s="1"/>
      <c r="XEA187" s="1"/>
      <c r="XEB187" s="1"/>
      <c r="XEC187" s="1"/>
      <c r="XED187" s="1"/>
      <c r="XEE187" s="1"/>
      <c r="XEF187" s="1"/>
      <c r="XEG187" s="1"/>
      <c r="XEH187" s="1"/>
      <c r="XEI187" s="1"/>
      <c r="XEJ187" s="1"/>
      <c r="XEK187" s="1"/>
      <c r="XEL187" s="1"/>
      <c r="XEM187" s="1"/>
      <c r="XEN187" s="1"/>
      <c r="XEO187" s="1"/>
      <c r="XEP187" s="1"/>
      <c r="XEQ187" s="1"/>
      <c r="XER187" s="1"/>
      <c r="XES187" s="1"/>
      <c r="XET187" s="1"/>
      <c r="XEU187" s="1"/>
      <c r="XEV187" s="1"/>
      <c r="XEW187" s="1"/>
      <c r="XEX187" s="1"/>
      <c r="XEY187" s="1"/>
      <c r="XEZ187" s="1"/>
      <c r="XFA187" s="1"/>
      <c r="XFB187" s="1"/>
      <c r="XFC187" s="1"/>
      <c r="XFD187" s="1"/>
    </row>
    <row r="188" spans="1:151 16227:16384" s="11" customFormat="1" ht="20.25" x14ac:dyDescent="0.25">
      <c r="A188" s="63" t="s">
        <v>260</v>
      </c>
      <c r="B188" s="64"/>
      <c r="C188" s="64"/>
      <c r="D188" s="64"/>
      <c r="E188" s="64"/>
      <c r="F188" s="64"/>
      <c r="G188" s="64"/>
      <c r="H188" s="64"/>
      <c r="I188" s="65"/>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WZC188" s="1"/>
      <c r="WZD188" s="1"/>
      <c r="WZE188" s="1"/>
      <c r="WZF188" s="1"/>
      <c r="WZG188" s="1"/>
      <c r="WZH188" s="1"/>
      <c r="WZI188" s="1"/>
      <c r="WZJ188" s="1"/>
      <c r="WZK188" s="1"/>
      <c r="WZL188" s="1"/>
      <c r="WZM188" s="1"/>
      <c r="WZN188" s="1"/>
      <c r="WZO188" s="1"/>
      <c r="WZP188" s="1"/>
      <c r="WZQ188" s="1"/>
      <c r="WZR188" s="1"/>
      <c r="WZS188" s="1"/>
      <c r="WZT188" s="1"/>
      <c r="WZU188" s="1"/>
      <c r="WZV188" s="1"/>
      <c r="WZW188" s="1"/>
      <c r="WZX188" s="1"/>
      <c r="WZY188" s="1"/>
      <c r="WZZ188" s="1"/>
      <c r="XAA188" s="1"/>
      <c r="XAB188" s="1"/>
      <c r="XAC188" s="1"/>
      <c r="XAD188" s="1"/>
      <c r="XAE188" s="1"/>
      <c r="XAF188" s="1"/>
      <c r="XAG188" s="1"/>
      <c r="XAH188" s="1"/>
      <c r="XAI188" s="1"/>
      <c r="XAJ188" s="1"/>
      <c r="XAK188" s="1"/>
      <c r="XAL188" s="1"/>
      <c r="XAM188" s="1"/>
      <c r="XAN188" s="1"/>
      <c r="XAO188" s="1"/>
      <c r="XAP188" s="1"/>
      <c r="XAQ188" s="1"/>
      <c r="XAR188" s="1"/>
      <c r="XAS188" s="1"/>
      <c r="XAT188" s="1"/>
      <c r="XAU188" s="1"/>
      <c r="XAV188" s="1"/>
      <c r="XAW188" s="1"/>
      <c r="XAX188" s="1"/>
      <c r="XAY188" s="1"/>
      <c r="XAZ188" s="1"/>
      <c r="XBA188" s="1"/>
      <c r="XBB188" s="1"/>
      <c r="XBC188" s="1"/>
      <c r="XBD188" s="1"/>
      <c r="XBE188" s="1"/>
      <c r="XBF188" s="1"/>
      <c r="XBG188" s="1"/>
      <c r="XBH188" s="1"/>
      <c r="XBI188" s="1"/>
      <c r="XBJ188" s="1"/>
      <c r="XBK188" s="1"/>
      <c r="XBL188" s="1"/>
      <c r="XBM188" s="1"/>
      <c r="XBN188" s="1"/>
      <c r="XBO188" s="1"/>
      <c r="XBP188" s="1"/>
      <c r="XBQ188" s="1"/>
      <c r="XBR188" s="1"/>
      <c r="XBS188" s="1"/>
      <c r="XBT188" s="1"/>
      <c r="XBU188" s="1"/>
      <c r="XBV188" s="1"/>
      <c r="XBW188" s="1"/>
      <c r="XBX188" s="1"/>
      <c r="XBY188" s="1"/>
      <c r="XBZ188" s="1"/>
      <c r="XCA188" s="1"/>
      <c r="XCB188" s="1"/>
      <c r="XCC188" s="1"/>
      <c r="XCD188" s="1"/>
      <c r="XCE188" s="1"/>
      <c r="XCF188" s="1"/>
      <c r="XCG188" s="1"/>
      <c r="XCH188" s="1"/>
      <c r="XCI188" s="1"/>
      <c r="XCJ188" s="1"/>
      <c r="XCK188" s="1"/>
      <c r="XCL188" s="1"/>
      <c r="XCM188" s="1"/>
      <c r="XCN188" s="1"/>
      <c r="XCO188" s="1"/>
      <c r="XCP188" s="1"/>
      <c r="XCQ188" s="1"/>
      <c r="XCR188" s="1"/>
      <c r="XCS188" s="1"/>
      <c r="XCT188" s="1"/>
      <c r="XCU188" s="1"/>
      <c r="XCV188" s="1"/>
      <c r="XCW188" s="1"/>
      <c r="XCX188" s="1"/>
      <c r="XCY188" s="1"/>
      <c r="XCZ188" s="1"/>
      <c r="XDA188" s="1"/>
      <c r="XDB188" s="1"/>
      <c r="XDC188" s="1"/>
      <c r="XDD188" s="1"/>
      <c r="XDE188" s="1"/>
      <c r="XDF188" s="1"/>
      <c r="XDG188" s="1"/>
      <c r="XDH188" s="1"/>
      <c r="XDI188" s="1"/>
      <c r="XDJ188" s="1"/>
      <c r="XDK188" s="1"/>
      <c r="XDL188" s="1"/>
      <c r="XDM188" s="1"/>
      <c r="XDN188" s="1"/>
      <c r="XDO188" s="1"/>
      <c r="XDP188" s="1"/>
      <c r="XDQ188" s="1"/>
      <c r="XDR188" s="1"/>
      <c r="XDS188" s="1"/>
      <c r="XDT188" s="1"/>
      <c r="XDU188" s="1"/>
      <c r="XDV188" s="1"/>
      <c r="XDW188" s="1"/>
      <c r="XDX188" s="1"/>
      <c r="XDY188" s="1"/>
      <c r="XDZ188" s="1"/>
      <c r="XEA188" s="1"/>
      <c r="XEB188" s="1"/>
      <c r="XEC188" s="1"/>
      <c r="XED188" s="1"/>
      <c r="XEE188" s="1"/>
      <c r="XEF188" s="1"/>
      <c r="XEG188" s="1"/>
      <c r="XEH188" s="1"/>
      <c r="XEI188" s="1"/>
      <c r="XEJ188" s="1"/>
      <c r="XEK188" s="1"/>
      <c r="XEL188" s="1"/>
      <c r="XEM188" s="1"/>
      <c r="XEN188" s="1"/>
      <c r="XEO188" s="1"/>
      <c r="XEP188" s="1"/>
      <c r="XEQ188" s="1"/>
      <c r="XER188" s="1"/>
      <c r="XES188" s="1"/>
      <c r="XET188" s="1"/>
      <c r="XEU188" s="1"/>
      <c r="XEV188" s="1"/>
      <c r="XEW188" s="1"/>
      <c r="XEX188" s="1"/>
      <c r="XEY188" s="1"/>
      <c r="XEZ188" s="1"/>
      <c r="XFA188" s="1"/>
      <c r="XFB188" s="1"/>
      <c r="XFC188" s="1"/>
      <c r="XFD188" s="1"/>
    </row>
    <row r="189" spans="1:151 16227:16384" s="11" customFormat="1" ht="20.25" customHeight="1" x14ac:dyDescent="0.25">
      <c r="A189" s="66" t="s">
        <v>110</v>
      </c>
      <c r="B189" s="67"/>
      <c r="C189" s="62">
        <v>1</v>
      </c>
      <c r="D189" s="62"/>
      <c r="E189" s="20" t="s">
        <v>223</v>
      </c>
      <c r="F189" s="60">
        <f>(53.2)*(10.764)</f>
        <v>572.64480000000003</v>
      </c>
      <c r="G189" s="61"/>
      <c r="H189" s="20">
        <v>0</v>
      </c>
      <c r="I189" s="20">
        <f>F189*(($I$169)+1)+H189</f>
        <v>887.59944000000007</v>
      </c>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WZC189" s="1"/>
      <c r="WZD189" s="1"/>
      <c r="WZE189" s="1"/>
      <c r="WZF189" s="1"/>
      <c r="WZG189" s="1"/>
      <c r="WZH189" s="1"/>
      <c r="WZI189" s="1"/>
      <c r="WZJ189" s="1"/>
      <c r="WZK189" s="1"/>
      <c r="WZL189" s="1"/>
      <c r="WZM189" s="1"/>
      <c r="WZN189" s="1"/>
      <c r="WZO189" s="1"/>
      <c r="WZP189" s="1"/>
      <c r="WZQ189" s="1"/>
      <c r="WZR189" s="1"/>
      <c r="WZS189" s="1"/>
      <c r="WZT189" s="1"/>
      <c r="WZU189" s="1"/>
      <c r="WZV189" s="1"/>
      <c r="WZW189" s="1"/>
      <c r="WZX189" s="1"/>
      <c r="WZY189" s="1"/>
      <c r="WZZ189" s="1"/>
      <c r="XAA189" s="1"/>
      <c r="XAB189" s="1"/>
      <c r="XAC189" s="1"/>
      <c r="XAD189" s="1"/>
      <c r="XAE189" s="1"/>
      <c r="XAF189" s="1"/>
      <c r="XAG189" s="1"/>
      <c r="XAH189" s="1"/>
      <c r="XAI189" s="1"/>
      <c r="XAJ189" s="1"/>
      <c r="XAK189" s="1"/>
      <c r="XAL189" s="1"/>
      <c r="XAM189" s="1"/>
      <c r="XAN189" s="1"/>
      <c r="XAO189" s="1"/>
      <c r="XAP189" s="1"/>
      <c r="XAQ189" s="1"/>
      <c r="XAR189" s="1"/>
      <c r="XAS189" s="1"/>
      <c r="XAT189" s="1"/>
      <c r="XAU189" s="1"/>
      <c r="XAV189" s="1"/>
      <c r="XAW189" s="1"/>
      <c r="XAX189" s="1"/>
      <c r="XAY189" s="1"/>
      <c r="XAZ189" s="1"/>
      <c r="XBA189" s="1"/>
      <c r="XBB189" s="1"/>
      <c r="XBC189" s="1"/>
      <c r="XBD189" s="1"/>
      <c r="XBE189" s="1"/>
      <c r="XBF189" s="1"/>
      <c r="XBG189" s="1"/>
      <c r="XBH189" s="1"/>
      <c r="XBI189" s="1"/>
      <c r="XBJ189" s="1"/>
      <c r="XBK189" s="1"/>
      <c r="XBL189" s="1"/>
      <c r="XBM189" s="1"/>
      <c r="XBN189" s="1"/>
      <c r="XBO189" s="1"/>
      <c r="XBP189" s="1"/>
      <c r="XBQ189" s="1"/>
      <c r="XBR189" s="1"/>
      <c r="XBS189" s="1"/>
      <c r="XBT189" s="1"/>
      <c r="XBU189" s="1"/>
      <c r="XBV189" s="1"/>
      <c r="XBW189" s="1"/>
      <c r="XBX189" s="1"/>
      <c r="XBY189" s="1"/>
      <c r="XBZ189" s="1"/>
      <c r="XCA189" s="1"/>
      <c r="XCB189" s="1"/>
      <c r="XCC189" s="1"/>
      <c r="XCD189" s="1"/>
      <c r="XCE189" s="1"/>
      <c r="XCF189" s="1"/>
      <c r="XCG189" s="1"/>
      <c r="XCH189" s="1"/>
      <c r="XCI189" s="1"/>
      <c r="XCJ189" s="1"/>
      <c r="XCK189" s="1"/>
      <c r="XCL189" s="1"/>
      <c r="XCM189" s="1"/>
      <c r="XCN189" s="1"/>
      <c r="XCO189" s="1"/>
      <c r="XCP189" s="1"/>
      <c r="XCQ189" s="1"/>
      <c r="XCR189" s="1"/>
      <c r="XCS189" s="1"/>
      <c r="XCT189" s="1"/>
      <c r="XCU189" s="1"/>
      <c r="XCV189" s="1"/>
      <c r="XCW189" s="1"/>
      <c r="XCX189" s="1"/>
      <c r="XCY189" s="1"/>
      <c r="XCZ189" s="1"/>
      <c r="XDA189" s="1"/>
      <c r="XDB189" s="1"/>
      <c r="XDC189" s="1"/>
      <c r="XDD189" s="1"/>
      <c r="XDE189" s="1"/>
      <c r="XDF189" s="1"/>
      <c r="XDG189" s="1"/>
      <c r="XDH189" s="1"/>
      <c r="XDI189" s="1"/>
      <c r="XDJ189" s="1"/>
      <c r="XDK189" s="1"/>
      <c r="XDL189" s="1"/>
      <c r="XDM189" s="1"/>
      <c r="XDN189" s="1"/>
      <c r="XDO189" s="1"/>
      <c r="XDP189" s="1"/>
      <c r="XDQ189" s="1"/>
      <c r="XDR189" s="1"/>
      <c r="XDS189" s="1"/>
      <c r="XDT189" s="1"/>
      <c r="XDU189" s="1"/>
      <c r="XDV189" s="1"/>
      <c r="XDW189" s="1"/>
      <c r="XDX189" s="1"/>
      <c r="XDY189" s="1"/>
      <c r="XDZ189" s="1"/>
      <c r="XEA189" s="1"/>
      <c r="XEB189" s="1"/>
      <c r="XEC189" s="1"/>
      <c r="XED189" s="1"/>
      <c r="XEE189" s="1"/>
      <c r="XEF189" s="1"/>
      <c r="XEG189" s="1"/>
      <c r="XEH189" s="1"/>
      <c r="XEI189" s="1"/>
      <c r="XEJ189" s="1"/>
      <c r="XEK189" s="1"/>
      <c r="XEL189" s="1"/>
      <c r="XEM189" s="1"/>
      <c r="XEN189" s="1"/>
      <c r="XEO189" s="1"/>
      <c r="XEP189" s="1"/>
      <c r="XEQ189" s="1"/>
      <c r="XER189" s="1"/>
      <c r="XES189" s="1"/>
      <c r="XET189" s="1"/>
      <c r="XEU189" s="1"/>
      <c r="XEV189" s="1"/>
      <c r="XEW189" s="1"/>
      <c r="XEX189" s="1"/>
      <c r="XEY189" s="1"/>
      <c r="XEZ189" s="1"/>
      <c r="XFA189" s="1"/>
      <c r="XFB189" s="1"/>
      <c r="XFC189" s="1"/>
      <c r="XFD189" s="1"/>
    </row>
    <row r="190" spans="1:151 16227:16384" s="11" customFormat="1" ht="20.25" customHeight="1" x14ac:dyDescent="0.25">
      <c r="A190" s="66" t="s">
        <v>110</v>
      </c>
      <c r="B190" s="67"/>
      <c r="C190" s="62">
        <f>C189+1</f>
        <v>2</v>
      </c>
      <c r="D190" s="62"/>
      <c r="E190" s="20" t="s">
        <v>223</v>
      </c>
      <c r="F190" s="60">
        <f t="shared" ref="F190" si="10">(51.83)*(10.764)</f>
        <v>557.89811999999995</v>
      </c>
      <c r="G190" s="61"/>
      <c r="H190" s="20">
        <v>0</v>
      </c>
      <c r="I190" s="20">
        <f t="shared" ref="I190:I192" si="11">F190*(($I$169)+1)+H190</f>
        <v>864.74208599999997</v>
      </c>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WZC190" s="1"/>
      <c r="WZD190" s="1"/>
      <c r="WZE190" s="1"/>
      <c r="WZF190" s="1"/>
      <c r="WZG190" s="1"/>
      <c r="WZH190" s="1"/>
      <c r="WZI190" s="1"/>
      <c r="WZJ190" s="1"/>
      <c r="WZK190" s="1"/>
      <c r="WZL190" s="1"/>
      <c r="WZM190" s="1"/>
      <c r="WZN190" s="1"/>
      <c r="WZO190" s="1"/>
      <c r="WZP190" s="1"/>
      <c r="WZQ190" s="1"/>
      <c r="WZR190" s="1"/>
      <c r="WZS190" s="1"/>
      <c r="WZT190" s="1"/>
      <c r="WZU190" s="1"/>
      <c r="WZV190" s="1"/>
      <c r="WZW190" s="1"/>
      <c r="WZX190" s="1"/>
      <c r="WZY190" s="1"/>
      <c r="WZZ190" s="1"/>
      <c r="XAA190" s="1"/>
      <c r="XAB190" s="1"/>
      <c r="XAC190" s="1"/>
      <c r="XAD190" s="1"/>
      <c r="XAE190" s="1"/>
      <c r="XAF190" s="1"/>
      <c r="XAG190" s="1"/>
      <c r="XAH190" s="1"/>
      <c r="XAI190" s="1"/>
      <c r="XAJ190" s="1"/>
      <c r="XAK190" s="1"/>
      <c r="XAL190" s="1"/>
      <c r="XAM190" s="1"/>
      <c r="XAN190" s="1"/>
      <c r="XAO190" s="1"/>
      <c r="XAP190" s="1"/>
      <c r="XAQ190" s="1"/>
      <c r="XAR190" s="1"/>
      <c r="XAS190" s="1"/>
      <c r="XAT190" s="1"/>
      <c r="XAU190" s="1"/>
      <c r="XAV190" s="1"/>
      <c r="XAW190" s="1"/>
      <c r="XAX190" s="1"/>
      <c r="XAY190" s="1"/>
      <c r="XAZ190" s="1"/>
      <c r="XBA190" s="1"/>
      <c r="XBB190" s="1"/>
      <c r="XBC190" s="1"/>
      <c r="XBD190" s="1"/>
      <c r="XBE190" s="1"/>
      <c r="XBF190" s="1"/>
      <c r="XBG190" s="1"/>
      <c r="XBH190" s="1"/>
      <c r="XBI190" s="1"/>
      <c r="XBJ190" s="1"/>
      <c r="XBK190" s="1"/>
      <c r="XBL190" s="1"/>
      <c r="XBM190" s="1"/>
      <c r="XBN190" s="1"/>
      <c r="XBO190" s="1"/>
      <c r="XBP190" s="1"/>
      <c r="XBQ190" s="1"/>
      <c r="XBR190" s="1"/>
      <c r="XBS190" s="1"/>
      <c r="XBT190" s="1"/>
      <c r="XBU190" s="1"/>
      <c r="XBV190" s="1"/>
      <c r="XBW190" s="1"/>
      <c r="XBX190" s="1"/>
      <c r="XBY190" s="1"/>
      <c r="XBZ190" s="1"/>
      <c r="XCA190" s="1"/>
      <c r="XCB190" s="1"/>
      <c r="XCC190" s="1"/>
      <c r="XCD190" s="1"/>
      <c r="XCE190" s="1"/>
      <c r="XCF190" s="1"/>
      <c r="XCG190" s="1"/>
      <c r="XCH190" s="1"/>
      <c r="XCI190" s="1"/>
      <c r="XCJ190" s="1"/>
      <c r="XCK190" s="1"/>
      <c r="XCL190" s="1"/>
      <c r="XCM190" s="1"/>
      <c r="XCN190" s="1"/>
      <c r="XCO190" s="1"/>
      <c r="XCP190" s="1"/>
      <c r="XCQ190" s="1"/>
      <c r="XCR190" s="1"/>
      <c r="XCS190" s="1"/>
      <c r="XCT190" s="1"/>
      <c r="XCU190" s="1"/>
      <c r="XCV190" s="1"/>
      <c r="XCW190" s="1"/>
      <c r="XCX190" s="1"/>
      <c r="XCY190" s="1"/>
      <c r="XCZ190" s="1"/>
      <c r="XDA190" s="1"/>
      <c r="XDB190" s="1"/>
      <c r="XDC190" s="1"/>
      <c r="XDD190" s="1"/>
      <c r="XDE190" s="1"/>
      <c r="XDF190" s="1"/>
      <c r="XDG190" s="1"/>
      <c r="XDH190" s="1"/>
      <c r="XDI190" s="1"/>
      <c r="XDJ190" s="1"/>
      <c r="XDK190" s="1"/>
      <c r="XDL190" s="1"/>
      <c r="XDM190" s="1"/>
      <c r="XDN190" s="1"/>
      <c r="XDO190" s="1"/>
      <c r="XDP190" s="1"/>
      <c r="XDQ190" s="1"/>
      <c r="XDR190" s="1"/>
      <c r="XDS190" s="1"/>
      <c r="XDT190" s="1"/>
      <c r="XDU190" s="1"/>
      <c r="XDV190" s="1"/>
      <c r="XDW190" s="1"/>
      <c r="XDX190" s="1"/>
      <c r="XDY190" s="1"/>
      <c r="XDZ190" s="1"/>
      <c r="XEA190" s="1"/>
      <c r="XEB190" s="1"/>
      <c r="XEC190" s="1"/>
      <c r="XED190" s="1"/>
      <c r="XEE190" s="1"/>
      <c r="XEF190" s="1"/>
      <c r="XEG190" s="1"/>
      <c r="XEH190" s="1"/>
      <c r="XEI190" s="1"/>
      <c r="XEJ190" s="1"/>
      <c r="XEK190" s="1"/>
      <c r="XEL190" s="1"/>
      <c r="XEM190" s="1"/>
      <c r="XEN190" s="1"/>
      <c r="XEO190" s="1"/>
      <c r="XEP190" s="1"/>
      <c r="XEQ190" s="1"/>
      <c r="XER190" s="1"/>
      <c r="XES190" s="1"/>
      <c r="XET190" s="1"/>
      <c r="XEU190" s="1"/>
      <c r="XEV190" s="1"/>
      <c r="XEW190" s="1"/>
      <c r="XEX190" s="1"/>
      <c r="XEY190" s="1"/>
      <c r="XEZ190" s="1"/>
      <c r="XFA190" s="1"/>
      <c r="XFB190" s="1"/>
      <c r="XFC190" s="1"/>
      <c r="XFD190" s="1"/>
    </row>
    <row r="191" spans="1:151 16227:16384" s="11" customFormat="1" ht="20.25" customHeight="1" x14ac:dyDescent="0.25">
      <c r="A191" s="66" t="s">
        <v>110</v>
      </c>
      <c r="B191" s="67"/>
      <c r="C191" s="62">
        <f t="shared" ref="C191:C192" si="12">C190+1</f>
        <v>3</v>
      </c>
      <c r="D191" s="62"/>
      <c r="E191" s="20" t="s">
        <v>224</v>
      </c>
      <c r="F191" s="60">
        <f>(60.92)*(10.764)</f>
        <v>655.74288000000001</v>
      </c>
      <c r="G191" s="61"/>
      <c r="H191" s="20">
        <v>0</v>
      </c>
      <c r="I191" s="20">
        <f t="shared" si="11"/>
        <v>1016.401464</v>
      </c>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WZC191" s="1"/>
      <c r="WZD191" s="1"/>
      <c r="WZE191" s="1"/>
      <c r="WZF191" s="1"/>
      <c r="WZG191" s="1"/>
      <c r="WZH191" s="1"/>
      <c r="WZI191" s="1"/>
      <c r="WZJ191" s="1"/>
      <c r="WZK191" s="1"/>
      <c r="WZL191" s="1"/>
      <c r="WZM191" s="1"/>
      <c r="WZN191" s="1"/>
      <c r="WZO191" s="1"/>
      <c r="WZP191" s="1"/>
      <c r="WZQ191" s="1"/>
      <c r="WZR191" s="1"/>
      <c r="WZS191" s="1"/>
      <c r="WZT191" s="1"/>
      <c r="WZU191" s="1"/>
      <c r="WZV191" s="1"/>
      <c r="WZW191" s="1"/>
      <c r="WZX191" s="1"/>
      <c r="WZY191" s="1"/>
      <c r="WZZ191" s="1"/>
      <c r="XAA191" s="1"/>
      <c r="XAB191" s="1"/>
      <c r="XAC191" s="1"/>
      <c r="XAD191" s="1"/>
      <c r="XAE191" s="1"/>
      <c r="XAF191" s="1"/>
      <c r="XAG191" s="1"/>
      <c r="XAH191" s="1"/>
      <c r="XAI191" s="1"/>
      <c r="XAJ191" s="1"/>
      <c r="XAK191" s="1"/>
      <c r="XAL191" s="1"/>
      <c r="XAM191" s="1"/>
      <c r="XAN191" s="1"/>
      <c r="XAO191" s="1"/>
      <c r="XAP191" s="1"/>
      <c r="XAQ191" s="1"/>
      <c r="XAR191" s="1"/>
      <c r="XAS191" s="1"/>
      <c r="XAT191" s="1"/>
      <c r="XAU191" s="1"/>
      <c r="XAV191" s="1"/>
      <c r="XAW191" s="1"/>
      <c r="XAX191" s="1"/>
      <c r="XAY191" s="1"/>
      <c r="XAZ191" s="1"/>
      <c r="XBA191" s="1"/>
      <c r="XBB191" s="1"/>
      <c r="XBC191" s="1"/>
      <c r="XBD191" s="1"/>
      <c r="XBE191" s="1"/>
      <c r="XBF191" s="1"/>
      <c r="XBG191" s="1"/>
      <c r="XBH191" s="1"/>
      <c r="XBI191" s="1"/>
      <c r="XBJ191" s="1"/>
      <c r="XBK191" s="1"/>
      <c r="XBL191" s="1"/>
      <c r="XBM191" s="1"/>
      <c r="XBN191" s="1"/>
      <c r="XBO191" s="1"/>
      <c r="XBP191" s="1"/>
      <c r="XBQ191" s="1"/>
      <c r="XBR191" s="1"/>
      <c r="XBS191" s="1"/>
      <c r="XBT191" s="1"/>
      <c r="XBU191" s="1"/>
      <c r="XBV191" s="1"/>
      <c r="XBW191" s="1"/>
      <c r="XBX191" s="1"/>
      <c r="XBY191" s="1"/>
      <c r="XBZ191" s="1"/>
      <c r="XCA191" s="1"/>
      <c r="XCB191" s="1"/>
      <c r="XCC191" s="1"/>
      <c r="XCD191" s="1"/>
      <c r="XCE191" s="1"/>
      <c r="XCF191" s="1"/>
      <c r="XCG191" s="1"/>
      <c r="XCH191" s="1"/>
      <c r="XCI191" s="1"/>
      <c r="XCJ191" s="1"/>
      <c r="XCK191" s="1"/>
      <c r="XCL191" s="1"/>
      <c r="XCM191" s="1"/>
      <c r="XCN191" s="1"/>
      <c r="XCO191" s="1"/>
      <c r="XCP191" s="1"/>
      <c r="XCQ191" s="1"/>
      <c r="XCR191" s="1"/>
      <c r="XCS191" s="1"/>
      <c r="XCT191" s="1"/>
      <c r="XCU191" s="1"/>
      <c r="XCV191" s="1"/>
      <c r="XCW191" s="1"/>
      <c r="XCX191" s="1"/>
      <c r="XCY191" s="1"/>
      <c r="XCZ191" s="1"/>
      <c r="XDA191" s="1"/>
      <c r="XDB191" s="1"/>
      <c r="XDC191" s="1"/>
      <c r="XDD191" s="1"/>
      <c r="XDE191" s="1"/>
      <c r="XDF191" s="1"/>
      <c r="XDG191" s="1"/>
      <c r="XDH191" s="1"/>
      <c r="XDI191" s="1"/>
      <c r="XDJ191" s="1"/>
      <c r="XDK191" s="1"/>
      <c r="XDL191" s="1"/>
      <c r="XDM191" s="1"/>
      <c r="XDN191" s="1"/>
      <c r="XDO191" s="1"/>
      <c r="XDP191" s="1"/>
      <c r="XDQ191" s="1"/>
      <c r="XDR191" s="1"/>
      <c r="XDS191" s="1"/>
      <c r="XDT191" s="1"/>
      <c r="XDU191" s="1"/>
      <c r="XDV191" s="1"/>
      <c r="XDW191" s="1"/>
      <c r="XDX191" s="1"/>
      <c r="XDY191" s="1"/>
      <c r="XDZ191" s="1"/>
      <c r="XEA191" s="1"/>
      <c r="XEB191" s="1"/>
      <c r="XEC191" s="1"/>
      <c r="XED191" s="1"/>
      <c r="XEE191" s="1"/>
      <c r="XEF191" s="1"/>
      <c r="XEG191" s="1"/>
      <c r="XEH191" s="1"/>
      <c r="XEI191" s="1"/>
      <c r="XEJ191" s="1"/>
      <c r="XEK191" s="1"/>
      <c r="XEL191" s="1"/>
      <c r="XEM191" s="1"/>
      <c r="XEN191" s="1"/>
      <c r="XEO191" s="1"/>
      <c r="XEP191" s="1"/>
      <c r="XEQ191" s="1"/>
      <c r="XER191" s="1"/>
      <c r="XES191" s="1"/>
      <c r="XET191" s="1"/>
      <c r="XEU191" s="1"/>
      <c r="XEV191" s="1"/>
      <c r="XEW191" s="1"/>
      <c r="XEX191" s="1"/>
      <c r="XEY191" s="1"/>
      <c r="XEZ191" s="1"/>
      <c r="XFA191" s="1"/>
      <c r="XFB191" s="1"/>
      <c r="XFC191" s="1"/>
      <c r="XFD191" s="1"/>
    </row>
    <row r="192" spans="1:151 16227:16384" s="11" customFormat="1" ht="20.25" customHeight="1" x14ac:dyDescent="0.25">
      <c r="A192" s="66" t="s">
        <v>110</v>
      </c>
      <c r="B192" s="67"/>
      <c r="C192" s="62">
        <f t="shared" si="12"/>
        <v>4</v>
      </c>
      <c r="D192" s="62"/>
      <c r="E192" s="20" t="s">
        <v>224</v>
      </c>
      <c r="F192" s="60">
        <f>(72.37)*(10.764)</f>
        <v>778.99068</v>
      </c>
      <c r="G192" s="61"/>
      <c r="H192" s="20">
        <v>0</v>
      </c>
      <c r="I192" s="20">
        <f t="shared" si="11"/>
        <v>1207.4355540000001</v>
      </c>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WZC192" s="1"/>
      <c r="WZD192" s="1"/>
      <c r="WZE192" s="1"/>
      <c r="WZF192" s="1"/>
      <c r="WZG192" s="1"/>
      <c r="WZH192" s="1"/>
      <c r="WZI192" s="1"/>
      <c r="WZJ192" s="1"/>
      <c r="WZK192" s="1"/>
      <c r="WZL192" s="1"/>
      <c r="WZM192" s="1"/>
      <c r="WZN192" s="1"/>
      <c r="WZO192" s="1"/>
      <c r="WZP192" s="1"/>
      <c r="WZQ192" s="1"/>
      <c r="WZR192" s="1"/>
      <c r="WZS192" s="1"/>
      <c r="WZT192" s="1"/>
      <c r="WZU192" s="1"/>
      <c r="WZV192" s="1"/>
      <c r="WZW192" s="1"/>
      <c r="WZX192" s="1"/>
      <c r="WZY192" s="1"/>
      <c r="WZZ192" s="1"/>
      <c r="XAA192" s="1"/>
      <c r="XAB192" s="1"/>
      <c r="XAC192" s="1"/>
      <c r="XAD192" s="1"/>
      <c r="XAE192" s="1"/>
      <c r="XAF192" s="1"/>
      <c r="XAG192" s="1"/>
      <c r="XAH192" s="1"/>
      <c r="XAI192" s="1"/>
      <c r="XAJ192" s="1"/>
      <c r="XAK192" s="1"/>
      <c r="XAL192" s="1"/>
      <c r="XAM192" s="1"/>
      <c r="XAN192" s="1"/>
      <c r="XAO192" s="1"/>
      <c r="XAP192" s="1"/>
      <c r="XAQ192" s="1"/>
      <c r="XAR192" s="1"/>
      <c r="XAS192" s="1"/>
      <c r="XAT192" s="1"/>
      <c r="XAU192" s="1"/>
      <c r="XAV192" s="1"/>
      <c r="XAW192" s="1"/>
      <c r="XAX192" s="1"/>
      <c r="XAY192" s="1"/>
      <c r="XAZ192" s="1"/>
      <c r="XBA192" s="1"/>
      <c r="XBB192" s="1"/>
      <c r="XBC192" s="1"/>
      <c r="XBD192" s="1"/>
      <c r="XBE192" s="1"/>
      <c r="XBF192" s="1"/>
      <c r="XBG192" s="1"/>
      <c r="XBH192" s="1"/>
      <c r="XBI192" s="1"/>
      <c r="XBJ192" s="1"/>
      <c r="XBK192" s="1"/>
      <c r="XBL192" s="1"/>
      <c r="XBM192" s="1"/>
      <c r="XBN192" s="1"/>
      <c r="XBO192" s="1"/>
      <c r="XBP192" s="1"/>
      <c r="XBQ192" s="1"/>
      <c r="XBR192" s="1"/>
      <c r="XBS192" s="1"/>
      <c r="XBT192" s="1"/>
      <c r="XBU192" s="1"/>
      <c r="XBV192" s="1"/>
      <c r="XBW192" s="1"/>
      <c r="XBX192" s="1"/>
      <c r="XBY192" s="1"/>
      <c r="XBZ192" s="1"/>
      <c r="XCA192" s="1"/>
      <c r="XCB192" s="1"/>
      <c r="XCC192" s="1"/>
      <c r="XCD192" s="1"/>
      <c r="XCE192" s="1"/>
      <c r="XCF192" s="1"/>
      <c r="XCG192" s="1"/>
      <c r="XCH192" s="1"/>
      <c r="XCI192" s="1"/>
      <c r="XCJ192" s="1"/>
      <c r="XCK192" s="1"/>
      <c r="XCL192" s="1"/>
      <c r="XCM192" s="1"/>
      <c r="XCN192" s="1"/>
      <c r="XCO192" s="1"/>
      <c r="XCP192" s="1"/>
      <c r="XCQ192" s="1"/>
      <c r="XCR192" s="1"/>
      <c r="XCS192" s="1"/>
      <c r="XCT192" s="1"/>
      <c r="XCU192" s="1"/>
      <c r="XCV192" s="1"/>
      <c r="XCW192" s="1"/>
      <c r="XCX192" s="1"/>
      <c r="XCY192" s="1"/>
      <c r="XCZ192" s="1"/>
      <c r="XDA192" s="1"/>
      <c r="XDB192" s="1"/>
      <c r="XDC192" s="1"/>
      <c r="XDD192" s="1"/>
      <c r="XDE192" s="1"/>
      <c r="XDF192" s="1"/>
      <c r="XDG192" s="1"/>
      <c r="XDH192" s="1"/>
      <c r="XDI192" s="1"/>
      <c r="XDJ192" s="1"/>
      <c r="XDK192" s="1"/>
      <c r="XDL192" s="1"/>
      <c r="XDM192" s="1"/>
      <c r="XDN192" s="1"/>
      <c r="XDO192" s="1"/>
      <c r="XDP192" s="1"/>
      <c r="XDQ192" s="1"/>
      <c r="XDR192" s="1"/>
      <c r="XDS192" s="1"/>
      <c r="XDT192" s="1"/>
      <c r="XDU192" s="1"/>
      <c r="XDV192" s="1"/>
      <c r="XDW192" s="1"/>
      <c r="XDX192" s="1"/>
      <c r="XDY192" s="1"/>
      <c r="XDZ192" s="1"/>
      <c r="XEA192" s="1"/>
      <c r="XEB192" s="1"/>
      <c r="XEC192" s="1"/>
      <c r="XED192" s="1"/>
      <c r="XEE192" s="1"/>
      <c r="XEF192" s="1"/>
      <c r="XEG192" s="1"/>
      <c r="XEH192" s="1"/>
      <c r="XEI192" s="1"/>
      <c r="XEJ192" s="1"/>
      <c r="XEK192" s="1"/>
      <c r="XEL192" s="1"/>
      <c r="XEM192" s="1"/>
      <c r="XEN192" s="1"/>
      <c r="XEO192" s="1"/>
      <c r="XEP192" s="1"/>
      <c r="XEQ192" s="1"/>
      <c r="XER192" s="1"/>
      <c r="XES192" s="1"/>
      <c r="XET192" s="1"/>
      <c r="XEU192" s="1"/>
      <c r="XEV192" s="1"/>
      <c r="XEW192" s="1"/>
      <c r="XEX192" s="1"/>
      <c r="XEY192" s="1"/>
      <c r="XEZ192" s="1"/>
      <c r="XFA192" s="1"/>
      <c r="XFB192" s="1"/>
      <c r="XFC192" s="1"/>
      <c r="XFD192" s="1"/>
    </row>
    <row r="193" spans="1:151 16227:16384" s="11" customFormat="1" ht="20.25" x14ac:dyDescent="0.25">
      <c r="A193" s="63" t="s">
        <v>259</v>
      </c>
      <c r="B193" s="64"/>
      <c r="C193" s="64"/>
      <c r="D193" s="64"/>
      <c r="E193" s="64"/>
      <c r="F193" s="64"/>
      <c r="G193" s="64"/>
      <c r="H193" s="64"/>
      <c r="I193" s="65"/>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WZC193" s="1"/>
      <c r="WZD193" s="1"/>
      <c r="WZE193" s="1"/>
      <c r="WZF193" s="1"/>
      <c r="WZG193" s="1"/>
      <c r="WZH193" s="1"/>
      <c r="WZI193" s="1"/>
      <c r="WZJ193" s="1"/>
      <c r="WZK193" s="1"/>
      <c r="WZL193" s="1"/>
      <c r="WZM193" s="1"/>
      <c r="WZN193" s="1"/>
      <c r="WZO193" s="1"/>
      <c r="WZP193" s="1"/>
      <c r="WZQ193" s="1"/>
      <c r="WZR193" s="1"/>
      <c r="WZS193" s="1"/>
      <c r="WZT193" s="1"/>
      <c r="WZU193" s="1"/>
      <c r="WZV193" s="1"/>
      <c r="WZW193" s="1"/>
      <c r="WZX193" s="1"/>
      <c r="WZY193" s="1"/>
      <c r="WZZ193" s="1"/>
      <c r="XAA193" s="1"/>
      <c r="XAB193" s="1"/>
      <c r="XAC193" s="1"/>
      <c r="XAD193" s="1"/>
      <c r="XAE193" s="1"/>
      <c r="XAF193" s="1"/>
      <c r="XAG193" s="1"/>
      <c r="XAH193" s="1"/>
      <c r="XAI193" s="1"/>
      <c r="XAJ193" s="1"/>
      <c r="XAK193" s="1"/>
      <c r="XAL193" s="1"/>
      <c r="XAM193" s="1"/>
      <c r="XAN193" s="1"/>
      <c r="XAO193" s="1"/>
      <c r="XAP193" s="1"/>
      <c r="XAQ193" s="1"/>
      <c r="XAR193" s="1"/>
      <c r="XAS193" s="1"/>
      <c r="XAT193" s="1"/>
      <c r="XAU193" s="1"/>
      <c r="XAV193" s="1"/>
      <c r="XAW193" s="1"/>
      <c r="XAX193" s="1"/>
      <c r="XAY193" s="1"/>
      <c r="XAZ193" s="1"/>
      <c r="XBA193" s="1"/>
      <c r="XBB193" s="1"/>
      <c r="XBC193" s="1"/>
      <c r="XBD193" s="1"/>
      <c r="XBE193" s="1"/>
      <c r="XBF193" s="1"/>
      <c r="XBG193" s="1"/>
      <c r="XBH193" s="1"/>
      <c r="XBI193" s="1"/>
      <c r="XBJ193" s="1"/>
      <c r="XBK193" s="1"/>
      <c r="XBL193" s="1"/>
      <c r="XBM193" s="1"/>
      <c r="XBN193" s="1"/>
      <c r="XBO193" s="1"/>
      <c r="XBP193" s="1"/>
      <c r="XBQ193" s="1"/>
      <c r="XBR193" s="1"/>
      <c r="XBS193" s="1"/>
      <c r="XBT193" s="1"/>
      <c r="XBU193" s="1"/>
      <c r="XBV193" s="1"/>
      <c r="XBW193" s="1"/>
      <c r="XBX193" s="1"/>
      <c r="XBY193" s="1"/>
      <c r="XBZ193" s="1"/>
      <c r="XCA193" s="1"/>
      <c r="XCB193" s="1"/>
      <c r="XCC193" s="1"/>
      <c r="XCD193" s="1"/>
      <c r="XCE193" s="1"/>
      <c r="XCF193" s="1"/>
      <c r="XCG193" s="1"/>
      <c r="XCH193" s="1"/>
      <c r="XCI193" s="1"/>
      <c r="XCJ193" s="1"/>
      <c r="XCK193" s="1"/>
      <c r="XCL193" s="1"/>
      <c r="XCM193" s="1"/>
      <c r="XCN193" s="1"/>
      <c r="XCO193" s="1"/>
      <c r="XCP193" s="1"/>
      <c r="XCQ193" s="1"/>
      <c r="XCR193" s="1"/>
      <c r="XCS193" s="1"/>
      <c r="XCT193" s="1"/>
      <c r="XCU193" s="1"/>
      <c r="XCV193" s="1"/>
      <c r="XCW193" s="1"/>
      <c r="XCX193" s="1"/>
      <c r="XCY193" s="1"/>
      <c r="XCZ193" s="1"/>
      <c r="XDA193" s="1"/>
      <c r="XDB193" s="1"/>
      <c r="XDC193" s="1"/>
      <c r="XDD193" s="1"/>
      <c r="XDE193" s="1"/>
      <c r="XDF193" s="1"/>
      <c r="XDG193" s="1"/>
      <c r="XDH193" s="1"/>
      <c r="XDI193" s="1"/>
      <c r="XDJ193" s="1"/>
      <c r="XDK193" s="1"/>
      <c r="XDL193" s="1"/>
      <c r="XDM193" s="1"/>
      <c r="XDN193" s="1"/>
      <c r="XDO193" s="1"/>
      <c r="XDP193" s="1"/>
      <c r="XDQ193" s="1"/>
      <c r="XDR193" s="1"/>
      <c r="XDS193" s="1"/>
      <c r="XDT193" s="1"/>
      <c r="XDU193" s="1"/>
      <c r="XDV193" s="1"/>
      <c r="XDW193" s="1"/>
      <c r="XDX193" s="1"/>
      <c r="XDY193" s="1"/>
      <c r="XDZ193" s="1"/>
      <c r="XEA193" s="1"/>
      <c r="XEB193" s="1"/>
      <c r="XEC193" s="1"/>
      <c r="XED193" s="1"/>
      <c r="XEE193" s="1"/>
      <c r="XEF193" s="1"/>
      <c r="XEG193" s="1"/>
      <c r="XEH193" s="1"/>
      <c r="XEI193" s="1"/>
      <c r="XEJ193" s="1"/>
      <c r="XEK193" s="1"/>
      <c r="XEL193" s="1"/>
      <c r="XEM193" s="1"/>
      <c r="XEN193" s="1"/>
      <c r="XEO193" s="1"/>
      <c r="XEP193" s="1"/>
      <c r="XEQ193" s="1"/>
      <c r="XER193" s="1"/>
      <c r="XES193" s="1"/>
      <c r="XET193" s="1"/>
      <c r="XEU193" s="1"/>
      <c r="XEV193" s="1"/>
      <c r="XEW193" s="1"/>
      <c r="XEX193" s="1"/>
      <c r="XEY193" s="1"/>
      <c r="XEZ193" s="1"/>
      <c r="XFA193" s="1"/>
      <c r="XFB193" s="1"/>
      <c r="XFC193" s="1"/>
      <c r="XFD193" s="1"/>
    </row>
    <row r="194" spans="1:151 16227:16384" s="11" customFormat="1" ht="20.25" customHeight="1" x14ac:dyDescent="0.25">
      <c r="A194" s="66" t="s">
        <v>110</v>
      </c>
      <c r="B194" s="67"/>
      <c r="C194" s="62">
        <v>1</v>
      </c>
      <c r="D194" s="62"/>
      <c r="E194" s="20" t="s">
        <v>223</v>
      </c>
      <c r="F194" s="60">
        <f>(53.2)*(10.764)</f>
        <v>572.64480000000003</v>
      </c>
      <c r="G194" s="61"/>
      <c r="H194" s="20">
        <v>0</v>
      </c>
      <c r="I194" s="20">
        <f>F194*(($I$169)+1)+H194</f>
        <v>887.59944000000007</v>
      </c>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WZC194" s="1"/>
      <c r="WZD194" s="1"/>
      <c r="WZE194" s="1"/>
      <c r="WZF194" s="1"/>
      <c r="WZG194" s="1"/>
      <c r="WZH194" s="1"/>
      <c r="WZI194" s="1"/>
      <c r="WZJ194" s="1"/>
      <c r="WZK194" s="1"/>
      <c r="WZL194" s="1"/>
      <c r="WZM194" s="1"/>
      <c r="WZN194" s="1"/>
      <c r="WZO194" s="1"/>
      <c r="WZP194" s="1"/>
      <c r="WZQ194" s="1"/>
      <c r="WZR194" s="1"/>
      <c r="WZS194" s="1"/>
      <c r="WZT194" s="1"/>
      <c r="WZU194" s="1"/>
      <c r="WZV194" s="1"/>
      <c r="WZW194" s="1"/>
      <c r="WZX194" s="1"/>
      <c r="WZY194" s="1"/>
      <c r="WZZ194" s="1"/>
      <c r="XAA194" s="1"/>
      <c r="XAB194" s="1"/>
      <c r="XAC194" s="1"/>
      <c r="XAD194" s="1"/>
      <c r="XAE194" s="1"/>
      <c r="XAF194" s="1"/>
      <c r="XAG194" s="1"/>
      <c r="XAH194" s="1"/>
      <c r="XAI194" s="1"/>
      <c r="XAJ194" s="1"/>
      <c r="XAK194" s="1"/>
      <c r="XAL194" s="1"/>
      <c r="XAM194" s="1"/>
      <c r="XAN194" s="1"/>
      <c r="XAO194" s="1"/>
      <c r="XAP194" s="1"/>
      <c r="XAQ194" s="1"/>
      <c r="XAR194" s="1"/>
      <c r="XAS194" s="1"/>
      <c r="XAT194" s="1"/>
      <c r="XAU194" s="1"/>
      <c r="XAV194" s="1"/>
      <c r="XAW194" s="1"/>
      <c r="XAX194" s="1"/>
      <c r="XAY194" s="1"/>
      <c r="XAZ194" s="1"/>
      <c r="XBA194" s="1"/>
      <c r="XBB194" s="1"/>
      <c r="XBC194" s="1"/>
      <c r="XBD194" s="1"/>
      <c r="XBE194" s="1"/>
      <c r="XBF194" s="1"/>
      <c r="XBG194" s="1"/>
      <c r="XBH194" s="1"/>
      <c r="XBI194" s="1"/>
      <c r="XBJ194" s="1"/>
      <c r="XBK194" s="1"/>
      <c r="XBL194" s="1"/>
      <c r="XBM194" s="1"/>
      <c r="XBN194" s="1"/>
      <c r="XBO194" s="1"/>
      <c r="XBP194" s="1"/>
      <c r="XBQ194" s="1"/>
      <c r="XBR194" s="1"/>
      <c r="XBS194" s="1"/>
      <c r="XBT194" s="1"/>
      <c r="XBU194" s="1"/>
      <c r="XBV194" s="1"/>
      <c r="XBW194" s="1"/>
      <c r="XBX194" s="1"/>
      <c r="XBY194" s="1"/>
      <c r="XBZ194" s="1"/>
      <c r="XCA194" s="1"/>
      <c r="XCB194" s="1"/>
      <c r="XCC194" s="1"/>
      <c r="XCD194" s="1"/>
      <c r="XCE194" s="1"/>
      <c r="XCF194" s="1"/>
      <c r="XCG194" s="1"/>
      <c r="XCH194" s="1"/>
      <c r="XCI194" s="1"/>
      <c r="XCJ194" s="1"/>
      <c r="XCK194" s="1"/>
      <c r="XCL194" s="1"/>
      <c r="XCM194" s="1"/>
      <c r="XCN194" s="1"/>
      <c r="XCO194" s="1"/>
      <c r="XCP194" s="1"/>
      <c r="XCQ194" s="1"/>
      <c r="XCR194" s="1"/>
      <c r="XCS194" s="1"/>
      <c r="XCT194" s="1"/>
      <c r="XCU194" s="1"/>
      <c r="XCV194" s="1"/>
      <c r="XCW194" s="1"/>
      <c r="XCX194" s="1"/>
      <c r="XCY194" s="1"/>
      <c r="XCZ194" s="1"/>
      <c r="XDA194" s="1"/>
      <c r="XDB194" s="1"/>
      <c r="XDC194" s="1"/>
      <c r="XDD194" s="1"/>
      <c r="XDE194" s="1"/>
      <c r="XDF194" s="1"/>
      <c r="XDG194" s="1"/>
      <c r="XDH194" s="1"/>
      <c r="XDI194" s="1"/>
      <c r="XDJ194" s="1"/>
      <c r="XDK194" s="1"/>
      <c r="XDL194" s="1"/>
      <c r="XDM194" s="1"/>
      <c r="XDN194" s="1"/>
      <c r="XDO194" s="1"/>
      <c r="XDP194" s="1"/>
      <c r="XDQ194" s="1"/>
      <c r="XDR194" s="1"/>
      <c r="XDS194" s="1"/>
      <c r="XDT194" s="1"/>
      <c r="XDU194" s="1"/>
      <c r="XDV194" s="1"/>
      <c r="XDW194" s="1"/>
      <c r="XDX194" s="1"/>
      <c r="XDY194" s="1"/>
      <c r="XDZ194" s="1"/>
      <c r="XEA194" s="1"/>
      <c r="XEB194" s="1"/>
      <c r="XEC194" s="1"/>
      <c r="XED194" s="1"/>
      <c r="XEE194" s="1"/>
      <c r="XEF194" s="1"/>
      <c r="XEG194" s="1"/>
      <c r="XEH194" s="1"/>
      <c r="XEI194" s="1"/>
      <c r="XEJ194" s="1"/>
      <c r="XEK194" s="1"/>
      <c r="XEL194" s="1"/>
      <c r="XEM194" s="1"/>
      <c r="XEN194" s="1"/>
      <c r="XEO194" s="1"/>
      <c r="XEP194" s="1"/>
      <c r="XEQ194" s="1"/>
      <c r="XER194" s="1"/>
      <c r="XES194" s="1"/>
      <c r="XET194" s="1"/>
      <c r="XEU194" s="1"/>
      <c r="XEV194" s="1"/>
      <c r="XEW194" s="1"/>
      <c r="XEX194" s="1"/>
      <c r="XEY194" s="1"/>
      <c r="XEZ194" s="1"/>
      <c r="XFA194" s="1"/>
      <c r="XFB194" s="1"/>
      <c r="XFC194" s="1"/>
      <c r="XFD194" s="1"/>
    </row>
    <row r="195" spans="1:151 16227:16384" s="11" customFormat="1" ht="20.25" customHeight="1" x14ac:dyDescent="0.25">
      <c r="A195" s="66" t="s">
        <v>110</v>
      </c>
      <c r="B195" s="67"/>
      <c r="C195" s="62">
        <f>C194+1</f>
        <v>2</v>
      </c>
      <c r="D195" s="62"/>
      <c r="E195" s="20" t="s">
        <v>223</v>
      </c>
      <c r="F195" s="60">
        <f t="shared" ref="F195" si="13">(51.83)*(10.764)</f>
        <v>557.89811999999995</v>
      </c>
      <c r="G195" s="61"/>
      <c r="H195" s="20">
        <v>0</v>
      </c>
      <c r="I195" s="20">
        <f t="shared" ref="I195:I197" si="14">F195*(($I$169)+1)+H195</f>
        <v>864.74208599999997</v>
      </c>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WZC195" s="1"/>
      <c r="WZD195" s="1"/>
      <c r="WZE195" s="1"/>
      <c r="WZF195" s="1"/>
      <c r="WZG195" s="1"/>
      <c r="WZH195" s="1"/>
      <c r="WZI195" s="1"/>
      <c r="WZJ195" s="1"/>
      <c r="WZK195" s="1"/>
      <c r="WZL195" s="1"/>
      <c r="WZM195" s="1"/>
      <c r="WZN195" s="1"/>
      <c r="WZO195" s="1"/>
      <c r="WZP195" s="1"/>
      <c r="WZQ195" s="1"/>
      <c r="WZR195" s="1"/>
      <c r="WZS195" s="1"/>
      <c r="WZT195" s="1"/>
      <c r="WZU195" s="1"/>
      <c r="WZV195" s="1"/>
      <c r="WZW195" s="1"/>
      <c r="WZX195" s="1"/>
      <c r="WZY195" s="1"/>
      <c r="WZZ195" s="1"/>
      <c r="XAA195" s="1"/>
      <c r="XAB195" s="1"/>
      <c r="XAC195" s="1"/>
      <c r="XAD195" s="1"/>
      <c r="XAE195" s="1"/>
      <c r="XAF195" s="1"/>
      <c r="XAG195" s="1"/>
      <c r="XAH195" s="1"/>
      <c r="XAI195" s="1"/>
      <c r="XAJ195" s="1"/>
      <c r="XAK195" s="1"/>
      <c r="XAL195" s="1"/>
      <c r="XAM195" s="1"/>
      <c r="XAN195" s="1"/>
      <c r="XAO195" s="1"/>
      <c r="XAP195" s="1"/>
      <c r="XAQ195" s="1"/>
      <c r="XAR195" s="1"/>
      <c r="XAS195" s="1"/>
      <c r="XAT195" s="1"/>
      <c r="XAU195" s="1"/>
      <c r="XAV195" s="1"/>
      <c r="XAW195" s="1"/>
      <c r="XAX195" s="1"/>
      <c r="XAY195" s="1"/>
      <c r="XAZ195" s="1"/>
      <c r="XBA195" s="1"/>
      <c r="XBB195" s="1"/>
      <c r="XBC195" s="1"/>
      <c r="XBD195" s="1"/>
      <c r="XBE195" s="1"/>
      <c r="XBF195" s="1"/>
      <c r="XBG195" s="1"/>
      <c r="XBH195" s="1"/>
      <c r="XBI195" s="1"/>
      <c r="XBJ195" s="1"/>
      <c r="XBK195" s="1"/>
      <c r="XBL195" s="1"/>
      <c r="XBM195" s="1"/>
      <c r="XBN195" s="1"/>
      <c r="XBO195" s="1"/>
      <c r="XBP195" s="1"/>
      <c r="XBQ195" s="1"/>
      <c r="XBR195" s="1"/>
      <c r="XBS195" s="1"/>
      <c r="XBT195" s="1"/>
      <c r="XBU195" s="1"/>
      <c r="XBV195" s="1"/>
      <c r="XBW195" s="1"/>
      <c r="XBX195" s="1"/>
      <c r="XBY195" s="1"/>
      <c r="XBZ195" s="1"/>
      <c r="XCA195" s="1"/>
      <c r="XCB195" s="1"/>
      <c r="XCC195" s="1"/>
      <c r="XCD195" s="1"/>
      <c r="XCE195" s="1"/>
      <c r="XCF195" s="1"/>
      <c r="XCG195" s="1"/>
      <c r="XCH195" s="1"/>
      <c r="XCI195" s="1"/>
      <c r="XCJ195" s="1"/>
      <c r="XCK195" s="1"/>
      <c r="XCL195" s="1"/>
      <c r="XCM195" s="1"/>
      <c r="XCN195" s="1"/>
      <c r="XCO195" s="1"/>
      <c r="XCP195" s="1"/>
      <c r="XCQ195" s="1"/>
      <c r="XCR195" s="1"/>
      <c r="XCS195" s="1"/>
      <c r="XCT195" s="1"/>
      <c r="XCU195" s="1"/>
      <c r="XCV195" s="1"/>
      <c r="XCW195" s="1"/>
      <c r="XCX195" s="1"/>
      <c r="XCY195" s="1"/>
      <c r="XCZ195" s="1"/>
      <c r="XDA195" s="1"/>
      <c r="XDB195" s="1"/>
      <c r="XDC195" s="1"/>
      <c r="XDD195" s="1"/>
      <c r="XDE195" s="1"/>
      <c r="XDF195" s="1"/>
      <c r="XDG195" s="1"/>
      <c r="XDH195" s="1"/>
      <c r="XDI195" s="1"/>
      <c r="XDJ195" s="1"/>
      <c r="XDK195" s="1"/>
      <c r="XDL195" s="1"/>
      <c r="XDM195" s="1"/>
      <c r="XDN195" s="1"/>
      <c r="XDO195" s="1"/>
      <c r="XDP195" s="1"/>
      <c r="XDQ195" s="1"/>
      <c r="XDR195" s="1"/>
      <c r="XDS195" s="1"/>
      <c r="XDT195" s="1"/>
      <c r="XDU195" s="1"/>
      <c r="XDV195" s="1"/>
      <c r="XDW195" s="1"/>
      <c r="XDX195" s="1"/>
      <c r="XDY195" s="1"/>
      <c r="XDZ195" s="1"/>
      <c r="XEA195" s="1"/>
      <c r="XEB195" s="1"/>
      <c r="XEC195" s="1"/>
      <c r="XED195" s="1"/>
      <c r="XEE195" s="1"/>
      <c r="XEF195" s="1"/>
      <c r="XEG195" s="1"/>
      <c r="XEH195" s="1"/>
      <c r="XEI195" s="1"/>
      <c r="XEJ195" s="1"/>
      <c r="XEK195" s="1"/>
      <c r="XEL195" s="1"/>
      <c r="XEM195" s="1"/>
      <c r="XEN195" s="1"/>
      <c r="XEO195" s="1"/>
      <c r="XEP195" s="1"/>
      <c r="XEQ195" s="1"/>
      <c r="XER195" s="1"/>
      <c r="XES195" s="1"/>
      <c r="XET195" s="1"/>
      <c r="XEU195" s="1"/>
      <c r="XEV195" s="1"/>
      <c r="XEW195" s="1"/>
      <c r="XEX195" s="1"/>
      <c r="XEY195" s="1"/>
      <c r="XEZ195" s="1"/>
      <c r="XFA195" s="1"/>
      <c r="XFB195" s="1"/>
      <c r="XFC195" s="1"/>
      <c r="XFD195" s="1"/>
    </row>
    <row r="196" spans="1:151 16227:16384" s="11" customFormat="1" ht="20.25" customHeight="1" x14ac:dyDescent="0.25">
      <c r="A196" s="66" t="s">
        <v>110</v>
      </c>
      <c r="B196" s="67"/>
      <c r="C196" s="62">
        <f t="shared" ref="C196:C197" si="15">C195+1</f>
        <v>3</v>
      </c>
      <c r="D196" s="62"/>
      <c r="E196" s="20" t="s">
        <v>224</v>
      </c>
      <c r="F196" s="60">
        <f>(60.92)*(10.764)</f>
        <v>655.74288000000001</v>
      </c>
      <c r="G196" s="61"/>
      <c r="H196" s="20">
        <v>0</v>
      </c>
      <c r="I196" s="20">
        <f t="shared" si="14"/>
        <v>1016.401464</v>
      </c>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WZC196" s="1"/>
      <c r="WZD196" s="1"/>
      <c r="WZE196" s="1"/>
      <c r="WZF196" s="1"/>
      <c r="WZG196" s="1"/>
      <c r="WZH196" s="1"/>
      <c r="WZI196" s="1"/>
      <c r="WZJ196" s="1"/>
      <c r="WZK196" s="1"/>
      <c r="WZL196" s="1"/>
      <c r="WZM196" s="1"/>
      <c r="WZN196" s="1"/>
      <c r="WZO196" s="1"/>
      <c r="WZP196" s="1"/>
      <c r="WZQ196" s="1"/>
      <c r="WZR196" s="1"/>
      <c r="WZS196" s="1"/>
      <c r="WZT196" s="1"/>
      <c r="WZU196" s="1"/>
      <c r="WZV196" s="1"/>
      <c r="WZW196" s="1"/>
      <c r="WZX196" s="1"/>
      <c r="WZY196" s="1"/>
      <c r="WZZ196" s="1"/>
      <c r="XAA196" s="1"/>
      <c r="XAB196" s="1"/>
      <c r="XAC196" s="1"/>
      <c r="XAD196" s="1"/>
      <c r="XAE196" s="1"/>
      <c r="XAF196" s="1"/>
      <c r="XAG196" s="1"/>
      <c r="XAH196" s="1"/>
      <c r="XAI196" s="1"/>
      <c r="XAJ196" s="1"/>
      <c r="XAK196" s="1"/>
      <c r="XAL196" s="1"/>
      <c r="XAM196" s="1"/>
      <c r="XAN196" s="1"/>
      <c r="XAO196" s="1"/>
      <c r="XAP196" s="1"/>
      <c r="XAQ196" s="1"/>
      <c r="XAR196" s="1"/>
      <c r="XAS196" s="1"/>
      <c r="XAT196" s="1"/>
      <c r="XAU196" s="1"/>
      <c r="XAV196" s="1"/>
      <c r="XAW196" s="1"/>
      <c r="XAX196" s="1"/>
      <c r="XAY196" s="1"/>
      <c r="XAZ196" s="1"/>
      <c r="XBA196" s="1"/>
      <c r="XBB196" s="1"/>
      <c r="XBC196" s="1"/>
      <c r="XBD196" s="1"/>
      <c r="XBE196" s="1"/>
      <c r="XBF196" s="1"/>
      <c r="XBG196" s="1"/>
      <c r="XBH196" s="1"/>
      <c r="XBI196" s="1"/>
      <c r="XBJ196" s="1"/>
      <c r="XBK196" s="1"/>
      <c r="XBL196" s="1"/>
      <c r="XBM196" s="1"/>
      <c r="XBN196" s="1"/>
      <c r="XBO196" s="1"/>
      <c r="XBP196" s="1"/>
      <c r="XBQ196" s="1"/>
      <c r="XBR196" s="1"/>
      <c r="XBS196" s="1"/>
      <c r="XBT196" s="1"/>
      <c r="XBU196" s="1"/>
      <c r="XBV196" s="1"/>
      <c r="XBW196" s="1"/>
      <c r="XBX196" s="1"/>
      <c r="XBY196" s="1"/>
      <c r="XBZ196" s="1"/>
      <c r="XCA196" s="1"/>
      <c r="XCB196" s="1"/>
      <c r="XCC196" s="1"/>
      <c r="XCD196" s="1"/>
      <c r="XCE196" s="1"/>
      <c r="XCF196" s="1"/>
      <c r="XCG196" s="1"/>
      <c r="XCH196" s="1"/>
      <c r="XCI196" s="1"/>
      <c r="XCJ196" s="1"/>
      <c r="XCK196" s="1"/>
      <c r="XCL196" s="1"/>
      <c r="XCM196" s="1"/>
      <c r="XCN196" s="1"/>
      <c r="XCO196" s="1"/>
      <c r="XCP196" s="1"/>
      <c r="XCQ196" s="1"/>
      <c r="XCR196" s="1"/>
      <c r="XCS196" s="1"/>
      <c r="XCT196" s="1"/>
      <c r="XCU196" s="1"/>
      <c r="XCV196" s="1"/>
      <c r="XCW196" s="1"/>
      <c r="XCX196" s="1"/>
      <c r="XCY196" s="1"/>
      <c r="XCZ196" s="1"/>
      <c r="XDA196" s="1"/>
      <c r="XDB196" s="1"/>
      <c r="XDC196" s="1"/>
      <c r="XDD196" s="1"/>
      <c r="XDE196" s="1"/>
      <c r="XDF196" s="1"/>
      <c r="XDG196" s="1"/>
      <c r="XDH196" s="1"/>
      <c r="XDI196" s="1"/>
      <c r="XDJ196" s="1"/>
      <c r="XDK196" s="1"/>
      <c r="XDL196" s="1"/>
      <c r="XDM196" s="1"/>
      <c r="XDN196" s="1"/>
      <c r="XDO196" s="1"/>
      <c r="XDP196" s="1"/>
      <c r="XDQ196" s="1"/>
      <c r="XDR196" s="1"/>
      <c r="XDS196" s="1"/>
      <c r="XDT196" s="1"/>
      <c r="XDU196" s="1"/>
      <c r="XDV196" s="1"/>
      <c r="XDW196" s="1"/>
      <c r="XDX196" s="1"/>
      <c r="XDY196" s="1"/>
      <c r="XDZ196" s="1"/>
      <c r="XEA196" s="1"/>
      <c r="XEB196" s="1"/>
      <c r="XEC196" s="1"/>
      <c r="XED196" s="1"/>
      <c r="XEE196" s="1"/>
      <c r="XEF196" s="1"/>
      <c r="XEG196" s="1"/>
      <c r="XEH196" s="1"/>
      <c r="XEI196" s="1"/>
      <c r="XEJ196" s="1"/>
      <c r="XEK196" s="1"/>
      <c r="XEL196" s="1"/>
      <c r="XEM196" s="1"/>
      <c r="XEN196" s="1"/>
      <c r="XEO196" s="1"/>
      <c r="XEP196" s="1"/>
      <c r="XEQ196" s="1"/>
      <c r="XER196" s="1"/>
      <c r="XES196" s="1"/>
      <c r="XET196" s="1"/>
      <c r="XEU196" s="1"/>
      <c r="XEV196" s="1"/>
      <c r="XEW196" s="1"/>
      <c r="XEX196" s="1"/>
      <c r="XEY196" s="1"/>
      <c r="XEZ196" s="1"/>
      <c r="XFA196" s="1"/>
      <c r="XFB196" s="1"/>
      <c r="XFC196" s="1"/>
      <c r="XFD196" s="1"/>
    </row>
    <row r="197" spans="1:151 16227:16384" s="11" customFormat="1" ht="20.25" customHeight="1" x14ac:dyDescent="0.25">
      <c r="A197" s="66" t="s">
        <v>110</v>
      </c>
      <c r="B197" s="67"/>
      <c r="C197" s="62">
        <f t="shared" si="15"/>
        <v>4</v>
      </c>
      <c r="D197" s="62"/>
      <c r="E197" s="20" t="s">
        <v>224</v>
      </c>
      <c r="F197" s="60">
        <f>(72.37)*(10.764)</f>
        <v>778.99068</v>
      </c>
      <c r="G197" s="61"/>
      <c r="H197" s="20">
        <v>0</v>
      </c>
      <c r="I197" s="20">
        <f t="shared" si="14"/>
        <v>1207.4355540000001</v>
      </c>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WZC197" s="1"/>
      <c r="WZD197" s="1"/>
      <c r="WZE197" s="1"/>
      <c r="WZF197" s="1"/>
      <c r="WZG197" s="1"/>
      <c r="WZH197" s="1"/>
      <c r="WZI197" s="1"/>
      <c r="WZJ197" s="1"/>
      <c r="WZK197" s="1"/>
      <c r="WZL197" s="1"/>
      <c r="WZM197" s="1"/>
      <c r="WZN197" s="1"/>
      <c r="WZO197" s="1"/>
      <c r="WZP197" s="1"/>
      <c r="WZQ197" s="1"/>
      <c r="WZR197" s="1"/>
      <c r="WZS197" s="1"/>
      <c r="WZT197" s="1"/>
      <c r="WZU197" s="1"/>
      <c r="WZV197" s="1"/>
      <c r="WZW197" s="1"/>
      <c r="WZX197" s="1"/>
      <c r="WZY197" s="1"/>
      <c r="WZZ197" s="1"/>
      <c r="XAA197" s="1"/>
      <c r="XAB197" s="1"/>
      <c r="XAC197" s="1"/>
      <c r="XAD197" s="1"/>
      <c r="XAE197" s="1"/>
      <c r="XAF197" s="1"/>
      <c r="XAG197" s="1"/>
      <c r="XAH197" s="1"/>
      <c r="XAI197" s="1"/>
      <c r="XAJ197" s="1"/>
      <c r="XAK197" s="1"/>
      <c r="XAL197" s="1"/>
      <c r="XAM197" s="1"/>
      <c r="XAN197" s="1"/>
      <c r="XAO197" s="1"/>
      <c r="XAP197" s="1"/>
      <c r="XAQ197" s="1"/>
      <c r="XAR197" s="1"/>
      <c r="XAS197" s="1"/>
      <c r="XAT197" s="1"/>
      <c r="XAU197" s="1"/>
      <c r="XAV197" s="1"/>
      <c r="XAW197" s="1"/>
      <c r="XAX197" s="1"/>
      <c r="XAY197" s="1"/>
      <c r="XAZ197" s="1"/>
      <c r="XBA197" s="1"/>
      <c r="XBB197" s="1"/>
      <c r="XBC197" s="1"/>
      <c r="XBD197" s="1"/>
      <c r="XBE197" s="1"/>
      <c r="XBF197" s="1"/>
      <c r="XBG197" s="1"/>
      <c r="XBH197" s="1"/>
      <c r="XBI197" s="1"/>
      <c r="XBJ197" s="1"/>
      <c r="XBK197" s="1"/>
      <c r="XBL197" s="1"/>
      <c r="XBM197" s="1"/>
      <c r="XBN197" s="1"/>
      <c r="XBO197" s="1"/>
      <c r="XBP197" s="1"/>
      <c r="XBQ197" s="1"/>
      <c r="XBR197" s="1"/>
      <c r="XBS197" s="1"/>
      <c r="XBT197" s="1"/>
      <c r="XBU197" s="1"/>
      <c r="XBV197" s="1"/>
      <c r="XBW197" s="1"/>
      <c r="XBX197" s="1"/>
      <c r="XBY197" s="1"/>
      <c r="XBZ197" s="1"/>
      <c r="XCA197" s="1"/>
      <c r="XCB197" s="1"/>
      <c r="XCC197" s="1"/>
      <c r="XCD197" s="1"/>
      <c r="XCE197" s="1"/>
      <c r="XCF197" s="1"/>
      <c r="XCG197" s="1"/>
      <c r="XCH197" s="1"/>
      <c r="XCI197" s="1"/>
      <c r="XCJ197" s="1"/>
      <c r="XCK197" s="1"/>
      <c r="XCL197" s="1"/>
      <c r="XCM197" s="1"/>
      <c r="XCN197" s="1"/>
      <c r="XCO197" s="1"/>
      <c r="XCP197" s="1"/>
      <c r="XCQ197" s="1"/>
      <c r="XCR197" s="1"/>
      <c r="XCS197" s="1"/>
      <c r="XCT197" s="1"/>
      <c r="XCU197" s="1"/>
      <c r="XCV197" s="1"/>
      <c r="XCW197" s="1"/>
      <c r="XCX197" s="1"/>
      <c r="XCY197" s="1"/>
      <c r="XCZ197" s="1"/>
      <c r="XDA197" s="1"/>
      <c r="XDB197" s="1"/>
      <c r="XDC197" s="1"/>
      <c r="XDD197" s="1"/>
      <c r="XDE197" s="1"/>
      <c r="XDF197" s="1"/>
      <c r="XDG197" s="1"/>
      <c r="XDH197" s="1"/>
      <c r="XDI197" s="1"/>
      <c r="XDJ197" s="1"/>
      <c r="XDK197" s="1"/>
      <c r="XDL197" s="1"/>
      <c r="XDM197" s="1"/>
      <c r="XDN197" s="1"/>
      <c r="XDO197" s="1"/>
      <c r="XDP197" s="1"/>
      <c r="XDQ197" s="1"/>
      <c r="XDR197" s="1"/>
      <c r="XDS197" s="1"/>
      <c r="XDT197" s="1"/>
      <c r="XDU197" s="1"/>
      <c r="XDV197" s="1"/>
      <c r="XDW197" s="1"/>
      <c r="XDX197" s="1"/>
      <c r="XDY197" s="1"/>
      <c r="XDZ197" s="1"/>
      <c r="XEA197" s="1"/>
      <c r="XEB197" s="1"/>
      <c r="XEC197" s="1"/>
      <c r="XED197" s="1"/>
      <c r="XEE197" s="1"/>
      <c r="XEF197" s="1"/>
      <c r="XEG197" s="1"/>
      <c r="XEH197" s="1"/>
      <c r="XEI197" s="1"/>
      <c r="XEJ197" s="1"/>
      <c r="XEK197" s="1"/>
      <c r="XEL197" s="1"/>
      <c r="XEM197" s="1"/>
      <c r="XEN197" s="1"/>
      <c r="XEO197" s="1"/>
      <c r="XEP197" s="1"/>
      <c r="XEQ197" s="1"/>
      <c r="XER197" s="1"/>
      <c r="XES197" s="1"/>
      <c r="XET197" s="1"/>
      <c r="XEU197" s="1"/>
      <c r="XEV197" s="1"/>
      <c r="XEW197" s="1"/>
      <c r="XEX197" s="1"/>
      <c r="XEY197" s="1"/>
      <c r="XEZ197" s="1"/>
      <c r="XFA197" s="1"/>
      <c r="XFB197" s="1"/>
      <c r="XFC197" s="1"/>
      <c r="XFD197" s="1"/>
    </row>
    <row r="198" spans="1:151 16227:16384" s="11" customFormat="1" ht="20.25" x14ac:dyDescent="0.25">
      <c r="A198" s="63" t="s">
        <v>229</v>
      </c>
      <c r="B198" s="64"/>
      <c r="C198" s="64"/>
      <c r="D198" s="64"/>
      <c r="E198" s="64"/>
      <c r="F198" s="64"/>
      <c r="G198" s="64"/>
      <c r="H198" s="64"/>
      <c r="I198" s="65"/>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WZC198" s="1"/>
      <c r="WZD198" s="1"/>
      <c r="WZE198" s="1"/>
      <c r="WZF198" s="1"/>
      <c r="WZG198" s="1"/>
      <c r="WZH198" s="1"/>
      <c r="WZI198" s="1"/>
      <c r="WZJ198" s="1"/>
      <c r="WZK198" s="1"/>
      <c r="WZL198" s="1"/>
      <c r="WZM198" s="1"/>
      <c r="WZN198" s="1"/>
      <c r="WZO198" s="1"/>
      <c r="WZP198" s="1"/>
      <c r="WZQ198" s="1"/>
      <c r="WZR198" s="1"/>
      <c r="WZS198" s="1"/>
      <c r="WZT198" s="1"/>
      <c r="WZU198" s="1"/>
      <c r="WZV198" s="1"/>
      <c r="WZW198" s="1"/>
      <c r="WZX198" s="1"/>
      <c r="WZY198" s="1"/>
      <c r="WZZ198" s="1"/>
      <c r="XAA198" s="1"/>
      <c r="XAB198" s="1"/>
      <c r="XAC198" s="1"/>
      <c r="XAD198" s="1"/>
      <c r="XAE198" s="1"/>
      <c r="XAF198" s="1"/>
      <c r="XAG198" s="1"/>
      <c r="XAH198" s="1"/>
      <c r="XAI198" s="1"/>
      <c r="XAJ198" s="1"/>
      <c r="XAK198" s="1"/>
      <c r="XAL198" s="1"/>
      <c r="XAM198" s="1"/>
      <c r="XAN198" s="1"/>
      <c r="XAO198" s="1"/>
      <c r="XAP198" s="1"/>
      <c r="XAQ198" s="1"/>
      <c r="XAR198" s="1"/>
      <c r="XAS198" s="1"/>
      <c r="XAT198" s="1"/>
      <c r="XAU198" s="1"/>
      <c r="XAV198" s="1"/>
      <c r="XAW198" s="1"/>
      <c r="XAX198" s="1"/>
      <c r="XAY198" s="1"/>
      <c r="XAZ198" s="1"/>
      <c r="XBA198" s="1"/>
      <c r="XBB198" s="1"/>
      <c r="XBC198" s="1"/>
      <c r="XBD198" s="1"/>
      <c r="XBE198" s="1"/>
      <c r="XBF198" s="1"/>
      <c r="XBG198" s="1"/>
      <c r="XBH198" s="1"/>
      <c r="XBI198" s="1"/>
      <c r="XBJ198" s="1"/>
      <c r="XBK198" s="1"/>
      <c r="XBL198" s="1"/>
      <c r="XBM198" s="1"/>
      <c r="XBN198" s="1"/>
      <c r="XBO198" s="1"/>
      <c r="XBP198" s="1"/>
      <c r="XBQ198" s="1"/>
      <c r="XBR198" s="1"/>
      <c r="XBS198" s="1"/>
      <c r="XBT198" s="1"/>
      <c r="XBU198" s="1"/>
      <c r="XBV198" s="1"/>
      <c r="XBW198" s="1"/>
      <c r="XBX198" s="1"/>
      <c r="XBY198" s="1"/>
      <c r="XBZ198" s="1"/>
      <c r="XCA198" s="1"/>
      <c r="XCB198" s="1"/>
      <c r="XCC198" s="1"/>
      <c r="XCD198" s="1"/>
      <c r="XCE198" s="1"/>
      <c r="XCF198" s="1"/>
      <c r="XCG198" s="1"/>
      <c r="XCH198" s="1"/>
      <c r="XCI198" s="1"/>
      <c r="XCJ198" s="1"/>
      <c r="XCK198" s="1"/>
      <c r="XCL198" s="1"/>
      <c r="XCM198" s="1"/>
      <c r="XCN198" s="1"/>
      <c r="XCO198" s="1"/>
      <c r="XCP198" s="1"/>
      <c r="XCQ198" s="1"/>
      <c r="XCR198" s="1"/>
      <c r="XCS198" s="1"/>
      <c r="XCT198" s="1"/>
      <c r="XCU198" s="1"/>
      <c r="XCV198" s="1"/>
      <c r="XCW198" s="1"/>
      <c r="XCX198" s="1"/>
      <c r="XCY198" s="1"/>
      <c r="XCZ198" s="1"/>
      <c r="XDA198" s="1"/>
      <c r="XDB198" s="1"/>
      <c r="XDC198" s="1"/>
      <c r="XDD198" s="1"/>
      <c r="XDE198" s="1"/>
      <c r="XDF198" s="1"/>
      <c r="XDG198" s="1"/>
      <c r="XDH198" s="1"/>
      <c r="XDI198" s="1"/>
      <c r="XDJ198" s="1"/>
      <c r="XDK198" s="1"/>
      <c r="XDL198" s="1"/>
      <c r="XDM198" s="1"/>
      <c r="XDN198" s="1"/>
      <c r="XDO198" s="1"/>
      <c r="XDP198" s="1"/>
      <c r="XDQ198" s="1"/>
      <c r="XDR198" s="1"/>
      <c r="XDS198" s="1"/>
      <c r="XDT198" s="1"/>
      <c r="XDU198" s="1"/>
      <c r="XDV198" s="1"/>
      <c r="XDW198" s="1"/>
      <c r="XDX198" s="1"/>
      <c r="XDY198" s="1"/>
      <c r="XDZ198" s="1"/>
      <c r="XEA198" s="1"/>
      <c r="XEB198" s="1"/>
      <c r="XEC198" s="1"/>
      <c r="XED198" s="1"/>
      <c r="XEE198" s="1"/>
      <c r="XEF198" s="1"/>
      <c r="XEG198" s="1"/>
      <c r="XEH198" s="1"/>
      <c r="XEI198" s="1"/>
      <c r="XEJ198" s="1"/>
      <c r="XEK198" s="1"/>
      <c r="XEL198" s="1"/>
      <c r="XEM198" s="1"/>
      <c r="XEN198" s="1"/>
      <c r="XEO198" s="1"/>
      <c r="XEP198" s="1"/>
      <c r="XEQ198" s="1"/>
      <c r="XER198" s="1"/>
      <c r="XES198" s="1"/>
      <c r="XET198" s="1"/>
      <c r="XEU198" s="1"/>
      <c r="XEV198" s="1"/>
      <c r="XEW198" s="1"/>
      <c r="XEX198" s="1"/>
      <c r="XEY198" s="1"/>
      <c r="XEZ198" s="1"/>
      <c r="XFA198" s="1"/>
      <c r="XFB198" s="1"/>
      <c r="XFC198" s="1"/>
      <c r="XFD198" s="1"/>
    </row>
    <row r="199" spans="1:151 16227:16384" s="11" customFormat="1" ht="20.25" customHeight="1" x14ac:dyDescent="0.25">
      <c r="A199" s="66" t="s">
        <v>110</v>
      </c>
      <c r="B199" s="67"/>
      <c r="C199" s="62">
        <v>1</v>
      </c>
      <c r="D199" s="62"/>
      <c r="E199" s="20" t="s">
        <v>223</v>
      </c>
      <c r="F199" s="60">
        <f>(53.2)*(10.764)</f>
        <v>572.64480000000003</v>
      </c>
      <c r="G199" s="61"/>
      <c r="H199" s="20">
        <v>0</v>
      </c>
      <c r="I199" s="20">
        <f>F199*(($I$169)+1)+H199</f>
        <v>887.59944000000007</v>
      </c>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WZC199" s="1"/>
      <c r="WZD199" s="1"/>
      <c r="WZE199" s="1"/>
      <c r="WZF199" s="1"/>
      <c r="WZG199" s="1"/>
      <c r="WZH199" s="1"/>
      <c r="WZI199" s="1"/>
      <c r="WZJ199" s="1"/>
      <c r="WZK199" s="1"/>
      <c r="WZL199" s="1"/>
      <c r="WZM199" s="1"/>
      <c r="WZN199" s="1"/>
      <c r="WZO199" s="1"/>
      <c r="WZP199" s="1"/>
      <c r="WZQ199" s="1"/>
      <c r="WZR199" s="1"/>
      <c r="WZS199" s="1"/>
      <c r="WZT199" s="1"/>
      <c r="WZU199" s="1"/>
      <c r="WZV199" s="1"/>
      <c r="WZW199" s="1"/>
      <c r="WZX199" s="1"/>
      <c r="WZY199" s="1"/>
      <c r="WZZ199" s="1"/>
      <c r="XAA199" s="1"/>
      <c r="XAB199" s="1"/>
      <c r="XAC199" s="1"/>
      <c r="XAD199" s="1"/>
      <c r="XAE199" s="1"/>
      <c r="XAF199" s="1"/>
      <c r="XAG199" s="1"/>
      <c r="XAH199" s="1"/>
      <c r="XAI199" s="1"/>
      <c r="XAJ199" s="1"/>
      <c r="XAK199" s="1"/>
      <c r="XAL199" s="1"/>
      <c r="XAM199" s="1"/>
      <c r="XAN199" s="1"/>
      <c r="XAO199" s="1"/>
      <c r="XAP199" s="1"/>
      <c r="XAQ199" s="1"/>
      <c r="XAR199" s="1"/>
      <c r="XAS199" s="1"/>
      <c r="XAT199" s="1"/>
      <c r="XAU199" s="1"/>
      <c r="XAV199" s="1"/>
      <c r="XAW199" s="1"/>
      <c r="XAX199" s="1"/>
      <c r="XAY199" s="1"/>
      <c r="XAZ199" s="1"/>
      <c r="XBA199" s="1"/>
      <c r="XBB199" s="1"/>
      <c r="XBC199" s="1"/>
      <c r="XBD199" s="1"/>
      <c r="XBE199" s="1"/>
      <c r="XBF199" s="1"/>
      <c r="XBG199" s="1"/>
      <c r="XBH199" s="1"/>
      <c r="XBI199" s="1"/>
      <c r="XBJ199" s="1"/>
      <c r="XBK199" s="1"/>
      <c r="XBL199" s="1"/>
      <c r="XBM199" s="1"/>
      <c r="XBN199" s="1"/>
      <c r="XBO199" s="1"/>
      <c r="XBP199" s="1"/>
      <c r="XBQ199" s="1"/>
      <c r="XBR199" s="1"/>
      <c r="XBS199" s="1"/>
      <c r="XBT199" s="1"/>
      <c r="XBU199" s="1"/>
      <c r="XBV199" s="1"/>
      <c r="XBW199" s="1"/>
      <c r="XBX199" s="1"/>
      <c r="XBY199" s="1"/>
      <c r="XBZ199" s="1"/>
      <c r="XCA199" s="1"/>
      <c r="XCB199" s="1"/>
      <c r="XCC199" s="1"/>
      <c r="XCD199" s="1"/>
      <c r="XCE199" s="1"/>
      <c r="XCF199" s="1"/>
      <c r="XCG199" s="1"/>
      <c r="XCH199" s="1"/>
      <c r="XCI199" s="1"/>
      <c r="XCJ199" s="1"/>
      <c r="XCK199" s="1"/>
      <c r="XCL199" s="1"/>
      <c r="XCM199" s="1"/>
      <c r="XCN199" s="1"/>
      <c r="XCO199" s="1"/>
      <c r="XCP199" s="1"/>
      <c r="XCQ199" s="1"/>
      <c r="XCR199" s="1"/>
      <c r="XCS199" s="1"/>
      <c r="XCT199" s="1"/>
      <c r="XCU199" s="1"/>
      <c r="XCV199" s="1"/>
      <c r="XCW199" s="1"/>
      <c r="XCX199" s="1"/>
      <c r="XCY199" s="1"/>
      <c r="XCZ199" s="1"/>
      <c r="XDA199" s="1"/>
      <c r="XDB199" s="1"/>
      <c r="XDC199" s="1"/>
      <c r="XDD199" s="1"/>
      <c r="XDE199" s="1"/>
      <c r="XDF199" s="1"/>
      <c r="XDG199" s="1"/>
      <c r="XDH199" s="1"/>
      <c r="XDI199" s="1"/>
      <c r="XDJ199" s="1"/>
      <c r="XDK199" s="1"/>
      <c r="XDL199" s="1"/>
      <c r="XDM199" s="1"/>
      <c r="XDN199" s="1"/>
      <c r="XDO199" s="1"/>
      <c r="XDP199" s="1"/>
      <c r="XDQ199" s="1"/>
      <c r="XDR199" s="1"/>
      <c r="XDS199" s="1"/>
      <c r="XDT199" s="1"/>
      <c r="XDU199" s="1"/>
      <c r="XDV199" s="1"/>
      <c r="XDW199" s="1"/>
      <c r="XDX199" s="1"/>
      <c r="XDY199" s="1"/>
      <c r="XDZ199" s="1"/>
      <c r="XEA199" s="1"/>
      <c r="XEB199" s="1"/>
      <c r="XEC199" s="1"/>
      <c r="XED199" s="1"/>
      <c r="XEE199" s="1"/>
      <c r="XEF199" s="1"/>
      <c r="XEG199" s="1"/>
      <c r="XEH199" s="1"/>
      <c r="XEI199" s="1"/>
      <c r="XEJ199" s="1"/>
      <c r="XEK199" s="1"/>
      <c r="XEL199" s="1"/>
      <c r="XEM199" s="1"/>
      <c r="XEN199" s="1"/>
      <c r="XEO199" s="1"/>
      <c r="XEP199" s="1"/>
      <c r="XEQ199" s="1"/>
      <c r="XER199" s="1"/>
      <c r="XES199" s="1"/>
      <c r="XET199" s="1"/>
      <c r="XEU199" s="1"/>
      <c r="XEV199" s="1"/>
      <c r="XEW199" s="1"/>
      <c r="XEX199" s="1"/>
      <c r="XEY199" s="1"/>
      <c r="XEZ199" s="1"/>
      <c r="XFA199" s="1"/>
      <c r="XFB199" s="1"/>
      <c r="XFC199" s="1"/>
      <c r="XFD199" s="1"/>
    </row>
    <row r="200" spans="1:151 16227:16384" s="11" customFormat="1" ht="20.25" customHeight="1" x14ac:dyDescent="0.25">
      <c r="A200" s="66" t="s">
        <v>110</v>
      </c>
      <c r="B200" s="67"/>
      <c r="C200" s="62">
        <f>C199+1</f>
        <v>2</v>
      </c>
      <c r="D200" s="62"/>
      <c r="E200" s="20" t="s">
        <v>223</v>
      </c>
      <c r="F200" s="60">
        <f t="shared" ref="F200" si="16">(51.83)*(10.764)</f>
        <v>557.89811999999995</v>
      </c>
      <c r="G200" s="61"/>
      <c r="H200" s="20">
        <v>0</v>
      </c>
      <c r="I200" s="20">
        <f t="shared" ref="I200" si="17">F200*(($I$169)+1)+H200</f>
        <v>864.74208599999997</v>
      </c>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WZC200" s="1"/>
      <c r="WZD200" s="1"/>
      <c r="WZE200" s="1"/>
      <c r="WZF200" s="1"/>
      <c r="WZG200" s="1"/>
      <c r="WZH200" s="1"/>
      <c r="WZI200" s="1"/>
      <c r="WZJ200" s="1"/>
      <c r="WZK200" s="1"/>
      <c r="WZL200" s="1"/>
      <c r="WZM200" s="1"/>
      <c r="WZN200" s="1"/>
      <c r="WZO200" s="1"/>
      <c r="WZP200" s="1"/>
      <c r="WZQ200" s="1"/>
      <c r="WZR200" s="1"/>
      <c r="WZS200" s="1"/>
      <c r="WZT200" s="1"/>
      <c r="WZU200" s="1"/>
      <c r="WZV200" s="1"/>
      <c r="WZW200" s="1"/>
      <c r="WZX200" s="1"/>
      <c r="WZY200" s="1"/>
      <c r="WZZ200" s="1"/>
      <c r="XAA200" s="1"/>
      <c r="XAB200" s="1"/>
      <c r="XAC200" s="1"/>
      <c r="XAD200" s="1"/>
      <c r="XAE200" s="1"/>
      <c r="XAF200" s="1"/>
      <c r="XAG200" s="1"/>
      <c r="XAH200" s="1"/>
      <c r="XAI200" s="1"/>
      <c r="XAJ200" s="1"/>
      <c r="XAK200" s="1"/>
      <c r="XAL200" s="1"/>
      <c r="XAM200" s="1"/>
      <c r="XAN200" s="1"/>
      <c r="XAO200" s="1"/>
      <c r="XAP200" s="1"/>
      <c r="XAQ200" s="1"/>
      <c r="XAR200" s="1"/>
      <c r="XAS200" s="1"/>
      <c r="XAT200" s="1"/>
      <c r="XAU200" s="1"/>
      <c r="XAV200" s="1"/>
      <c r="XAW200" s="1"/>
      <c r="XAX200" s="1"/>
      <c r="XAY200" s="1"/>
      <c r="XAZ200" s="1"/>
      <c r="XBA200" s="1"/>
      <c r="XBB200" s="1"/>
      <c r="XBC200" s="1"/>
      <c r="XBD200" s="1"/>
      <c r="XBE200" s="1"/>
      <c r="XBF200" s="1"/>
      <c r="XBG200" s="1"/>
      <c r="XBH200" s="1"/>
      <c r="XBI200" s="1"/>
      <c r="XBJ200" s="1"/>
      <c r="XBK200" s="1"/>
      <c r="XBL200" s="1"/>
      <c r="XBM200" s="1"/>
      <c r="XBN200" s="1"/>
      <c r="XBO200" s="1"/>
      <c r="XBP200" s="1"/>
      <c r="XBQ200" s="1"/>
      <c r="XBR200" s="1"/>
      <c r="XBS200" s="1"/>
      <c r="XBT200" s="1"/>
      <c r="XBU200" s="1"/>
      <c r="XBV200" s="1"/>
      <c r="XBW200" s="1"/>
      <c r="XBX200" s="1"/>
      <c r="XBY200" s="1"/>
      <c r="XBZ200" s="1"/>
      <c r="XCA200" s="1"/>
      <c r="XCB200" s="1"/>
      <c r="XCC200" s="1"/>
      <c r="XCD200" s="1"/>
      <c r="XCE200" s="1"/>
      <c r="XCF200" s="1"/>
      <c r="XCG200" s="1"/>
      <c r="XCH200" s="1"/>
      <c r="XCI200" s="1"/>
      <c r="XCJ200" s="1"/>
      <c r="XCK200" s="1"/>
      <c r="XCL200" s="1"/>
      <c r="XCM200" s="1"/>
      <c r="XCN200" s="1"/>
      <c r="XCO200" s="1"/>
      <c r="XCP200" s="1"/>
      <c r="XCQ200" s="1"/>
      <c r="XCR200" s="1"/>
      <c r="XCS200" s="1"/>
      <c r="XCT200" s="1"/>
      <c r="XCU200" s="1"/>
      <c r="XCV200" s="1"/>
      <c r="XCW200" s="1"/>
      <c r="XCX200" s="1"/>
      <c r="XCY200" s="1"/>
      <c r="XCZ200" s="1"/>
      <c r="XDA200" s="1"/>
      <c r="XDB200" s="1"/>
      <c r="XDC200" s="1"/>
      <c r="XDD200" s="1"/>
      <c r="XDE200" s="1"/>
      <c r="XDF200" s="1"/>
      <c r="XDG200" s="1"/>
      <c r="XDH200" s="1"/>
      <c r="XDI200" s="1"/>
      <c r="XDJ200" s="1"/>
      <c r="XDK200" s="1"/>
      <c r="XDL200" s="1"/>
      <c r="XDM200" s="1"/>
      <c r="XDN200" s="1"/>
      <c r="XDO200" s="1"/>
      <c r="XDP200" s="1"/>
      <c r="XDQ200" s="1"/>
      <c r="XDR200" s="1"/>
      <c r="XDS200" s="1"/>
      <c r="XDT200" s="1"/>
      <c r="XDU200" s="1"/>
      <c r="XDV200" s="1"/>
      <c r="XDW200" s="1"/>
      <c r="XDX200" s="1"/>
      <c r="XDY200" s="1"/>
      <c r="XDZ200" s="1"/>
      <c r="XEA200" s="1"/>
      <c r="XEB200" s="1"/>
      <c r="XEC200" s="1"/>
      <c r="XED200" s="1"/>
      <c r="XEE200" s="1"/>
      <c r="XEF200" s="1"/>
      <c r="XEG200" s="1"/>
      <c r="XEH200" s="1"/>
      <c r="XEI200" s="1"/>
      <c r="XEJ200" s="1"/>
      <c r="XEK200" s="1"/>
      <c r="XEL200" s="1"/>
      <c r="XEM200" s="1"/>
      <c r="XEN200" s="1"/>
      <c r="XEO200" s="1"/>
      <c r="XEP200" s="1"/>
      <c r="XEQ200" s="1"/>
      <c r="XER200" s="1"/>
      <c r="XES200" s="1"/>
      <c r="XET200" s="1"/>
      <c r="XEU200" s="1"/>
      <c r="XEV200" s="1"/>
      <c r="XEW200" s="1"/>
      <c r="XEX200" s="1"/>
      <c r="XEY200" s="1"/>
      <c r="XEZ200" s="1"/>
      <c r="XFA200" s="1"/>
      <c r="XFB200" s="1"/>
      <c r="XFC200" s="1"/>
      <c r="XFD200" s="1"/>
    </row>
    <row r="201" spans="1:151 16227:16384" s="11" customFormat="1" ht="20.25" customHeight="1" x14ac:dyDescent="0.25">
      <c r="A201" s="66" t="s">
        <v>110</v>
      </c>
      <c r="B201" s="67"/>
      <c r="C201" s="62">
        <f t="shared" ref="C201:C202" si="18">C200+1</f>
        <v>3</v>
      </c>
      <c r="D201" s="62"/>
      <c r="E201" s="60" t="s">
        <v>228</v>
      </c>
      <c r="F201" s="69"/>
      <c r="G201" s="69"/>
      <c r="H201" s="69"/>
      <c r="I201" s="6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WZC201" s="1"/>
      <c r="WZD201" s="1"/>
      <c r="WZE201" s="1"/>
      <c r="WZF201" s="1"/>
      <c r="WZG201" s="1"/>
      <c r="WZH201" s="1"/>
      <c r="WZI201" s="1"/>
      <c r="WZJ201" s="1"/>
      <c r="WZK201" s="1"/>
      <c r="WZL201" s="1"/>
      <c r="WZM201" s="1"/>
      <c r="WZN201" s="1"/>
      <c r="WZO201" s="1"/>
      <c r="WZP201" s="1"/>
      <c r="WZQ201" s="1"/>
      <c r="WZR201" s="1"/>
      <c r="WZS201" s="1"/>
      <c r="WZT201" s="1"/>
      <c r="WZU201" s="1"/>
      <c r="WZV201" s="1"/>
      <c r="WZW201" s="1"/>
      <c r="WZX201" s="1"/>
      <c r="WZY201" s="1"/>
      <c r="WZZ201" s="1"/>
      <c r="XAA201" s="1"/>
      <c r="XAB201" s="1"/>
      <c r="XAC201" s="1"/>
      <c r="XAD201" s="1"/>
      <c r="XAE201" s="1"/>
      <c r="XAF201" s="1"/>
      <c r="XAG201" s="1"/>
      <c r="XAH201" s="1"/>
      <c r="XAI201" s="1"/>
      <c r="XAJ201" s="1"/>
      <c r="XAK201" s="1"/>
      <c r="XAL201" s="1"/>
      <c r="XAM201" s="1"/>
      <c r="XAN201" s="1"/>
      <c r="XAO201" s="1"/>
      <c r="XAP201" s="1"/>
      <c r="XAQ201" s="1"/>
      <c r="XAR201" s="1"/>
      <c r="XAS201" s="1"/>
      <c r="XAT201" s="1"/>
      <c r="XAU201" s="1"/>
      <c r="XAV201" s="1"/>
      <c r="XAW201" s="1"/>
      <c r="XAX201" s="1"/>
      <c r="XAY201" s="1"/>
      <c r="XAZ201" s="1"/>
      <c r="XBA201" s="1"/>
      <c r="XBB201" s="1"/>
      <c r="XBC201" s="1"/>
      <c r="XBD201" s="1"/>
      <c r="XBE201" s="1"/>
      <c r="XBF201" s="1"/>
      <c r="XBG201" s="1"/>
      <c r="XBH201" s="1"/>
      <c r="XBI201" s="1"/>
      <c r="XBJ201" s="1"/>
      <c r="XBK201" s="1"/>
      <c r="XBL201" s="1"/>
      <c r="XBM201" s="1"/>
      <c r="XBN201" s="1"/>
      <c r="XBO201" s="1"/>
      <c r="XBP201" s="1"/>
      <c r="XBQ201" s="1"/>
      <c r="XBR201" s="1"/>
      <c r="XBS201" s="1"/>
      <c r="XBT201" s="1"/>
      <c r="XBU201" s="1"/>
      <c r="XBV201" s="1"/>
      <c r="XBW201" s="1"/>
      <c r="XBX201" s="1"/>
      <c r="XBY201" s="1"/>
      <c r="XBZ201" s="1"/>
      <c r="XCA201" s="1"/>
      <c r="XCB201" s="1"/>
      <c r="XCC201" s="1"/>
      <c r="XCD201" s="1"/>
      <c r="XCE201" s="1"/>
      <c r="XCF201" s="1"/>
      <c r="XCG201" s="1"/>
      <c r="XCH201" s="1"/>
      <c r="XCI201" s="1"/>
      <c r="XCJ201" s="1"/>
      <c r="XCK201" s="1"/>
      <c r="XCL201" s="1"/>
      <c r="XCM201" s="1"/>
      <c r="XCN201" s="1"/>
      <c r="XCO201" s="1"/>
      <c r="XCP201" s="1"/>
      <c r="XCQ201" s="1"/>
      <c r="XCR201" s="1"/>
      <c r="XCS201" s="1"/>
      <c r="XCT201" s="1"/>
      <c r="XCU201" s="1"/>
      <c r="XCV201" s="1"/>
      <c r="XCW201" s="1"/>
      <c r="XCX201" s="1"/>
      <c r="XCY201" s="1"/>
      <c r="XCZ201" s="1"/>
      <c r="XDA201" s="1"/>
      <c r="XDB201" s="1"/>
      <c r="XDC201" s="1"/>
      <c r="XDD201" s="1"/>
      <c r="XDE201" s="1"/>
      <c r="XDF201" s="1"/>
      <c r="XDG201" s="1"/>
      <c r="XDH201" s="1"/>
      <c r="XDI201" s="1"/>
      <c r="XDJ201" s="1"/>
      <c r="XDK201" s="1"/>
      <c r="XDL201" s="1"/>
      <c r="XDM201" s="1"/>
      <c r="XDN201" s="1"/>
      <c r="XDO201" s="1"/>
      <c r="XDP201" s="1"/>
      <c r="XDQ201" s="1"/>
      <c r="XDR201" s="1"/>
      <c r="XDS201" s="1"/>
      <c r="XDT201" s="1"/>
      <c r="XDU201" s="1"/>
      <c r="XDV201" s="1"/>
      <c r="XDW201" s="1"/>
      <c r="XDX201" s="1"/>
      <c r="XDY201" s="1"/>
      <c r="XDZ201" s="1"/>
      <c r="XEA201" s="1"/>
      <c r="XEB201" s="1"/>
      <c r="XEC201" s="1"/>
      <c r="XED201" s="1"/>
      <c r="XEE201" s="1"/>
      <c r="XEF201" s="1"/>
      <c r="XEG201" s="1"/>
      <c r="XEH201" s="1"/>
      <c r="XEI201" s="1"/>
      <c r="XEJ201" s="1"/>
      <c r="XEK201" s="1"/>
      <c r="XEL201" s="1"/>
      <c r="XEM201" s="1"/>
      <c r="XEN201" s="1"/>
      <c r="XEO201" s="1"/>
      <c r="XEP201" s="1"/>
      <c r="XEQ201" s="1"/>
      <c r="XER201" s="1"/>
      <c r="XES201" s="1"/>
      <c r="XET201" s="1"/>
      <c r="XEU201" s="1"/>
      <c r="XEV201" s="1"/>
      <c r="XEW201" s="1"/>
      <c r="XEX201" s="1"/>
      <c r="XEY201" s="1"/>
      <c r="XEZ201" s="1"/>
      <c r="XFA201" s="1"/>
      <c r="XFB201" s="1"/>
      <c r="XFC201" s="1"/>
      <c r="XFD201" s="1"/>
    </row>
    <row r="202" spans="1:151 16227:16384" s="11" customFormat="1" ht="20.25" customHeight="1" x14ac:dyDescent="0.25">
      <c r="A202" s="66" t="s">
        <v>110</v>
      </c>
      <c r="B202" s="67"/>
      <c r="C202" s="62">
        <f t="shared" si="18"/>
        <v>4</v>
      </c>
      <c r="D202" s="62"/>
      <c r="E202" s="20" t="s">
        <v>227</v>
      </c>
      <c r="F202" s="60">
        <f>(92.37)*(10.764)</f>
        <v>994.27067999999997</v>
      </c>
      <c r="G202" s="61"/>
      <c r="H202" s="20">
        <v>0</v>
      </c>
      <c r="I202" s="20">
        <f t="shared" ref="I202" si="19">F202*(($I$169)+1)+H202</f>
        <v>1541.1195540000001</v>
      </c>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WZC202" s="1"/>
      <c r="WZD202" s="1"/>
      <c r="WZE202" s="1"/>
      <c r="WZF202" s="1"/>
      <c r="WZG202" s="1"/>
      <c r="WZH202" s="1"/>
      <c r="WZI202" s="1"/>
      <c r="WZJ202" s="1"/>
      <c r="WZK202" s="1"/>
      <c r="WZL202" s="1"/>
      <c r="WZM202" s="1"/>
      <c r="WZN202" s="1"/>
      <c r="WZO202" s="1"/>
      <c r="WZP202" s="1"/>
      <c r="WZQ202" s="1"/>
      <c r="WZR202" s="1"/>
      <c r="WZS202" s="1"/>
      <c r="WZT202" s="1"/>
      <c r="WZU202" s="1"/>
      <c r="WZV202" s="1"/>
      <c r="WZW202" s="1"/>
      <c r="WZX202" s="1"/>
      <c r="WZY202" s="1"/>
      <c r="WZZ202" s="1"/>
      <c r="XAA202" s="1"/>
      <c r="XAB202" s="1"/>
      <c r="XAC202" s="1"/>
      <c r="XAD202" s="1"/>
      <c r="XAE202" s="1"/>
      <c r="XAF202" s="1"/>
      <c r="XAG202" s="1"/>
      <c r="XAH202" s="1"/>
      <c r="XAI202" s="1"/>
      <c r="XAJ202" s="1"/>
      <c r="XAK202" s="1"/>
      <c r="XAL202" s="1"/>
      <c r="XAM202" s="1"/>
      <c r="XAN202" s="1"/>
      <c r="XAO202" s="1"/>
      <c r="XAP202" s="1"/>
      <c r="XAQ202" s="1"/>
      <c r="XAR202" s="1"/>
      <c r="XAS202" s="1"/>
      <c r="XAT202" s="1"/>
      <c r="XAU202" s="1"/>
      <c r="XAV202" s="1"/>
      <c r="XAW202" s="1"/>
      <c r="XAX202" s="1"/>
      <c r="XAY202" s="1"/>
      <c r="XAZ202" s="1"/>
      <c r="XBA202" s="1"/>
      <c r="XBB202" s="1"/>
      <c r="XBC202" s="1"/>
      <c r="XBD202" s="1"/>
      <c r="XBE202" s="1"/>
      <c r="XBF202" s="1"/>
      <c r="XBG202" s="1"/>
      <c r="XBH202" s="1"/>
      <c r="XBI202" s="1"/>
      <c r="XBJ202" s="1"/>
      <c r="XBK202" s="1"/>
      <c r="XBL202" s="1"/>
      <c r="XBM202" s="1"/>
      <c r="XBN202" s="1"/>
      <c r="XBO202" s="1"/>
      <c r="XBP202" s="1"/>
      <c r="XBQ202" s="1"/>
      <c r="XBR202" s="1"/>
      <c r="XBS202" s="1"/>
      <c r="XBT202" s="1"/>
      <c r="XBU202" s="1"/>
      <c r="XBV202" s="1"/>
      <c r="XBW202" s="1"/>
      <c r="XBX202" s="1"/>
      <c r="XBY202" s="1"/>
      <c r="XBZ202" s="1"/>
      <c r="XCA202" s="1"/>
      <c r="XCB202" s="1"/>
      <c r="XCC202" s="1"/>
      <c r="XCD202" s="1"/>
      <c r="XCE202" s="1"/>
      <c r="XCF202" s="1"/>
      <c r="XCG202" s="1"/>
      <c r="XCH202" s="1"/>
      <c r="XCI202" s="1"/>
      <c r="XCJ202" s="1"/>
      <c r="XCK202" s="1"/>
      <c r="XCL202" s="1"/>
      <c r="XCM202" s="1"/>
      <c r="XCN202" s="1"/>
      <c r="XCO202" s="1"/>
      <c r="XCP202" s="1"/>
      <c r="XCQ202" s="1"/>
      <c r="XCR202" s="1"/>
      <c r="XCS202" s="1"/>
      <c r="XCT202" s="1"/>
      <c r="XCU202" s="1"/>
      <c r="XCV202" s="1"/>
      <c r="XCW202" s="1"/>
      <c r="XCX202" s="1"/>
      <c r="XCY202" s="1"/>
      <c r="XCZ202" s="1"/>
      <c r="XDA202" s="1"/>
      <c r="XDB202" s="1"/>
      <c r="XDC202" s="1"/>
      <c r="XDD202" s="1"/>
      <c r="XDE202" s="1"/>
      <c r="XDF202" s="1"/>
      <c r="XDG202" s="1"/>
      <c r="XDH202" s="1"/>
      <c r="XDI202" s="1"/>
      <c r="XDJ202" s="1"/>
      <c r="XDK202" s="1"/>
      <c r="XDL202" s="1"/>
      <c r="XDM202" s="1"/>
      <c r="XDN202" s="1"/>
      <c r="XDO202" s="1"/>
      <c r="XDP202" s="1"/>
      <c r="XDQ202" s="1"/>
      <c r="XDR202" s="1"/>
      <c r="XDS202" s="1"/>
      <c r="XDT202" s="1"/>
      <c r="XDU202" s="1"/>
      <c r="XDV202" s="1"/>
      <c r="XDW202" s="1"/>
      <c r="XDX202" s="1"/>
      <c r="XDY202" s="1"/>
      <c r="XDZ202" s="1"/>
      <c r="XEA202" s="1"/>
      <c r="XEB202" s="1"/>
      <c r="XEC202" s="1"/>
      <c r="XED202" s="1"/>
      <c r="XEE202" s="1"/>
      <c r="XEF202" s="1"/>
      <c r="XEG202" s="1"/>
      <c r="XEH202" s="1"/>
      <c r="XEI202" s="1"/>
      <c r="XEJ202" s="1"/>
      <c r="XEK202" s="1"/>
      <c r="XEL202" s="1"/>
      <c r="XEM202" s="1"/>
      <c r="XEN202" s="1"/>
      <c r="XEO202" s="1"/>
      <c r="XEP202" s="1"/>
      <c r="XEQ202" s="1"/>
      <c r="XER202" s="1"/>
      <c r="XES202" s="1"/>
      <c r="XET202" s="1"/>
      <c r="XEU202" s="1"/>
      <c r="XEV202" s="1"/>
      <c r="XEW202" s="1"/>
      <c r="XEX202" s="1"/>
      <c r="XEY202" s="1"/>
      <c r="XEZ202" s="1"/>
      <c r="XFA202" s="1"/>
      <c r="XFB202" s="1"/>
      <c r="XFC202" s="1"/>
      <c r="XFD202" s="1"/>
    </row>
    <row r="203" spans="1:151 16227:16384" s="11" customFormat="1" ht="20.25" x14ac:dyDescent="0.25">
      <c r="A203" s="63" t="s">
        <v>230</v>
      </c>
      <c r="B203" s="64"/>
      <c r="C203" s="64"/>
      <c r="D203" s="64"/>
      <c r="E203" s="64"/>
      <c r="F203" s="64"/>
      <c r="G203" s="64"/>
      <c r="H203" s="64"/>
      <c r="I203" s="65"/>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WZC203" s="1"/>
      <c r="WZD203" s="1"/>
      <c r="WZE203" s="1"/>
      <c r="WZF203" s="1"/>
      <c r="WZG203" s="1"/>
      <c r="WZH203" s="1"/>
      <c r="WZI203" s="1"/>
      <c r="WZJ203" s="1"/>
      <c r="WZK203" s="1"/>
      <c r="WZL203" s="1"/>
      <c r="WZM203" s="1"/>
      <c r="WZN203" s="1"/>
      <c r="WZO203" s="1"/>
      <c r="WZP203" s="1"/>
      <c r="WZQ203" s="1"/>
      <c r="WZR203" s="1"/>
      <c r="WZS203" s="1"/>
      <c r="WZT203" s="1"/>
      <c r="WZU203" s="1"/>
      <c r="WZV203" s="1"/>
      <c r="WZW203" s="1"/>
      <c r="WZX203" s="1"/>
      <c r="WZY203" s="1"/>
      <c r="WZZ203" s="1"/>
      <c r="XAA203" s="1"/>
      <c r="XAB203" s="1"/>
      <c r="XAC203" s="1"/>
      <c r="XAD203" s="1"/>
      <c r="XAE203" s="1"/>
      <c r="XAF203" s="1"/>
      <c r="XAG203" s="1"/>
      <c r="XAH203" s="1"/>
      <c r="XAI203" s="1"/>
      <c r="XAJ203" s="1"/>
      <c r="XAK203" s="1"/>
      <c r="XAL203" s="1"/>
      <c r="XAM203" s="1"/>
      <c r="XAN203" s="1"/>
      <c r="XAO203" s="1"/>
      <c r="XAP203" s="1"/>
      <c r="XAQ203" s="1"/>
      <c r="XAR203" s="1"/>
      <c r="XAS203" s="1"/>
      <c r="XAT203" s="1"/>
      <c r="XAU203" s="1"/>
      <c r="XAV203" s="1"/>
      <c r="XAW203" s="1"/>
      <c r="XAX203" s="1"/>
      <c r="XAY203" s="1"/>
      <c r="XAZ203" s="1"/>
      <c r="XBA203" s="1"/>
      <c r="XBB203" s="1"/>
      <c r="XBC203" s="1"/>
      <c r="XBD203" s="1"/>
      <c r="XBE203" s="1"/>
      <c r="XBF203" s="1"/>
      <c r="XBG203" s="1"/>
      <c r="XBH203" s="1"/>
      <c r="XBI203" s="1"/>
      <c r="XBJ203" s="1"/>
      <c r="XBK203" s="1"/>
      <c r="XBL203" s="1"/>
      <c r="XBM203" s="1"/>
      <c r="XBN203" s="1"/>
      <c r="XBO203" s="1"/>
      <c r="XBP203" s="1"/>
      <c r="XBQ203" s="1"/>
      <c r="XBR203" s="1"/>
      <c r="XBS203" s="1"/>
      <c r="XBT203" s="1"/>
      <c r="XBU203" s="1"/>
      <c r="XBV203" s="1"/>
      <c r="XBW203" s="1"/>
      <c r="XBX203" s="1"/>
      <c r="XBY203" s="1"/>
      <c r="XBZ203" s="1"/>
      <c r="XCA203" s="1"/>
      <c r="XCB203" s="1"/>
      <c r="XCC203" s="1"/>
      <c r="XCD203" s="1"/>
      <c r="XCE203" s="1"/>
      <c r="XCF203" s="1"/>
      <c r="XCG203" s="1"/>
      <c r="XCH203" s="1"/>
      <c r="XCI203" s="1"/>
      <c r="XCJ203" s="1"/>
      <c r="XCK203" s="1"/>
      <c r="XCL203" s="1"/>
      <c r="XCM203" s="1"/>
      <c r="XCN203" s="1"/>
      <c r="XCO203" s="1"/>
      <c r="XCP203" s="1"/>
      <c r="XCQ203" s="1"/>
      <c r="XCR203" s="1"/>
      <c r="XCS203" s="1"/>
      <c r="XCT203" s="1"/>
      <c r="XCU203" s="1"/>
      <c r="XCV203" s="1"/>
      <c r="XCW203" s="1"/>
      <c r="XCX203" s="1"/>
      <c r="XCY203" s="1"/>
      <c r="XCZ203" s="1"/>
      <c r="XDA203" s="1"/>
      <c r="XDB203" s="1"/>
      <c r="XDC203" s="1"/>
      <c r="XDD203" s="1"/>
      <c r="XDE203" s="1"/>
      <c r="XDF203" s="1"/>
      <c r="XDG203" s="1"/>
      <c r="XDH203" s="1"/>
      <c r="XDI203" s="1"/>
      <c r="XDJ203" s="1"/>
      <c r="XDK203" s="1"/>
      <c r="XDL203" s="1"/>
      <c r="XDM203" s="1"/>
      <c r="XDN203" s="1"/>
      <c r="XDO203" s="1"/>
      <c r="XDP203" s="1"/>
      <c r="XDQ203" s="1"/>
      <c r="XDR203" s="1"/>
      <c r="XDS203" s="1"/>
      <c r="XDT203" s="1"/>
      <c r="XDU203" s="1"/>
      <c r="XDV203" s="1"/>
      <c r="XDW203" s="1"/>
      <c r="XDX203" s="1"/>
      <c r="XDY203" s="1"/>
      <c r="XDZ203" s="1"/>
      <c r="XEA203" s="1"/>
      <c r="XEB203" s="1"/>
      <c r="XEC203" s="1"/>
      <c r="XED203" s="1"/>
      <c r="XEE203" s="1"/>
      <c r="XEF203" s="1"/>
      <c r="XEG203" s="1"/>
      <c r="XEH203" s="1"/>
      <c r="XEI203" s="1"/>
      <c r="XEJ203" s="1"/>
      <c r="XEK203" s="1"/>
      <c r="XEL203" s="1"/>
      <c r="XEM203" s="1"/>
      <c r="XEN203" s="1"/>
      <c r="XEO203" s="1"/>
      <c r="XEP203" s="1"/>
      <c r="XEQ203" s="1"/>
      <c r="XER203" s="1"/>
      <c r="XES203" s="1"/>
      <c r="XET203" s="1"/>
      <c r="XEU203" s="1"/>
      <c r="XEV203" s="1"/>
      <c r="XEW203" s="1"/>
      <c r="XEX203" s="1"/>
      <c r="XEY203" s="1"/>
      <c r="XEZ203" s="1"/>
      <c r="XFA203" s="1"/>
      <c r="XFB203" s="1"/>
      <c r="XFC203" s="1"/>
      <c r="XFD203" s="1"/>
    </row>
    <row r="204" spans="1:151 16227:16384" s="11" customFormat="1" ht="20.25" customHeight="1" x14ac:dyDescent="0.25">
      <c r="A204" s="66" t="s">
        <v>110</v>
      </c>
      <c r="B204" s="67"/>
      <c r="C204" s="62">
        <v>1</v>
      </c>
      <c r="D204" s="62"/>
      <c r="E204" s="20" t="s">
        <v>223</v>
      </c>
      <c r="F204" s="60">
        <f>(60.4)*(10.764)</f>
        <v>650.14559999999994</v>
      </c>
      <c r="G204" s="61"/>
      <c r="H204" s="20">
        <v>0</v>
      </c>
      <c r="I204" s="20">
        <f>F204*(($I$169)+1)+H204</f>
        <v>1007.7256799999999</v>
      </c>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WZC204" s="1"/>
      <c r="WZD204" s="1"/>
      <c r="WZE204" s="1"/>
      <c r="WZF204" s="1"/>
      <c r="WZG204" s="1"/>
      <c r="WZH204" s="1"/>
      <c r="WZI204" s="1"/>
      <c r="WZJ204" s="1"/>
      <c r="WZK204" s="1"/>
      <c r="WZL204" s="1"/>
      <c r="WZM204" s="1"/>
      <c r="WZN204" s="1"/>
      <c r="WZO204" s="1"/>
      <c r="WZP204" s="1"/>
      <c r="WZQ204" s="1"/>
      <c r="WZR204" s="1"/>
      <c r="WZS204" s="1"/>
      <c r="WZT204" s="1"/>
      <c r="WZU204" s="1"/>
      <c r="WZV204" s="1"/>
      <c r="WZW204" s="1"/>
      <c r="WZX204" s="1"/>
      <c r="WZY204" s="1"/>
      <c r="WZZ204" s="1"/>
      <c r="XAA204" s="1"/>
      <c r="XAB204" s="1"/>
      <c r="XAC204" s="1"/>
      <c r="XAD204" s="1"/>
      <c r="XAE204" s="1"/>
      <c r="XAF204" s="1"/>
      <c r="XAG204" s="1"/>
      <c r="XAH204" s="1"/>
      <c r="XAI204" s="1"/>
      <c r="XAJ204" s="1"/>
      <c r="XAK204" s="1"/>
      <c r="XAL204" s="1"/>
      <c r="XAM204" s="1"/>
      <c r="XAN204" s="1"/>
      <c r="XAO204" s="1"/>
      <c r="XAP204" s="1"/>
      <c r="XAQ204" s="1"/>
      <c r="XAR204" s="1"/>
      <c r="XAS204" s="1"/>
      <c r="XAT204" s="1"/>
      <c r="XAU204" s="1"/>
      <c r="XAV204" s="1"/>
      <c r="XAW204" s="1"/>
      <c r="XAX204" s="1"/>
      <c r="XAY204" s="1"/>
      <c r="XAZ204" s="1"/>
      <c r="XBA204" s="1"/>
      <c r="XBB204" s="1"/>
      <c r="XBC204" s="1"/>
      <c r="XBD204" s="1"/>
      <c r="XBE204" s="1"/>
      <c r="XBF204" s="1"/>
      <c r="XBG204" s="1"/>
      <c r="XBH204" s="1"/>
      <c r="XBI204" s="1"/>
      <c r="XBJ204" s="1"/>
      <c r="XBK204" s="1"/>
      <c r="XBL204" s="1"/>
      <c r="XBM204" s="1"/>
      <c r="XBN204" s="1"/>
      <c r="XBO204" s="1"/>
      <c r="XBP204" s="1"/>
      <c r="XBQ204" s="1"/>
      <c r="XBR204" s="1"/>
      <c r="XBS204" s="1"/>
      <c r="XBT204" s="1"/>
      <c r="XBU204" s="1"/>
      <c r="XBV204" s="1"/>
      <c r="XBW204" s="1"/>
      <c r="XBX204" s="1"/>
      <c r="XBY204" s="1"/>
      <c r="XBZ204" s="1"/>
      <c r="XCA204" s="1"/>
      <c r="XCB204" s="1"/>
      <c r="XCC204" s="1"/>
      <c r="XCD204" s="1"/>
      <c r="XCE204" s="1"/>
      <c r="XCF204" s="1"/>
      <c r="XCG204" s="1"/>
      <c r="XCH204" s="1"/>
      <c r="XCI204" s="1"/>
      <c r="XCJ204" s="1"/>
      <c r="XCK204" s="1"/>
      <c r="XCL204" s="1"/>
      <c r="XCM204" s="1"/>
      <c r="XCN204" s="1"/>
      <c r="XCO204" s="1"/>
      <c r="XCP204" s="1"/>
      <c r="XCQ204" s="1"/>
      <c r="XCR204" s="1"/>
      <c r="XCS204" s="1"/>
      <c r="XCT204" s="1"/>
      <c r="XCU204" s="1"/>
      <c r="XCV204" s="1"/>
      <c r="XCW204" s="1"/>
      <c r="XCX204" s="1"/>
      <c r="XCY204" s="1"/>
      <c r="XCZ204" s="1"/>
      <c r="XDA204" s="1"/>
      <c r="XDB204" s="1"/>
      <c r="XDC204" s="1"/>
      <c r="XDD204" s="1"/>
      <c r="XDE204" s="1"/>
      <c r="XDF204" s="1"/>
      <c r="XDG204" s="1"/>
      <c r="XDH204" s="1"/>
      <c r="XDI204" s="1"/>
      <c r="XDJ204" s="1"/>
      <c r="XDK204" s="1"/>
      <c r="XDL204" s="1"/>
      <c r="XDM204" s="1"/>
      <c r="XDN204" s="1"/>
      <c r="XDO204" s="1"/>
      <c r="XDP204" s="1"/>
      <c r="XDQ204" s="1"/>
      <c r="XDR204" s="1"/>
      <c r="XDS204" s="1"/>
      <c r="XDT204" s="1"/>
      <c r="XDU204" s="1"/>
      <c r="XDV204" s="1"/>
      <c r="XDW204" s="1"/>
      <c r="XDX204" s="1"/>
      <c r="XDY204" s="1"/>
      <c r="XDZ204" s="1"/>
      <c r="XEA204" s="1"/>
      <c r="XEB204" s="1"/>
      <c r="XEC204" s="1"/>
      <c r="XED204" s="1"/>
      <c r="XEE204" s="1"/>
      <c r="XEF204" s="1"/>
      <c r="XEG204" s="1"/>
      <c r="XEH204" s="1"/>
      <c r="XEI204" s="1"/>
      <c r="XEJ204" s="1"/>
      <c r="XEK204" s="1"/>
      <c r="XEL204" s="1"/>
      <c r="XEM204" s="1"/>
      <c r="XEN204" s="1"/>
      <c r="XEO204" s="1"/>
      <c r="XEP204" s="1"/>
      <c r="XEQ204" s="1"/>
      <c r="XER204" s="1"/>
      <c r="XES204" s="1"/>
      <c r="XET204" s="1"/>
      <c r="XEU204" s="1"/>
      <c r="XEV204" s="1"/>
      <c r="XEW204" s="1"/>
      <c r="XEX204" s="1"/>
      <c r="XEY204" s="1"/>
      <c r="XEZ204" s="1"/>
      <c r="XFA204" s="1"/>
      <c r="XFB204" s="1"/>
      <c r="XFC204" s="1"/>
      <c r="XFD204" s="1"/>
    </row>
    <row r="205" spans="1:151 16227:16384" s="11" customFormat="1" ht="20.25" customHeight="1" x14ac:dyDescent="0.25">
      <c r="A205" s="66" t="s">
        <v>110</v>
      </c>
      <c r="B205" s="67"/>
      <c r="C205" s="62">
        <f>C204+1</f>
        <v>2</v>
      </c>
      <c r="D205" s="62"/>
      <c r="E205" s="20" t="s">
        <v>223</v>
      </c>
      <c r="F205" s="60">
        <f t="shared" ref="F205" si="20">(51.83)*(10.764)</f>
        <v>557.89811999999995</v>
      </c>
      <c r="G205" s="61"/>
      <c r="H205" s="20">
        <v>0</v>
      </c>
      <c r="I205" s="20">
        <f t="shared" ref="I205:I207" si="21">F205*(($I$169)+1)+H205</f>
        <v>864.74208599999997</v>
      </c>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WZC205" s="1"/>
      <c r="WZD205" s="1"/>
      <c r="WZE205" s="1"/>
      <c r="WZF205" s="1"/>
      <c r="WZG205" s="1"/>
      <c r="WZH205" s="1"/>
      <c r="WZI205" s="1"/>
      <c r="WZJ205" s="1"/>
      <c r="WZK205" s="1"/>
      <c r="WZL205" s="1"/>
      <c r="WZM205" s="1"/>
      <c r="WZN205" s="1"/>
      <c r="WZO205" s="1"/>
      <c r="WZP205" s="1"/>
      <c r="WZQ205" s="1"/>
      <c r="WZR205" s="1"/>
      <c r="WZS205" s="1"/>
      <c r="WZT205" s="1"/>
      <c r="WZU205" s="1"/>
      <c r="WZV205" s="1"/>
      <c r="WZW205" s="1"/>
      <c r="WZX205" s="1"/>
      <c r="WZY205" s="1"/>
      <c r="WZZ205" s="1"/>
      <c r="XAA205" s="1"/>
      <c r="XAB205" s="1"/>
      <c r="XAC205" s="1"/>
      <c r="XAD205" s="1"/>
      <c r="XAE205" s="1"/>
      <c r="XAF205" s="1"/>
      <c r="XAG205" s="1"/>
      <c r="XAH205" s="1"/>
      <c r="XAI205" s="1"/>
      <c r="XAJ205" s="1"/>
      <c r="XAK205" s="1"/>
      <c r="XAL205" s="1"/>
      <c r="XAM205" s="1"/>
      <c r="XAN205" s="1"/>
      <c r="XAO205" s="1"/>
      <c r="XAP205" s="1"/>
      <c r="XAQ205" s="1"/>
      <c r="XAR205" s="1"/>
      <c r="XAS205" s="1"/>
      <c r="XAT205" s="1"/>
      <c r="XAU205" s="1"/>
      <c r="XAV205" s="1"/>
      <c r="XAW205" s="1"/>
      <c r="XAX205" s="1"/>
      <c r="XAY205" s="1"/>
      <c r="XAZ205" s="1"/>
      <c r="XBA205" s="1"/>
      <c r="XBB205" s="1"/>
      <c r="XBC205" s="1"/>
      <c r="XBD205" s="1"/>
      <c r="XBE205" s="1"/>
      <c r="XBF205" s="1"/>
      <c r="XBG205" s="1"/>
      <c r="XBH205" s="1"/>
      <c r="XBI205" s="1"/>
      <c r="XBJ205" s="1"/>
      <c r="XBK205" s="1"/>
      <c r="XBL205" s="1"/>
      <c r="XBM205" s="1"/>
      <c r="XBN205" s="1"/>
      <c r="XBO205" s="1"/>
      <c r="XBP205" s="1"/>
      <c r="XBQ205" s="1"/>
      <c r="XBR205" s="1"/>
      <c r="XBS205" s="1"/>
      <c r="XBT205" s="1"/>
      <c r="XBU205" s="1"/>
      <c r="XBV205" s="1"/>
      <c r="XBW205" s="1"/>
      <c r="XBX205" s="1"/>
      <c r="XBY205" s="1"/>
      <c r="XBZ205" s="1"/>
      <c r="XCA205" s="1"/>
      <c r="XCB205" s="1"/>
      <c r="XCC205" s="1"/>
      <c r="XCD205" s="1"/>
      <c r="XCE205" s="1"/>
      <c r="XCF205" s="1"/>
      <c r="XCG205" s="1"/>
      <c r="XCH205" s="1"/>
      <c r="XCI205" s="1"/>
      <c r="XCJ205" s="1"/>
      <c r="XCK205" s="1"/>
      <c r="XCL205" s="1"/>
      <c r="XCM205" s="1"/>
      <c r="XCN205" s="1"/>
      <c r="XCO205" s="1"/>
      <c r="XCP205" s="1"/>
      <c r="XCQ205" s="1"/>
      <c r="XCR205" s="1"/>
      <c r="XCS205" s="1"/>
      <c r="XCT205" s="1"/>
      <c r="XCU205" s="1"/>
      <c r="XCV205" s="1"/>
      <c r="XCW205" s="1"/>
      <c r="XCX205" s="1"/>
      <c r="XCY205" s="1"/>
      <c r="XCZ205" s="1"/>
      <c r="XDA205" s="1"/>
      <c r="XDB205" s="1"/>
      <c r="XDC205" s="1"/>
      <c r="XDD205" s="1"/>
      <c r="XDE205" s="1"/>
      <c r="XDF205" s="1"/>
      <c r="XDG205" s="1"/>
      <c r="XDH205" s="1"/>
      <c r="XDI205" s="1"/>
      <c r="XDJ205" s="1"/>
      <c r="XDK205" s="1"/>
      <c r="XDL205" s="1"/>
      <c r="XDM205" s="1"/>
      <c r="XDN205" s="1"/>
      <c r="XDO205" s="1"/>
      <c r="XDP205" s="1"/>
      <c r="XDQ205" s="1"/>
      <c r="XDR205" s="1"/>
      <c r="XDS205" s="1"/>
      <c r="XDT205" s="1"/>
      <c r="XDU205" s="1"/>
      <c r="XDV205" s="1"/>
      <c r="XDW205" s="1"/>
      <c r="XDX205" s="1"/>
      <c r="XDY205" s="1"/>
      <c r="XDZ205" s="1"/>
      <c r="XEA205" s="1"/>
      <c r="XEB205" s="1"/>
      <c r="XEC205" s="1"/>
      <c r="XED205" s="1"/>
      <c r="XEE205" s="1"/>
      <c r="XEF205" s="1"/>
      <c r="XEG205" s="1"/>
      <c r="XEH205" s="1"/>
      <c r="XEI205" s="1"/>
      <c r="XEJ205" s="1"/>
      <c r="XEK205" s="1"/>
      <c r="XEL205" s="1"/>
      <c r="XEM205" s="1"/>
      <c r="XEN205" s="1"/>
      <c r="XEO205" s="1"/>
      <c r="XEP205" s="1"/>
      <c r="XEQ205" s="1"/>
      <c r="XER205" s="1"/>
      <c r="XES205" s="1"/>
      <c r="XET205" s="1"/>
      <c r="XEU205" s="1"/>
      <c r="XEV205" s="1"/>
      <c r="XEW205" s="1"/>
      <c r="XEX205" s="1"/>
      <c r="XEY205" s="1"/>
      <c r="XEZ205" s="1"/>
      <c r="XFA205" s="1"/>
      <c r="XFB205" s="1"/>
      <c r="XFC205" s="1"/>
      <c r="XFD205" s="1"/>
    </row>
    <row r="206" spans="1:151 16227:16384" s="11" customFormat="1" ht="20.25" customHeight="1" x14ac:dyDescent="0.25">
      <c r="A206" s="66" t="s">
        <v>110</v>
      </c>
      <c r="B206" s="67"/>
      <c r="C206" s="62">
        <f t="shared" ref="C206:C207" si="22">C205+1</f>
        <v>3</v>
      </c>
      <c r="D206" s="62"/>
      <c r="E206" s="20" t="s">
        <v>224</v>
      </c>
      <c r="F206" s="60">
        <f>(60.92)*(10.764)</f>
        <v>655.74288000000001</v>
      </c>
      <c r="G206" s="61"/>
      <c r="H206" s="20">
        <v>0</v>
      </c>
      <c r="I206" s="20">
        <f t="shared" si="21"/>
        <v>1016.401464</v>
      </c>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WZC206" s="1"/>
      <c r="WZD206" s="1"/>
      <c r="WZE206" s="1"/>
      <c r="WZF206" s="1"/>
      <c r="WZG206" s="1"/>
      <c r="WZH206" s="1"/>
      <c r="WZI206" s="1"/>
      <c r="WZJ206" s="1"/>
      <c r="WZK206" s="1"/>
      <c r="WZL206" s="1"/>
      <c r="WZM206" s="1"/>
      <c r="WZN206" s="1"/>
      <c r="WZO206" s="1"/>
      <c r="WZP206" s="1"/>
      <c r="WZQ206" s="1"/>
      <c r="WZR206" s="1"/>
      <c r="WZS206" s="1"/>
      <c r="WZT206" s="1"/>
      <c r="WZU206" s="1"/>
      <c r="WZV206" s="1"/>
      <c r="WZW206" s="1"/>
      <c r="WZX206" s="1"/>
      <c r="WZY206" s="1"/>
      <c r="WZZ206" s="1"/>
      <c r="XAA206" s="1"/>
      <c r="XAB206" s="1"/>
      <c r="XAC206" s="1"/>
      <c r="XAD206" s="1"/>
      <c r="XAE206" s="1"/>
      <c r="XAF206" s="1"/>
      <c r="XAG206" s="1"/>
      <c r="XAH206" s="1"/>
      <c r="XAI206" s="1"/>
      <c r="XAJ206" s="1"/>
      <c r="XAK206" s="1"/>
      <c r="XAL206" s="1"/>
      <c r="XAM206" s="1"/>
      <c r="XAN206" s="1"/>
      <c r="XAO206" s="1"/>
      <c r="XAP206" s="1"/>
      <c r="XAQ206" s="1"/>
      <c r="XAR206" s="1"/>
      <c r="XAS206" s="1"/>
      <c r="XAT206" s="1"/>
      <c r="XAU206" s="1"/>
      <c r="XAV206" s="1"/>
      <c r="XAW206" s="1"/>
      <c r="XAX206" s="1"/>
      <c r="XAY206" s="1"/>
      <c r="XAZ206" s="1"/>
      <c r="XBA206" s="1"/>
      <c r="XBB206" s="1"/>
      <c r="XBC206" s="1"/>
      <c r="XBD206" s="1"/>
      <c r="XBE206" s="1"/>
      <c r="XBF206" s="1"/>
      <c r="XBG206" s="1"/>
      <c r="XBH206" s="1"/>
      <c r="XBI206" s="1"/>
      <c r="XBJ206" s="1"/>
      <c r="XBK206" s="1"/>
      <c r="XBL206" s="1"/>
      <c r="XBM206" s="1"/>
      <c r="XBN206" s="1"/>
      <c r="XBO206" s="1"/>
      <c r="XBP206" s="1"/>
      <c r="XBQ206" s="1"/>
      <c r="XBR206" s="1"/>
      <c r="XBS206" s="1"/>
      <c r="XBT206" s="1"/>
      <c r="XBU206" s="1"/>
      <c r="XBV206" s="1"/>
      <c r="XBW206" s="1"/>
      <c r="XBX206" s="1"/>
      <c r="XBY206" s="1"/>
      <c r="XBZ206" s="1"/>
      <c r="XCA206" s="1"/>
      <c r="XCB206" s="1"/>
      <c r="XCC206" s="1"/>
      <c r="XCD206" s="1"/>
      <c r="XCE206" s="1"/>
      <c r="XCF206" s="1"/>
      <c r="XCG206" s="1"/>
      <c r="XCH206" s="1"/>
      <c r="XCI206" s="1"/>
      <c r="XCJ206" s="1"/>
      <c r="XCK206" s="1"/>
      <c r="XCL206" s="1"/>
      <c r="XCM206" s="1"/>
      <c r="XCN206" s="1"/>
      <c r="XCO206" s="1"/>
      <c r="XCP206" s="1"/>
      <c r="XCQ206" s="1"/>
      <c r="XCR206" s="1"/>
      <c r="XCS206" s="1"/>
      <c r="XCT206" s="1"/>
      <c r="XCU206" s="1"/>
      <c r="XCV206" s="1"/>
      <c r="XCW206" s="1"/>
      <c r="XCX206" s="1"/>
      <c r="XCY206" s="1"/>
      <c r="XCZ206" s="1"/>
      <c r="XDA206" s="1"/>
      <c r="XDB206" s="1"/>
      <c r="XDC206" s="1"/>
      <c r="XDD206" s="1"/>
      <c r="XDE206" s="1"/>
      <c r="XDF206" s="1"/>
      <c r="XDG206" s="1"/>
      <c r="XDH206" s="1"/>
      <c r="XDI206" s="1"/>
      <c r="XDJ206" s="1"/>
      <c r="XDK206" s="1"/>
      <c r="XDL206" s="1"/>
      <c r="XDM206" s="1"/>
      <c r="XDN206" s="1"/>
      <c r="XDO206" s="1"/>
      <c r="XDP206" s="1"/>
      <c r="XDQ206" s="1"/>
      <c r="XDR206" s="1"/>
      <c r="XDS206" s="1"/>
      <c r="XDT206" s="1"/>
      <c r="XDU206" s="1"/>
      <c r="XDV206" s="1"/>
      <c r="XDW206" s="1"/>
      <c r="XDX206" s="1"/>
      <c r="XDY206" s="1"/>
      <c r="XDZ206" s="1"/>
      <c r="XEA206" s="1"/>
      <c r="XEB206" s="1"/>
      <c r="XEC206" s="1"/>
      <c r="XED206" s="1"/>
      <c r="XEE206" s="1"/>
      <c r="XEF206" s="1"/>
      <c r="XEG206" s="1"/>
      <c r="XEH206" s="1"/>
      <c r="XEI206" s="1"/>
      <c r="XEJ206" s="1"/>
      <c r="XEK206" s="1"/>
      <c r="XEL206" s="1"/>
      <c r="XEM206" s="1"/>
      <c r="XEN206" s="1"/>
      <c r="XEO206" s="1"/>
      <c r="XEP206" s="1"/>
      <c r="XEQ206" s="1"/>
      <c r="XER206" s="1"/>
      <c r="XES206" s="1"/>
      <c r="XET206" s="1"/>
      <c r="XEU206" s="1"/>
      <c r="XEV206" s="1"/>
      <c r="XEW206" s="1"/>
      <c r="XEX206" s="1"/>
      <c r="XEY206" s="1"/>
      <c r="XEZ206" s="1"/>
      <c r="XFA206" s="1"/>
      <c r="XFB206" s="1"/>
      <c r="XFC206" s="1"/>
      <c r="XFD206" s="1"/>
    </row>
    <row r="207" spans="1:151 16227:16384" s="11" customFormat="1" ht="20.25" customHeight="1" x14ac:dyDescent="0.25">
      <c r="A207" s="66" t="s">
        <v>110</v>
      </c>
      <c r="B207" s="67"/>
      <c r="C207" s="62">
        <f t="shared" si="22"/>
        <v>4</v>
      </c>
      <c r="D207" s="62"/>
      <c r="E207" s="20" t="s">
        <v>224</v>
      </c>
      <c r="F207" s="60">
        <f>(72.37)*(10.764)</f>
        <v>778.99068</v>
      </c>
      <c r="G207" s="61"/>
      <c r="H207" s="20">
        <v>0</v>
      </c>
      <c r="I207" s="20">
        <f t="shared" si="21"/>
        <v>1207.4355540000001</v>
      </c>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WZC207" s="1"/>
      <c r="WZD207" s="1"/>
      <c r="WZE207" s="1"/>
      <c r="WZF207" s="1"/>
      <c r="WZG207" s="1"/>
      <c r="WZH207" s="1"/>
      <c r="WZI207" s="1"/>
      <c r="WZJ207" s="1"/>
      <c r="WZK207" s="1"/>
      <c r="WZL207" s="1"/>
      <c r="WZM207" s="1"/>
      <c r="WZN207" s="1"/>
      <c r="WZO207" s="1"/>
      <c r="WZP207" s="1"/>
      <c r="WZQ207" s="1"/>
      <c r="WZR207" s="1"/>
      <c r="WZS207" s="1"/>
      <c r="WZT207" s="1"/>
      <c r="WZU207" s="1"/>
      <c r="WZV207" s="1"/>
      <c r="WZW207" s="1"/>
      <c r="WZX207" s="1"/>
      <c r="WZY207" s="1"/>
      <c r="WZZ207" s="1"/>
      <c r="XAA207" s="1"/>
      <c r="XAB207" s="1"/>
      <c r="XAC207" s="1"/>
      <c r="XAD207" s="1"/>
      <c r="XAE207" s="1"/>
      <c r="XAF207" s="1"/>
      <c r="XAG207" s="1"/>
      <c r="XAH207" s="1"/>
      <c r="XAI207" s="1"/>
      <c r="XAJ207" s="1"/>
      <c r="XAK207" s="1"/>
      <c r="XAL207" s="1"/>
      <c r="XAM207" s="1"/>
      <c r="XAN207" s="1"/>
      <c r="XAO207" s="1"/>
      <c r="XAP207" s="1"/>
      <c r="XAQ207" s="1"/>
      <c r="XAR207" s="1"/>
      <c r="XAS207" s="1"/>
      <c r="XAT207" s="1"/>
      <c r="XAU207" s="1"/>
      <c r="XAV207" s="1"/>
      <c r="XAW207" s="1"/>
      <c r="XAX207" s="1"/>
      <c r="XAY207" s="1"/>
      <c r="XAZ207" s="1"/>
      <c r="XBA207" s="1"/>
      <c r="XBB207" s="1"/>
      <c r="XBC207" s="1"/>
      <c r="XBD207" s="1"/>
      <c r="XBE207" s="1"/>
      <c r="XBF207" s="1"/>
      <c r="XBG207" s="1"/>
      <c r="XBH207" s="1"/>
      <c r="XBI207" s="1"/>
      <c r="XBJ207" s="1"/>
      <c r="XBK207" s="1"/>
      <c r="XBL207" s="1"/>
      <c r="XBM207" s="1"/>
      <c r="XBN207" s="1"/>
      <c r="XBO207" s="1"/>
      <c r="XBP207" s="1"/>
      <c r="XBQ207" s="1"/>
      <c r="XBR207" s="1"/>
      <c r="XBS207" s="1"/>
      <c r="XBT207" s="1"/>
      <c r="XBU207" s="1"/>
      <c r="XBV207" s="1"/>
      <c r="XBW207" s="1"/>
      <c r="XBX207" s="1"/>
      <c r="XBY207" s="1"/>
      <c r="XBZ207" s="1"/>
      <c r="XCA207" s="1"/>
      <c r="XCB207" s="1"/>
      <c r="XCC207" s="1"/>
      <c r="XCD207" s="1"/>
      <c r="XCE207" s="1"/>
      <c r="XCF207" s="1"/>
      <c r="XCG207" s="1"/>
      <c r="XCH207" s="1"/>
      <c r="XCI207" s="1"/>
      <c r="XCJ207" s="1"/>
      <c r="XCK207" s="1"/>
      <c r="XCL207" s="1"/>
      <c r="XCM207" s="1"/>
      <c r="XCN207" s="1"/>
      <c r="XCO207" s="1"/>
      <c r="XCP207" s="1"/>
      <c r="XCQ207" s="1"/>
      <c r="XCR207" s="1"/>
      <c r="XCS207" s="1"/>
      <c r="XCT207" s="1"/>
      <c r="XCU207" s="1"/>
      <c r="XCV207" s="1"/>
      <c r="XCW207" s="1"/>
      <c r="XCX207" s="1"/>
      <c r="XCY207" s="1"/>
      <c r="XCZ207" s="1"/>
      <c r="XDA207" s="1"/>
      <c r="XDB207" s="1"/>
      <c r="XDC207" s="1"/>
      <c r="XDD207" s="1"/>
      <c r="XDE207" s="1"/>
      <c r="XDF207" s="1"/>
      <c r="XDG207" s="1"/>
      <c r="XDH207" s="1"/>
      <c r="XDI207" s="1"/>
      <c r="XDJ207" s="1"/>
      <c r="XDK207" s="1"/>
      <c r="XDL207" s="1"/>
      <c r="XDM207" s="1"/>
      <c r="XDN207" s="1"/>
      <c r="XDO207" s="1"/>
      <c r="XDP207" s="1"/>
      <c r="XDQ207" s="1"/>
      <c r="XDR207" s="1"/>
      <c r="XDS207" s="1"/>
      <c r="XDT207" s="1"/>
      <c r="XDU207" s="1"/>
      <c r="XDV207" s="1"/>
      <c r="XDW207" s="1"/>
      <c r="XDX207" s="1"/>
      <c r="XDY207" s="1"/>
      <c r="XDZ207" s="1"/>
      <c r="XEA207" s="1"/>
      <c r="XEB207" s="1"/>
      <c r="XEC207" s="1"/>
      <c r="XED207" s="1"/>
      <c r="XEE207" s="1"/>
      <c r="XEF207" s="1"/>
      <c r="XEG207" s="1"/>
      <c r="XEH207" s="1"/>
      <c r="XEI207" s="1"/>
      <c r="XEJ207" s="1"/>
      <c r="XEK207" s="1"/>
      <c r="XEL207" s="1"/>
      <c r="XEM207" s="1"/>
      <c r="XEN207" s="1"/>
      <c r="XEO207" s="1"/>
      <c r="XEP207" s="1"/>
      <c r="XEQ207" s="1"/>
      <c r="XER207" s="1"/>
      <c r="XES207" s="1"/>
      <c r="XET207" s="1"/>
      <c r="XEU207" s="1"/>
      <c r="XEV207" s="1"/>
      <c r="XEW207" s="1"/>
      <c r="XEX207" s="1"/>
      <c r="XEY207" s="1"/>
      <c r="XEZ207" s="1"/>
      <c r="XFA207" s="1"/>
      <c r="XFB207" s="1"/>
      <c r="XFC207" s="1"/>
      <c r="XFD207" s="1"/>
    </row>
    <row r="208" spans="1:151 16227:16384" s="11" customFormat="1" ht="20.25" x14ac:dyDescent="0.25">
      <c r="A208" s="63" t="s">
        <v>231</v>
      </c>
      <c r="B208" s="64"/>
      <c r="C208" s="64"/>
      <c r="D208" s="64"/>
      <c r="E208" s="64"/>
      <c r="F208" s="64"/>
      <c r="G208" s="64"/>
      <c r="H208" s="64"/>
      <c r="I208" s="65"/>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WZC208" s="1"/>
      <c r="WZD208" s="1"/>
      <c r="WZE208" s="1"/>
      <c r="WZF208" s="1"/>
      <c r="WZG208" s="1"/>
      <c r="WZH208" s="1"/>
      <c r="WZI208" s="1"/>
      <c r="WZJ208" s="1"/>
      <c r="WZK208" s="1"/>
      <c r="WZL208" s="1"/>
      <c r="WZM208" s="1"/>
      <c r="WZN208" s="1"/>
      <c r="WZO208" s="1"/>
      <c r="WZP208" s="1"/>
      <c r="WZQ208" s="1"/>
      <c r="WZR208" s="1"/>
      <c r="WZS208" s="1"/>
      <c r="WZT208" s="1"/>
      <c r="WZU208" s="1"/>
      <c r="WZV208" s="1"/>
      <c r="WZW208" s="1"/>
      <c r="WZX208" s="1"/>
      <c r="WZY208" s="1"/>
      <c r="WZZ208" s="1"/>
      <c r="XAA208" s="1"/>
      <c r="XAB208" s="1"/>
      <c r="XAC208" s="1"/>
      <c r="XAD208" s="1"/>
      <c r="XAE208" s="1"/>
      <c r="XAF208" s="1"/>
      <c r="XAG208" s="1"/>
      <c r="XAH208" s="1"/>
      <c r="XAI208" s="1"/>
      <c r="XAJ208" s="1"/>
      <c r="XAK208" s="1"/>
      <c r="XAL208" s="1"/>
      <c r="XAM208" s="1"/>
      <c r="XAN208" s="1"/>
      <c r="XAO208" s="1"/>
      <c r="XAP208" s="1"/>
      <c r="XAQ208" s="1"/>
      <c r="XAR208" s="1"/>
      <c r="XAS208" s="1"/>
      <c r="XAT208" s="1"/>
      <c r="XAU208" s="1"/>
      <c r="XAV208" s="1"/>
      <c r="XAW208" s="1"/>
      <c r="XAX208" s="1"/>
      <c r="XAY208" s="1"/>
      <c r="XAZ208" s="1"/>
      <c r="XBA208" s="1"/>
      <c r="XBB208" s="1"/>
      <c r="XBC208" s="1"/>
      <c r="XBD208" s="1"/>
      <c r="XBE208" s="1"/>
      <c r="XBF208" s="1"/>
      <c r="XBG208" s="1"/>
      <c r="XBH208" s="1"/>
      <c r="XBI208" s="1"/>
      <c r="XBJ208" s="1"/>
      <c r="XBK208" s="1"/>
      <c r="XBL208" s="1"/>
      <c r="XBM208" s="1"/>
      <c r="XBN208" s="1"/>
      <c r="XBO208" s="1"/>
      <c r="XBP208" s="1"/>
      <c r="XBQ208" s="1"/>
      <c r="XBR208" s="1"/>
      <c r="XBS208" s="1"/>
      <c r="XBT208" s="1"/>
      <c r="XBU208" s="1"/>
      <c r="XBV208" s="1"/>
      <c r="XBW208" s="1"/>
      <c r="XBX208" s="1"/>
      <c r="XBY208" s="1"/>
      <c r="XBZ208" s="1"/>
      <c r="XCA208" s="1"/>
      <c r="XCB208" s="1"/>
      <c r="XCC208" s="1"/>
      <c r="XCD208" s="1"/>
      <c r="XCE208" s="1"/>
      <c r="XCF208" s="1"/>
      <c r="XCG208" s="1"/>
      <c r="XCH208" s="1"/>
      <c r="XCI208" s="1"/>
      <c r="XCJ208" s="1"/>
      <c r="XCK208" s="1"/>
      <c r="XCL208" s="1"/>
      <c r="XCM208" s="1"/>
      <c r="XCN208" s="1"/>
      <c r="XCO208" s="1"/>
      <c r="XCP208" s="1"/>
      <c r="XCQ208" s="1"/>
      <c r="XCR208" s="1"/>
      <c r="XCS208" s="1"/>
      <c r="XCT208" s="1"/>
      <c r="XCU208" s="1"/>
      <c r="XCV208" s="1"/>
      <c r="XCW208" s="1"/>
      <c r="XCX208" s="1"/>
      <c r="XCY208" s="1"/>
      <c r="XCZ208" s="1"/>
      <c r="XDA208" s="1"/>
      <c r="XDB208" s="1"/>
      <c r="XDC208" s="1"/>
      <c r="XDD208" s="1"/>
      <c r="XDE208" s="1"/>
      <c r="XDF208" s="1"/>
      <c r="XDG208" s="1"/>
      <c r="XDH208" s="1"/>
      <c r="XDI208" s="1"/>
      <c r="XDJ208" s="1"/>
      <c r="XDK208" s="1"/>
      <c r="XDL208" s="1"/>
      <c r="XDM208" s="1"/>
      <c r="XDN208" s="1"/>
      <c r="XDO208" s="1"/>
      <c r="XDP208" s="1"/>
      <c r="XDQ208" s="1"/>
      <c r="XDR208" s="1"/>
      <c r="XDS208" s="1"/>
      <c r="XDT208" s="1"/>
      <c r="XDU208" s="1"/>
      <c r="XDV208" s="1"/>
      <c r="XDW208" s="1"/>
      <c r="XDX208" s="1"/>
      <c r="XDY208" s="1"/>
      <c r="XDZ208" s="1"/>
      <c r="XEA208" s="1"/>
      <c r="XEB208" s="1"/>
      <c r="XEC208" s="1"/>
      <c r="XED208" s="1"/>
      <c r="XEE208" s="1"/>
      <c r="XEF208" s="1"/>
      <c r="XEG208" s="1"/>
      <c r="XEH208" s="1"/>
      <c r="XEI208" s="1"/>
      <c r="XEJ208" s="1"/>
      <c r="XEK208" s="1"/>
      <c r="XEL208" s="1"/>
      <c r="XEM208" s="1"/>
      <c r="XEN208" s="1"/>
      <c r="XEO208" s="1"/>
      <c r="XEP208" s="1"/>
      <c r="XEQ208" s="1"/>
      <c r="XER208" s="1"/>
      <c r="XES208" s="1"/>
      <c r="XET208" s="1"/>
      <c r="XEU208" s="1"/>
      <c r="XEV208" s="1"/>
      <c r="XEW208" s="1"/>
      <c r="XEX208" s="1"/>
      <c r="XEY208" s="1"/>
      <c r="XEZ208" s="1"/>
      <c r="XFA208" s="1"/>
      <c r="XFB208" s="1"/>
      <c r="XFC208" s="1"/>
      <c r="XFD208" s="1"/>
    </row>
    <row r="209" spans="1:151 16227:16384" s="11" customFormat="1" ht="20.25" x14ac:dyDescent="0.25">
      <c r="A209" s="63" t="s">
        <v>220</v>
      </c>
      <c r="B209" s="64"/>
      <c r="C209" s="64"/>
      <c r="D209" s="64"/>
      <c r="E209" s="64"/>
      <c r="F209" s="64"/>
      <c r="G209" s="64"/>
      <c r="H209" s="64"/>
      <c r="I209" s="65"/>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WZC209" s="1"/>
      <c r="WZD209" s="1"/>
      <c r="WZE209" s="1"/>
      <c r="WZF209" s="1"/>
      <c r="WZG209" s="1"/>
      <c r="WZH209" s="1"/>
      <c r="WZI209" s="1"/>
      <c r="WZJ209" s="1"/>
      <c r="WZK209" s="1"/>
      <c r="WZL209" s="1"/>
      <c r="WZM209" s="1"/>
      <c r="WZN209" s="1"/>
      <c r="WZO209" s="1"/>
      <c r="WZP209" s="1"/>
      <c r="WZQ209" s="1"/>
      <c r="WZR209" s="1"/>
      <c r="WZS209" s="1"/>
      <c r="WZT209" s="1"/>
      <c r="WZU209" s="1"/>
      <c r="WZV209" s="1"/>
      <c r="WZW209" s="1"/>
      <c r="WZX209" s="1"/>
      <c r="WZY209" s="1"/>
      <c r="WZZ209" s="1"/>
      <c r="XAA209" s="1"/>
      <c r="XAB209" s="1"/>
      <c r="XAC209" s="1"/>
      <c r="XAD209" s="1"/>
      <c r="XAE209" s="1"/>
      <c r="XAF209" s="1"/>
      <c r="XAG209" s="1"/>
      <c r="XAH209" s="1"/>
      <c r="XAI209" s="1"/>
      <c r="XAJ209" s="1"/>
      <c r="XAK209" s="1"/>
      <c r="XAL209" s="1"/>
      <c r="XAM209" s="1"/>
      <c r="XAN209" s="1"/>
      <c r="XAO209" s="1"/>
      <c r="XAP209" s="1"/>
      <c r="XAQ209" s="1"/>
      <c r="XAR209" s="1"/>
      <c r="XAS209" s="1"/>
      <c r="XAT209" s="1"/>
      <c r="XAU209" s="1"/>
      <c r="XAV209" s="1"/>
      <c r="XAW209" s="1"/>
      <c r="XAX209" s="1"/>
      <c r="XAY209" s="1"/>
      <c r="XAZ209" s="1"/>
      <c r="XBA209" s="1"/>
      <c r="XBB209" s="1"/>
      <c r="XBC209" s="1"/>
      <c r="XBD209" s="1"/>
      <c r="XBE209" s="1"/>
      <c r="XBF209" s="1"/>
      <c r="XBG209" s="1"/>
      <c r="XBH209" s="1"/>
      <c r="XBI209" s="1"/>
      <c r="XBJ209" s="1"/>
      <c r="XBK209" s="1"/>
      <c r="XBL209" s="1"/>
      <c r="XBM209" s="1"/>
      <c r="XBN209" s="1"/>
      <c r="XBO209" s="1"/>
      <c r="XBP209" s="1"/>
      <c r="XBQ209" s="1"/>
      <c r="XBR209" s="1"/>
      <c r="XBS209" s="1"/>
      <c r="XBT209" s="1"/>
      <c r="XBU209" s="1"/>
      <c r="XBV209" s="1"/>
      <c r="XBW209" s="1"/>
      <c r="XBX209" s="1"/>
      <c r="XBY209" s="1"/>
      <c r="XBZ209" s="1"/>
      <c r="XCA209" s="1"/>
      <c r="XCB209" s="1"/>
      <c r="XCC209" s="1"/>
      <c r="XCD209" s="1"/>
      <c r="XCE209" s="1"/>
      <c r="XCF209" s="1"/>
      <c r="XCG209" s="1"/>
      <c r="XCH209" s="1"/>
      <c r="XCI209" s="1"/>
      <c r="XCJ209" s="1"/>
      <c r="XCK209" s="1"/>
      <c r="XCL209" s="1"/>
      <c r="XCM209" s="1"/>
      <c r="XCN209" s="1"/>
      <c r="XCO209" s="1"/>
      <c r="XCP209" s="1"/>
      <c r="XCQ209" s="1"/>
      <c r="XCR209" s="1"/>
      <c r="XCS209" s="1"/>
      <c r="XCT209" s="1"/>
      <c r="XCU209" s="1"/>
      <c r="XCV209" s="1"/>
      <c r="XCW209" s="1"/>
      <c r="XCX209" s="1"/>
      <c r="XCY209" s="1"/>
      <c r="XCZ209" s="1"/>
      <c r="XDA209" s="1"/>
      <c r="XDB209" s="1"/>
      <c r="XDC209" s="1"/>
      <c r="XDD209" s="1"/>
      <c r="XDE209" s="1"/>
      <c r="XDF209" s="1"/>
      <c r="XDG209" s="1"/>
      <c r="XDH209" s="1"/>
      <c r="XDI209" s="1"/>
      <c r="XDJ209" s="1"/>
      <c r="XDK209" s="1"/>
      <c r="XDL209" s="1"/>
      <c r="XDM209" s="1"/>
      <c r="XDN209" s="1"/>
      <c r="XDO209" s="1"/>
      <c r="XDP209" s="1"/>
      <c r="XDQ209" s="1"/>
      <c r="XDR209" s="1"/>
      <c r="XDS209" s="1"/>
      <c r="XDT209" s="1"/>
      <c r="XDU209" s="1"/>
      <c r="XDV209" s="1"/>
      <c r="XDW209" s="1"/>
      <c r="XDX209" s="1"/>
      <c r="XDY209" s="1"/>
      <c r="XDZ209" s="1"/>
      <c r="XEA209" s="1"/>
      <c r="XEB209" s="1"/>
      <c r="XEC209" s="1"/>
      <c r="XED209" s="1"/>
      <c r="XEE209" s="1"/>
      <c r="XEF209" s="1"/>
      <c r="XEG209" s="1"/>
      <c r="XEH209" s="1"/>
      <c r="XEI209" s="1"/>
      <c r="XEJ209" s="1"/>
      <c r="XEK209" s="1"/>
      <c r="XEL209" s="1"/>
      <c r="XEM209" s="1"/>
      <c r="XEN209" s="1"/>
      <c r="XEO209" s="1"/>
      <c r="XEP209" s="1"/>
      <c r="XEQ209" s="1"/>
      <c r="XER209" s="1"/>
      <c r="XES209" s="1"/>
      <c r="XET209" s="1"/>
      <c r="XEU209" s="1"/>
      <c r="XEV209" s="1"/>
      <c r="XEW209" s="1"/>
      <c r="XEX209" s="1"/>
      <c r="XEY209" s="1"/>
      <c r="XEZ209" s="1"/>
      <c r="XFA209" s="1"/>
      <c r="XFB209" s="1"/>
      <c r="XFC209" s="1"/>
      <c r="XFD209" s="1"/>
    </row>
    <row r="210" spans="1:151 16227:16384" s="11" customFormat="1" ht="20.25" x14ac:dyDescent="0.25">
      <c r="A210" s="63" t="s">
        <v>239</v>
      </c>
      <c r="B210" s="64"/>
      <c r="C210" s="64"/>
      <c r="D210" s="64"/>
      <c r="E210" s="64"/>
      <c r="F210" s="64"/>
      <c r="G210" s="64"/>
      <c r="H210" s="64"/>
      <c r="I210" s="65"/>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WZC210" s="1"/>
      <c r="WZD210" s="1"/>
      <c r="WZE210" s="1"/>
      <c r="WZF210" s="1"/>
      <c r="WZG210" s="1"/>
      <c r="WZH210" s="1"/>
      <c r="WZI210" s="1"/>
      <c r="WZJ210" s="1"/>
      <c r="WZK210" s="1"/>
      <c r="WZL210" s="1"/>
      <c r="WZM210" s="1"/>
      <c r="WZN210" s="1"/>
      <c r="WZO210" s="1"/>
      <c r="WZP210" s="1"/>
      <c r="WZQ210" s="1"/>
      <c r="WZR210" s="1"/>
      <c r="WZS210" s="1"/>
      <c r="WZT210" s="1"/>
      <c r="WZU210" s="1"/>
      <c r="WZV210" s="1"/>
      <c r="WZW210" s="1"/>
      <c r="WZX210" s="1"/>
      <c r="WZY210" s="1"/>
      <c r="WZZ210" s="1"/>
      <c r="XAA210" s="1"/>
      <c r="XAB210" s="1"/>
      <c r="XAC210" s="1"/>
      <c r="XAD210" s="1"/>
      <c r="XAE210" s="1"/>
      <c r="XAF210" s="1"/>
      <c r="XAG210" s="1"/>
      <c r="XAH210" s="1"/>
      <c r="XAI210" s="1"/>
      <c r="XAJ210" s="1"/>
      <c r="XAK210" s="1"/>
      <c r="XAL210" s="1"/>
      <c r="XAM210" s="1"/>
      <c r="XAN210" s="1"/>
      <c r="XAO210" s="1"/>
      <c r="XAP210" s="1"/>
      <c r="XAQ210" s="1"/>
      <c r="XAR210" s="1"/>
      <c r="XAS210" s="1"/>
      <c r="XAT210" s="1"/>
      <c r="XAU210" s="1"/>
      <c r="XAV210" s="1"/>
      <c r="XAW210" s="1"/>
      <c r="XAX210" s="1"/>
      <c r="XAY210" s="1"/>
      <c r="XAZ210" s="1"/>
      <c r="XBA210" s="1"/>
      <c r="XBB210" s="1"/>
      <c r="XBC210" s="1"/>
      <c r="XBD210" s="1"/>
      <c r="XBE210" s="1"/>
      <c r="XBF210" s="1"/>
      <c r="XBG210" s="1"/>
      <c r="XBH210" s="1"/>
      <c r="XBI210" s="1"/>
      <c r="XBJ210" s="1"/>
      <c r="XBK210" s="1"/>
      <c r="XBL210" s="1"/>
      <c r="XBM210" s="1"/>
      <c r="XBN210" s="1"/>
      <c r="XBO210" s="1"/>
      <c r="XBP210" s="1"/>
      <c r="XBQ210" s="1"/>
      <c r="XBR210" s="1"/>
      <c r="XBS210" s="1"/>
      <c r="XBT210" s="1"/>
      <c r="XBU210" s="1"/>
      <c r="XBV210" s="1"/>
      <c r="XBW210" s="1"/>
      <c r="XBX210" s="1"/>
      <c r="XBY210" s="1"/>
      <c r="XBZ210" s="1"/>
      <c r="XCA210" s="1"/>
      <c r="XCB210" s="1"/>
      <c r="XCC210" s="1"/>
      <c r="XCD210" s="1"/>
      <c r="XCE210" s="1"/>
      <c r="XCF210" s="1"/>
      <c r="XCG210" s="1"/>
      <c r="XCH210" s="1"/>
      <c r="XCI210" s="1"/>
      <c r="XCJ210" s="1"/>
      <c r="XCK210" s="1"/>
      <c r="XCL210" s="1"/>
      <c r="XCM210" s="1"/>
      <c r="XCN210" s="1"/>
      <c r="XCO210" s="1"/>
      <c r="XCP210" s="1"/>
      <c r="XCQ210" s="1"/>
      <c r="XCR210" s="1"/>
      <c r="XCS210" s="1"/>
      <c r="XCT210" s="1"/>
      <c r="XCU210" s="1"/>
      <c r="XCV210" s="1"/>
      <c r="XCW210" s="1"/>
      <c r="XCX210" s="1"/>
      <c r="XCY210" s="1"/>
      <c r="XCZ210" s="1"/>
      <c r="XDA210" s="1"/>
      <c r="XDB210" s="1"/>
      <c r="XDC210" s="1"/>
      <c r="XDD210" s="1"/>
      <c r="XDE210" s="1"/>
      <c r="XDF210" s="1"/>
      <c r="XDG210" s="1"/>
      <c r="XDH210" s="1"/>
      <c r="XDI210" s="1"/>
      <c r="XDJ210" s="1"/>
      <c r="XDK210" s="1"/>
      <c r="XDL210" s="1"/>
      <c r="XDM210" s="1"/>
      <c r="XDN210" s="1"/>
      <c r="XDO210" s="1"/>
      <c r="XDP210" s="1"/>
      <c r="XDQ210" s="1"/>
      <c r="XDR210" s="1"/>
      <c r="XDS210" s="1"/>
      <c r="XDT210" s="1"/>
      <c r="XDU210" s="1"/>
      <c r="XDV210" s="1"/>
      <c r="XDW210" s="1"/>
      <c r="XDX210" s="1"/>
      <c r="XDY210" s="1"/>
      <c r="XDZ210" s="1"/>
      <c r="XEA210" s="1"/>
      <c r="XEB210" s="1"/>
      <c r="XEC210" s="1"/>
      <c r="XED210" s="1"/>
      <c r="XEE210" s="1"/>
      <c r="XEF210" s="1"/>
      <c r="XEG210" s="1"/>
      <c r="XEH210" s="1"/>
      <c r="XEI210" s="1"/>
      <c r="XEJ210" s="1"/>
      <c r="XEK210" s="1"/>
      <c r="XEL210" s="1"/>
      <c r="XEM210" s="1"/>
      <c r="XEN210" s="1"/>
      <c r="XEO210" s="1"/>
      <c r="XEP210" s="1"/>
      <c r="XEQ210" s="1"/>
      <c r="XER210" s="1"/>
      <c r="XES210" s="1"/>
      <c r="XET210" s="1"/>
      <c r="XEU210" s="1"/>
      <c r="XEV210" s="1"/>
      <c r="XEW210" s="1"/>
      <c r="XEX210" s="1"/>
      <c r="XEY210" s="1"/>
      <c r="XEZ210" s="1"/>
      <c r="XFA210" s="1"/>
      <c r="XFB210" s="1"/>
      <c r="XFC210" s="1"/>
      <c r="XFD210" s="1"/>
    </row>
    <row r="211" spans="1:151 16227:16384" s="11" customFormat="1" ht="20.25" x14ac:dyDescent="0.25">
      <c r="A211" s="63" t="s">
        <v>222</v>
      </c>
      <c r="B211" s="64"/>
      <c r="C211" s="64"/>
      <c r="D211" s="64"/>
      <c r="E211" s="64"/>
      <c r="F211" s="64"/>
      <c r="G211" s="64"/>
      <c r="H211" s="64"/>
      <c r="I211" s="65"/>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WZC211" s="1"/>
      <c r="WZD211" s="1"/>
      <c r="WZE211" s="1"/>
      <c r="WZF211" s="1"/>
      <c r="WZG211" s="1"/>
      <c r="WZH211" s="1"/>
      <c r="WZI211" s="1"/>
      <c r="WZJ211" s="1"/>
      <c r="WZK211" s="1"/>
      <c r="WZL211" s="1"/>
      <c r="WZM211" s="1"/>
      <c r="WZN211" s="1"/>
      <c r="WZO211" s="1"/>
      <c r="WZP211" s="1"/>
      <c r="WZQ211" s="1"/>
      <c r="WZR211" s="1"/>
      <c r="WZS211" s="1"/>
      <c r="WZT211" s="1"/>
      <c r="WZU211" s="1"/>
      <c r="WZV211" s="1"/>
      <c r="WZW211" s="1"/>
      <c r="WZX211" s="1"/>
      <c r="WZY211" s="1"/>
      <c r="WZZ211" s="1"/>
      <c r="XAA211" s="1"/>
      <c r="XAB211" s="1"/>
      <c r="XAC211" s="1"/>
      <c r="XAD211" s="1"/>
      <c r="XAE211" s="1"/>
      <c r="XAF211" s="1"/>
      <c r="XAG211" s="1"/>
      <c r="XAH211" s="1"/>
      <c r="XAI211" s="1"/>
      <c r="XAJ211" s="1"/>
      <c r="XAK211" s="1"/>
      <c r="XAL211" s="1"/>
      <c r="XAM211" s="1"/>
      <c r="XAN211" s="1"/>
      <c r="XAO211" s="1"/>
      <c r="XAP211" s="1"/>
      <c r="XAQ211" s="1"/>
      <c r="XAR211" s="1"/>
      <c r="XAS211" s="1"/>
      <c r="XAT211" s="1"/>
      <c r="XAU211" s="1"/>
      <c r="XAV211" s="1"/>
      <c r="XAW211" s="1"/>
      <c r="XAX211" s="1"/>
      <c r="XAY211" s="1"/>
      <c r="XAZ211" s="1"/>
      <c r="XBA211" s="1"/>
      <c r="XBB211" s="1"/>
      <c r="XBC211" s="1"/>
      <c r="XBD211" s="1"/>
      <c r="XBE211" s="1"/>
      <c r="XBF211" s="1"/>
      <c r="XBG211" s="1"/>
      <c r="XBH211" s="1"/>
      <c r="XBI211" s="1"/>
      <c r="XBJ211" s="1"/>
      <c r="XBK211" s="1"/>
      <c r="XBL211" s="1"/>
      <c r="XBM211" s="1"/>
      <c r="XBN211" s="1"/>
      <c r="XBO211" s="1"/>
      <c r="XBP211" s="1"/>
      <c r="XBQ211" s="1"/>
      <c r="XBR211" s="1"/>
      <c r="XBS211" s="1"/>
      <c r="XBT211" s="1"/>
      <c r="XBU211" s="1"/>
      <c r="XBV211" s="1"/>
      <c r="XBW211" s="1"/>
      <c r="XBX211" s="1"/>
      <c r="XBY211" s="1"/>
      <c r="XBZ211" s="1"/>
      <c r="XCA211" s="1"/>
      <c r="XCB211" s="1"/>
      <c r="XCC211" s="1"/>
      <c r="XCD211" s="1"/>
      <c r="XCE211" s="1"/>
      <c r="XCF211" s="1"/>
      <c r="XCG211" s="1"/>
      <c r="XCH211" s="1"/>
      <c r="XCI211" s="1"/>
      <c r="XCJ211" s="1"/>
      <c r="XCK211" s="1"/>
      <c r="XCL211" s="1"/>
      <c r="XCM211" s="1"/>
      <c r="XCN211" s="1"/>
      <c r="XCO211" s="1"/>
      <c r="XCP211" s="1"/>
      <c r="XCQ211" s="1"/>
      <c r="XCR211" s="1"/>
      <c r="XCS211" s="1"/>
      <c r="XCT211" s="1"/>
      <c r="XCU211" s="1"/>
      <c r="XCV211" s="1"/>
      <c r="XCW211" s="1"/>
      <c r="XCX211" s="1"/>
      <c r="XCY211" s="1"/>
      <c r="XCZ211" s="1"/>
      <c r="XDA211" s="1"/>
      <c r="XDB211" s="1"/>
      <c r="XDC211" s="1"/>
      <c r="XDD211" s="1"/>
      <c r="XDE211" s="1"/>
      <c r="XDF211" s="1"/>
      <c r="XDG211" s="1"/>
      <c r="XDH211" s="1"/>
      <c r="XDI211" s="1"/>
      <c r="XDJ211" s="1"/>
      <c r="XDK211" s="1"/>
      <c r="XDL211" s="1"/>
      <c r="XDM211" s="1"/>
      <c r="XDN211" s="1"/>
      <c r="XDO211" s="1"/>
      <c r="XDP211" s="1"/>
      <c r="XDQ211" s="1"/>
      <c r="XDR211" s="1"/>
      <c r="XDS211" s="1"/>
      <c r="XDT211" s="1"/>
      <c r="XDU211" s="1"/>
      <c r="XDV211" s="1"/>
      <c r="XDW211" s="1"/>
      <c r="XDX211" s="1"/>
      <c r="XDY211" s="1"/>
      <c r="XDZ211" s="1"/>
      <c r="XEA211" s="1"/>
      <c r="XEB211" s="1"/>
      <c r="XEC211" s="1"/>
      <c r="XED211" s="1"/>
      <c r="XEE211" s="1"/>
      <c r="XEF211" s="1"/>
      <c r="XEG211" s="1"/>
      <c r="XEH211" s="1"/>
      <c r="XEI211" s="1"/>
      <c r="XEJ211" s="1"/>
      <c r="XEK211" s="1"/>
      <c r="XEL211" s="1"/>
      <c r="XEM211" s="1"/>
      <c r="XEN211" s="1"/>
      <c r="XEO211" s="1"/>
      <c r="XEP211" s="1"/>
      <c r="XEQ211" s="1"/>
      <c r="XER211" s="1"/>
      <c r="XES211" s="1"/>
      <c r="XET211" s="1"/>
      <c r="XEU211" s="1"/>
      <c r="XEV211" s="1"/>
      <c r="XEW211" s="1"/>
      <c r="XEX211" s="1"/>
      <c r="XEY211" s="1"/>
      <c r="XEZ211" s="1"/>
      <c r="XFA211" s="1"/>
      <c r="XFB211" s="1"/>
      <c r="XFC211" s="1"/>
      <c r="XFD211" s="1"/>
    </row>
    <row r="212" spans="1:151 16227:16384" s="11" customFormat="1" ht="20.25" customHeight="1" x14ac:dyDescent="0.25">
      <c r="A212" s="66" t="s">
        <v>110</v>
      </c>
      <c r="B212" s="67"/>
      <c r="C212" s="62">
        <v>1</v>
      </c>
      <c r="D212" s="62"/>
      <c r="E212" s="20" t="s">
        <v>224</v>
      </c>
      <c r="F212" s="60">
        <f>(69.11)*(10.764)</f>
        <v>743.90003999999999</v>
      </c>
      <c r="G212" s="61"/>
      <c r="H212" s="20">
        <v>0</v>
      </c>
      <c r="I212" s="20">
        <f>F212*(($I$169)+1)+H212</f>
        <v>1153.0450619999999</v>
      </c>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WZC212" s="1"/>
      <c r="WZD212" s="1"/>
      <c r="WZE212" s="1"/>
      <c r="WZF212" s="1"/>
      <c r="WZG212" s="1"/>
      <c r="WZH212" s="1"/>
      <c r="WZI212" s="1"/>
      <c r="WZJ212" s="1"/>
      <c r="WZK212" s="1"/>
      <c r="WZL212" s="1"/>
      <c r="WZM212" s="1"/>
      <c r="WZN212" s="1"/>
      <c r="WZO212" s="1"/>
      <c r="WZP212" s="1"/>
      <c r="WZQ212" s="1"/>
      <c r="WZR212" s="1"/>
      <c r="WZS212" s="1"/>
      <c r="WZT212" s="1"/>
      <c r="WZU212" s="1"/>
      <c r="WZV212" s="1"/>
      <c r="WZW212" s="1"/>
      <c r="WZX212" s="1"/>
      <c r="WZY212" s="1"/>
      <c r="WZZ212" s="1"/>
      <c r="XAA212" s="1"/>
      <c r="XAB212" s="1"/>
      <c r="XAC212" s="1"/>
      <c r="XAD212" s="1"/>
      <c r="XAE212" s="1"/>
      <c r="XAF212" s="1"/>
      <c r="XAG212" s="1"/>
      <c r="XAH212" s="1"/>
      <c r="XAI212" s="1"/>
      <c r="XAJ212" s="1"/>
      <c r="XAK212" s="1"/>
      <c r="XAL212" s="1"/>
      <c r="XAM212" s="1"/>
      <c r="XAN212" s="1"/>
      <c r="XAO212" s="1"/>
      <c r="XAP212" s="1"/>
      <c r="XAQ212" s="1"/>
      <c r="XAR212" s="1"/>
      <c r="XAS212" s="1"/>
      <c r="XAT212" s="1"/>
      <c r="XAU212" s="1"/>
      <c r="XAV212" s="1"/>
      <c r="XAW212" s="1"/>
      <c r="XAX212" s="1"/>
      <c r="XAY212" s="1"/>
      <c r="XAZ212" s="1"/>
      <c r="XBA212" s="1"/>
      <c r="XBB212" s="1"/>
      <c r="XBC212" s="1"/>
      <c r="XBD212" s="1"/>
      <c r="XBE212" s="1"/>
      <c r="XBF212" s="1"/>
      <c r="XBG212" s="1"/>
      <c r="XBH212" s="1"/>
      <c r="XBI212" s="1"/>
      <c r="XBJ212" s="1"/>
      <c r="XBK212" s="1"/>
      <c r="XBL212" s="1"/>
      <c r="XBM212" s="1"/>
      <c r="XBN212" s="1"/>
      <c r="XBO212" s="1"/>
      <c r="XBP212" s="1"/>
      <c r="XBQ212" s="1"/>
      <c r="XBR212" s="1"/>
      <c r="XBS212" s="1"/>
      <c r="XBT212" s="1"/>
      <c r="XBU212" s="1"/>
      <c r="XBV212" s="1"/>
      <c r="XBW212" s="1"/>
      <c r="XBX212" s="1"/>
      <c r="XBY212" s="1"/>
      <c r="XBZ212" s="1"/>
      <c r="XCA212" s="1"/>
      <c r="XCB212" s="1"/>
      <c r="XCC212" s="1"/>
      <c r="XCD212" s="1"/>
      <c r="XCE212" s="1"/>
      <c r="XCF212" s="1"/>
      <c r="XCG212" s="1"/>
      <c r="XCH212" s="1"/>
      <c r="XCI212" s="1"/>
      <c r="XCJ212" s="1"/>
      <c r="XCK212" s="1"/>
      <c r="XCL212" s="1"/>
      <c r="XCM212" s="1"/>
      <c r="XCN212" s="1"/>
      <c r="XCO212" s="1"/>
      <c r="XCP212" s="1"/>
      <c r="XCQ212" s="1"/>
      <c r="XCR212" s="1"/>
      <c r="XCS212" s="1"/>
      <c r="XCT212" s="1"/>
      <c r="XCU212" s="1"/>
      <c r="XCV212" s="1"/>
      <c r="XCW212" s="1"/>
      <c r="XCX212" s="1"/>
      <c r="XCY212" s="1"/>
      <c r="XCZ212" s="1"/>
      <c r="XDA212" s="1"/>
      <c r="XDB212" s="1"/>
      <c r="XDC212" s="1"/>
      <c r="XDD212" s="1"/>
      <c r="XDE212" s="1"/>
      <c r="XDF212" s="1"/>
      <c r="XDG212" s="1"/>
      <c r="XDH212" s="1"/>
      <c r="XDI212" s="1"/>
      <c r="XDJ212" s="1"/>
      <c r="XDK212" s="1"/>
      <c r="XDL212" s="1"/>
      <c r="XDM212" s="1"/>
      <c r="XDN212" s="1"/>
      <c r="XDO212" s="1"/>
      <c r="XDP212" s="1"/>
      <c r="XDQ212" s="1"/>
      <c r="XDR212" s="1"/>
      <c r="XDS212" s="1"/>
      <c r="XDT212" s="1"/>
      <c r="XDU212" s="1"/>
      <c r="XDV212" s="1"/>
      <c r="XDW212" s="1"/>
      <c r="XDX212" s="1"/>
      <c r="XDY212" s="1"/>
      <c r="XDZ212" s="1"/>
      <c r="XEA212" s="1"/>
      <c r="XEB212" s="1"/>
      <c r="XEC212" s="1"/>
      <c r="XED212" s="1"/>
      <c r="XEE212" s="1"/>
      <c r="XEF212" s="1"/>
      <c r="XEG212" s="1"/>
      <c r="XEH212" s="1"/>
      <c r="XEI212" s="1"/>
      <c r="XEJ212" s="1"/>
      <c r="XEK212" s="1"/>
      <c r="XEL212" s="1"/>
      <c r="XEM212" s="1"/>
      <c r="XEN212" s="1"/>
      <c r="XEO212" s="1"/>
      <c r="XEP212" s="1"/>
      <c r="XEQ212" s="1"/>
      <c r="XER212" s="1"/>
      <c r="XES212" s="1"/>
      <c r="XET212" s="1"/>
      <c r="XEU212" s="1"/>
      <c r="XEV212" s="1"/>
      <c r="XEW212" s="1"/>
      <c r="XEX212" s="1"/>
      <c r="XEY212" s="1"/>
      <c r="XEZ212" s="1"/>
      <c r="XFA212" s="1"/>
      <c r="XFB212" s="1"/>
      <c r="XFC212" s="1"/>
      <c r="XFD212" s="1"/>
    </row>
    <row r="213" spans="1:151 16227:16384" s="11" customFormat="1" ht="20.25" customHeight="1" x14ac:dyDescent="0.25">
      <c r="A213" s="66" t="s">
        <v>110</v>
      </c>
      <c r="B213" s="67"/>
      <c r="C213" s="62">
        <f>C212+1</f>
        <v>2</v>
      </c>
      <c r="D213" s="62"/>
      <c r="E213" s="20" t="s">
        <v>227</v>
      </c>
      <c r="F213" s="60">
        <f>(85.02)*(10.764)</f>
        <v>915.15527999999995</v>
      </c>
      <c r="G213" s="61"/>
      <c r="H213" s="20">
        <v>0</v>
      </c>
      <c r="I213" s="20">
        <f t="shared" ref="I213" si="23">F213*(($I$169)+1)+H213</f>
        <v>1418.4906839999999</v>
      </c>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WZC213" s="1"/>
      <c r="WZD213" s="1"/>
      <c r="WZE213" s="1"/>
      <c r="WZF213" s="1"/>
      <c r="WZG213" s="1"/>
      <c r="WZH213" s="1"/>
      <c r="WZI213" s="1"/>
      <c r="WZJ213" s="1"/>
      <c r="WZK213" s="1"/>
      <c r="WZL213" s="1"/>
      <c r="WZM213" s="1"/>
      <c r="WZN213" s="1"/>
      <c r="WZO213" s="1"/>
      <c r="WZP213" s="1"/>
      <c r="WZQ213" s="1"/>
      <c r="WZR213" s="1"/>
      <c r="WZS213" s="1"/>
      <c r="WZT213" s="1"/>
      <c r="WZU213" s="1"/>
      <c r="WZV213" s="1"/>
      <c r="WZW213" s="1"/>
      <c r="WZX213" s="1"/>
      <c r="WZY213" s="1"/>
      <c r="WZZ213" s="1"/>
      <c r="XAA213" s="1"/>
      <c r="XAB213" s="1"/>
      <c r="XAC213" s="1"/>
      <c r="XAD213" s="1"/>
      <c r="XAE213" s="1"/>
      <c r="XAF213" s="1"/>
      <c r="XAG213" s="1"/>
      <c r="XAH213" s="1"/>
      <c r="XAI213" s="1"/>
      <c r="XAJ213" s="1"/>
      <c r="XAK213" s="1"/>
      <c r="XAL213" s="1"/>
      <c r="XAM213" s="1"/>
      <c r="XAN213" s="1"/>
      <c r="XAO213" s="1"/>
      <c r="XAP213" s="1"/>
      <c r="XAQ213" s="1"/>
      <c r="XAR213" s="1"/>
      <c r="XAS213" s="1"/>
      <c r="XAT213" s="1"/>
      <c r="XAU213" s="1"/>
      <c r="XAV213" s="1"/>
      <c r="XAW213" s="1"/>
      <c r="XAX213" s="1"/>
      <c r="XAY213" s="1"/>
      <c r="XAZ213" s="1"/>
      <c r="XBA213" s="1"/>
      <c r="XBB213" s="1"/>
      <c r="XBC213" s="1"/>
      <c r="XBD213" s="1"/>
      <c r="XBE213" s="1"/>
      <c r="XBF213" s="1"/>
      <c r="XBG213" s="1"/>
      <c r="XBH213" s="1"/>
      <c r="XBI213" s="1"/>
      <c r="XBJ213" s="1"/>
      <c r="XBK213" s="1"/>
      <c r="XBL213" s="1"/>
      <c r="XBM213" s="1"/>
      <c r="XBN213" s="1"/>
      <c r="XBO213" s="1"/>
      <c r="XBP213" s="1"/>
      <c r="XBQ213" s="1"/>
      <c r="XBR213" s="1"/>
      <c r="XBS213" s="1"/>
      <c r="XBT213" s="1"/>
      <c r="XBU213" s="1"/>
      <c r="XBV213" s="1"/>
      <c r="XBW213" s="1"/>
      <c r="XBX213" s="1"/>
      <c r="XBY213" s="1"/>
      <c r="XBZ213" s="1"/>
      <c r="XCA213" s="1"/>
      <c r="XCB213" s="1"/>
      <c r="XCC213" s="1"/>
      <c r="XCD213" s="1"/>
      <c r="XCE213" s="1"/>
      <c r="XCF213" s="1"/>
      <c r="XCG213" s="1"/>
      <c r="XCH213" s="1"/>
      <c r="XCI213" s="1"/>
      <c r="XCJ213" s="1"/>
      <c r="XCK213" s="1"/>
      <c r="XCL213" s="1"/>
      <c r="XCM213" s="1"/>
      <c r="XCN213" s="1"/>
      <c r="XCO213" s="1"/>
      <c r="XCP213" s="1"/>
      <c r="XCQ213" s="1"/>
      <c r="XCR213" s="1"/>
      <c r="XCS213" s="1"/>
      <c r="XCT213" s="1"/>
      <c r="XCU213" s="1"/>
      <c r="XCV213" s="1"/>
      <c r="XCW213" s="1"/>
      <c r="XCX213" s="1"/>
      <c r="XCY213" s="1"/>
      <c r="XCZ213" s="1"/>
      <c r="XDA213" s="1"/>
      <c r="XDB213" s="1"/>
      <c r="XDC213" s="1"/>
      <c r="XDD213" s="1"/>
      <c r="XDE213" s="1"/>
      <c r="XDF213" s="1"/>
      <c r="XDG213" s="1"/>
      <c r="XDH213" s="1"/>
      <c r="XDI213" s="1"/>
      <c r="XDJ213" s="1"/>
      <c r="XDK213" s="1"/>
      <c r="XDL213" s="1"/>
      <c r="XDM213" s="1"/>
      <c r="XDN213" s="1"/>
      <c r="XDO213" s="1"/>
      <c r="XDP213" s="1"/>
      <c r="XDQ213" s="1"/>
      <c r="XDR213" s="1"/>
      <c r="XDS213" s="1"/>
      <c r="XDT213" s="1"/>
      <c r="XDU213" s="1"/>
      <c r="XDV213" s="1"/>
      <c r="XDW213" s="1"/>
      <c r="XDX213" s="1"/>
      <c r="XDY213" s="1"/>
      <c r="XDZ213" s="1"/>
      <c r="XEA213" s="1"/>
      <c r="XEB213" s="1"/>
      <c r="XEC213" s="1"/>
      <c r="XED213" s="1"/>
      <c r="XEE213" s="1"/>
      <c r="XEF213" s="1"/>
      <c r="XEG213" s="1"/>
      <c r="XEH213" s="1"/>
      <c r="XEI213" s="1"/>
      <c r="XEJ213" s="1"/>
      <c r="XEK213" s="1"/>
      <c r="XEL213" s="1"/>
      <c r="XEM213" s="1"/>
      <c r="XEN213" s="1"/>
      <c r="XEO213" s="1"/>
      <c r="XEP213" s="1"/>
      <c r="XEQ213" s="1"/>
      <c r="XER213" s="1"/>
      <c r="XES213" s="1"/>
      <c r="XET213" s="1"/>
      <c r="XEU213" s="1"/>
      <c r="XEV213" s="1"/>
      <c r="XEW213" s="1"/>
      <c r="XEX213" s="1"/>
      <c r="XEY213" s="1"/>
      <c r="XEZ213" s="1"/>
      <c r="XFA213" s="1"/>
      <c r="XFB213" s="1"/>
      <c r="XFC213" s="1"/>
      <c r="XFD213" s="1"/>
    </row>
    <row r="214" spans="1:151 16227:16384" s="11" customFormat="1" ht="20.25" customHeight="1" x14ac:dyDescent="0.25">
      <c r="A214" s="66" t="s">
        <v>110</v>
      </c>
      <c r="B214" s="67"/>
      <c r="C214" s="62">
        <f t="shared" ref="C214:C215" si="24">C213+1</f>
        <v>3</v>
      </c>
      <c r="D214" s="62"/>
      <c r="E214" s="60" t="s">
        <v>225</v>
      </c>
      <c r="F214" s="69"/>
      <c r="G214" s="69"/>
      <c r="H214" s="69"/>
      <c r="I214" s="6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WZC214" s="1"/>
      <c r="WZD214" s="1"/>
      <c r="WZE214" s="1"/>
      <c r="WZF214" s="1"/>
      <c r="WZG214" s="1"/>
      <c r="WZH214" s="1"/>
      <c r="WZI214" s="1"/>
      <c r="WZJ214" s="1"/>
      <c r="WZK214" s="1"/>
      <c r="WZL214" s="1"/>
      <c r="WZM214" s="1"/>
      <c r="WZN214" s="1"/>
      <c r="WZO214" s="1"/>
      <c r="WZP214" s="1"/>
      <c r="WZQ214" s="1"/>
      <c r="WZR214" s="1"/>
      <c r="WZS214" s="1"/>
      <c r="WZT214" s="1"/>
      <c r="WZU214" s="1"/>
      <c r="WZV214" s="1"/>
      <c r="WZW214" s="1"/>
      <c r="WZX214" s="1"/>
      <c r="WZY214" s="1"/>
      <c r="WZZ214" s="1"/>
      <c r="XAA214" s="1"/>
      <c r="XAB214" s="1"/>
      <c r="XAC214" s="1"/>
      <c r="XAD214" s="1"/>
      <c r="XAE214" s="1"/>
      <c r="XAF214" s="1"/>
      <c r="XAG214" s="1"/>
      <c r="XAH214" s="1"/>
      <c r="XAI214" s="1"/>
      <c r="XAJ214" s="1"/>
      <c r="XAK214" s="1"/>
      <c r="XAL214" s="1"/>
      <c r="XAM214" s="1"/>
      <c r="XAN214" s="1"/>
      <c r="XAO214" s="1"/>
      <c r="XAP214" s="1"/>
      <c r="XAQ214" s="1"/>
      <c r="XAR214" s="1"/>
      <c r="XAS214" s="1"/>
      <c r="XAT214" s="1"/>
      <c r="XAU214" s="1"/>
      <c r="XAV214" s="1"/>
      <c r="XAW214" s="1"/>
      <c r="XAX214" s="1"/>
      <c r="XAY214" s="1"/>
      <c r="XAZ214" s="1"/>
      <c r="XBA214" s="1"/>
      <c r="XBB214" s="1"/>
      <c r="XBC214" s="1"/>
      <c r="XBD214" s="1"/>
      <c r="XBE214" s="1"/>
      <c r="XBF214" s="1"/>
      <c r="XBG214" s="1"/>
      <c r="XBH214" s="1"/>
      <c r="XBI214" s="1"/>
      <c r="XBJ214" s="1"/>
      <c r="XBK214" s="1"/>
      <c r="XBL214" s="1"/>
      <c r="XBM214" s="1"/>
      <c r="XBN214" s="1"/>
      <c r="XBO214" s="1"/>
      <c r="XBP214" s="1"/>
      <c r="XBQ214" s="1"/>
      <c r="XBR214" s="1"/>
      <c r="XBS214" s="1"/>
      <c r="XBT214" s="1"/>
      <c r="XBU214" s="1"/>
      <c r="XBV214" s="1"/>
      <c r="XBW214" s="1"/>
      <c r="XBX214" s="1"/>
      <c r="XBY214" s="1"/>
      <c r="XBZ214" s="1"/>
      <c r="XCA214" s="1"/>
      <c r="XCB214" s="1"/>
      <c r="XCC214" s="1"/>
      <c r="XCD214" s="1"/>
      <c r="XCE214" s="1"/>
      <c r="XCF214" s="1"/>
      <c r="XCG214" s="1"/>
      <c r="XCH214" s="1"/>
      <c r="XCI214" s="1"/>
      <c r="XCJ214" s="1"/>
      <c r="XCK214" s="1"/>
      <c r="XCL214" s="1"/>
      <c r="XCM214" s="1"/>
      <c r="XCN214" s="1"/>
      <c r="XCO214" s="1"/>
      <c r="XCP214" s="1"/>
      <c r="XCQ214" s="1"/>
      <c r="XCR214" s="1"/>
      <c r="XCS214" s="1"/>
      <c r="XCT214" s="1"/>
      <c r="XCU214" s="1"/>
      <c r="XCV214" s="1"/>
      <c r="XCW214" s="1"/>
      <c r="XCX214" s="1"/>
      <c r="XCY214" s="1"/>
      <c r="XCZ214" s="1"/>
      <c r="XDA214" s="1"/>
      <c r="XDB214" s="1"/>
      <c r="XDC214" s="1"/>
      <c r="XDD214" s="1"/>
      <c r="XDE214" s="1"/>
      <c r="XDF214" s="1"/>
      <c r="XDG214" s="1"/>
      <c r="XDH214" s="1"/>
      <c r="XDI214" s="1"/>
      <c r="XDJ214" s="1"/>
      <c r="XDK214" s="1"/>
      <c r="XDL214" s="1"/>
      <c r="XDM214" s="1"/>
      <c r="XDN214" s="1"/>
      <c r="XDO214" s="1"/>
      <c r="XDP214" s="1"/>
      <c r="XDQ214" s="1"/>
      <c r="XDR214" s="1"/>
      <c r="XDS214" s="1"/>
      <c r="XDT214" s="1"/>
      <c r="XDU214" s="1"/>
      <c r="XDV214" s="1"/>
      <c r="XDW214" s="1"/>
      <c r="XDX214" s="1"/>
      <c r="XDY214" s="1"/>
      <c r="XDZ214" s="1"/>
      <c r="XEA214" s="1"/>
      <c r="XEB214" s="1"/>
      <c r="XEC214" s="1"/>
      <c r="XED214" s="1"/>
      <c r="XEE214" s="1"/>
      <c r="XEF214" s="1"/>
      <c r="XEG214" s="1"/>
      <c r="XEH214" s="1"/>
      <c r="XEI214" s="1"/>
      <c r="XEJ214" s="1"/>
      <c r="XEK214" s="1"/>
      <c r="XEL214" s="1"/>
      <c r="XEM214" s="1"/>
      <c r="XEN214" s="1"/>
      <c r="XEO214" s="1"/>
      <c r="XEP214" s="1"/>
      <c r="XEQ214" s="1"/>
      <c r="XER214" s="1"/>
      <c r="XES214" s="1"/>
      <c r="XET214" s="1"/>
      <c r="XEU214" s="1"/>
      <c r="XEV214" s="1"/>
      <c r="XEW214" s="1"/>
      <c r="XEX214" s="1"/>
      <c r="XEY214" s="1"/>
      <c r="XEZ214" s="1"/>
      <c r="XFA214" s="1"/>
      <c r="XFB214" s="1"/>
      <c r="XFC214" s="1"/>
      <c r="XFD214" s="1"/>
    </row>
    <row r="215" spans="1:151 16227:16384" s="11" customFormat="1" ht="20.25" customHeight="1" x14ac:dyDescent="0.25">
      <c r="A215" s="66" t="s">
        <v>110</v>
      </c>
      <c r="B215" s="67"/>
      <c r="C215" s="62">
        <f t="shared" si="24"/>
        <v>4</v>
      </c>
      <c r="D215" s="62"/>
      <c r="E215" s="20" t="s">
        <v>224</v>
      </c>
      <c r="F215" s="60">
        <f>(69.12)*(10.764)</f>
        <v>744.00768000000005</v>
      </c>
      <c r="G215" s="61"/>
      <c r="H215" s="20">
        <v>0</v>
      </c>
      <c r="I215" s="20">
        <f t="shared" ref="I215" si="25">F215*(($I$169)+1)+H215</f>
        <v>1153.211904</v>
      </c>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WZC215" s="1"/>
      <c r="WZD215" s="1"/>
      <c r="WZE215" s="1"/>
      <c r="WZF215" s="1"/>
      <c r="WZG215" s="1"/>
      <c r="WZH215" s="1"/>
      <c r="WZI215" s="1"/>
      <c r="WZJ215" s="1"/>
      <c r="WZK215" s="1"/>
      <c r="WZL215" s="1"/>
      <c r="WZM215" s="1"/>
      <c r="WZN215" s="1"/>
      <c r="WZO215" s="1"/>
      <c r="WZP215" s="1"/>
      <c r="WZQ215" s="1"/>
      <c r="WZR215" s="1"/>
      <c r="WZS215" s="1"/>
      <c r="WZT215" s="1"/>
      <c r="WZU215" s="1"/>
      <c r="WZV215" s="1"/>
      <c r="WZW215" s="1"/>
      <c r="WZX215" s="1"/>
      <c r="WZY215" s="1"/>
      <c r="WZZ215" s="1"/>
      <c r="XAA215" s="1"/>
      <c r="XAB215" s="1"/>
      <c r="XAC215" s="1"/>
      <c r="XAD215" s="1"/>
      <c r="XAE215" s="1"/>
      <c r="XAF215" s="1"/>
      <c r="XAG215" s="1"/>
      <c r="XAH215" s="1"/>
      <c r="XAI215" s="1"/>
      <c r="XAJ215" s="1"/>
      <c r="XAK215" s="1"/>
      <c r="XAL215" s="1"/>
      <c r="XAM215" s="1"/>
      <c r="XAN215" s="1"/>
      <c r="XAO215" s="1"/>
      <c r="XAP215" s="1"/>
      <c r="XAQ215" s="1"/>
      <c r="XAR215" s="1"/>
      <c r="XAS215" s="1"/>
      <c r="XAT215" s="1"/>
      <c r="XAU215" s="1"/>
      <c r="XAV215" s="1"/>
      <c r="XAW215" s="1"/>
      <c r="XAX215" s="1"/>
      <c r="XAY215" s="1"/>
      <c r="XAZ215" s="1"/>
      <c r="XBA215" s="1"/>
      <c r="XBB215" s="1"/>
      <c r="XBC215" s="1"/>
      <c r="XBD215" s="1"/>
      <c r="XBE215" s="1"/>
      <c r="XBF215" s="1"/>
      <c r="XBG215" s="1"/>
      <c r="XBH215" s="1"/>
      <c r="XBI215" s="1"/>
      <c r="XBJ215" s="1"/>
      <c r="XBK215" s="1"/>
      <c r="XBL215" s="1"/>
      <c r="XBM215" s="1"/>
      <c r="XBN215" s="1"/>
      <c r="XBO215" s="1"/>
      <c r="XBP215" s="1"/>
      <c r="XBQ215" s="1"/>
      <c r="XBR215" s="1"/>
      <c r="XBS215" s="1"/>
      <c r="XBT215" s="1"/>
      <c r="XBU215" s="1"/>
      <c r="XBV215" s="1"/>
      <c r="XBW215" s="1"/>
      <c r="XBX215" s="1"/>
      <c r="XBY215" s="1"/>
      <c r="XBZ215" s="1"/>
      <c r="XCA215" s="1"/>
      <c r="XCB215" s="1"/>
      <c r="XCC215" s="1"/>
      <c r="XCD215" s="1"/>
      <c r="XCE215" s="1"/>
      <c r="XCF215" s="1"/>
      <c r="XCG215" s="1"/>
      <c r="XCH215" s="1"/>
      <c r="XCI215" s="1"/>
      <c r="XCJ215" s="1"/>
      <c r="XCK215" s="1"/>
      <c r="XCL215" s="1"/>
      <c r="XCM215" s="1"/>
      <c r="XCN215" s="1"/>
      <c r="XCO215" s="1"/>
      <c r="XCP215" s="1"/>
      <c r="XCQ215" s="1"/>
      <c r="XCR215" s="1"/>
      <c r="XCS215" s="1"/>
      <c r="XCT215" s="1"/>
      <c r="XCU215" s="1"/>
      <c r="XCV215" s="1"/>
      <c r="XCW215" s="1"/>
      <c r="XCX215" s="1"/>
      <c r="XCY215" s="1"/>
      <c r="XCZ215" s="1"/>
      <c r="XDA215" s="1"/>
      <c r="XDB215" s="1"/>
      <c r="XDC215" s="1"/>
      <c r="XDD215" s="1"/>
      <c r="XDE215" s="1"/>
      <c r="XDF215" s="1"/>
      <c r="XDG215" s="1"/>
      <c r="XDH215" s="1"/>
      <c r="XDI215" s="1"/>
      <c r="XDJ215" s="1"/>
      <c r="XDK215" s="1"/>
      <c r="XDL215" s="1"/>
      <c r="XDM215" s="1"/>
      <c r="XDN215" s="1"/>
      <c r="XDO215" s="1"/>
      <c r="XDP215" s="1"/>
      <c r="XDQ215" s="1"/>
      <c r="XDR215" s="1"/>
      <c r="XDS215" s="1"/>
      <c r="XDT215" s="1"/>
      <c r="XDU215" s="1"/>
      <c r="XDV215" s="1"/>
      <c r="XDW215" s="1"/>
      <c r="XDX215" s="1"/>
      <c r="XDY215" s="1"/>
      <c r="XDZ215" s="1"/>
      <c r="XEA215" s="1"/>
      <c r="XEB215" s="1"/>
      <c r="XEC215" s="1"/>
      <c r="XED215" s="1"/>
      <c r="XEE215" s="1"/>
      <c r="XEF215" s="1"/>
      <c r="XEG215" s="1"/>
      <c r="XEH215" s="1"/>
      <c r="XEI215" s="1"/>
      <c r="XEJ215" s="1"/>
      <c r="XEK215" s="1"/>
      <c r="XEL215" s="1"/>
      <c r="XEM215" s="1"/>
      <c r="XEN215" s="1"/>
      <c r="XEO215" s="1"/>
      <c r="XEP215" s="1"/>
      <c r="XEQ215" s="1"/>
      <c r="XER215" s="1"/>
      <c r="XES215" s="1"/>
      <c r="XET215" s="1"/>
      <c r="XEU215" s="1"/>
      <c r="XEV215" s="1"/>
      <c r="XEW215" s="1"/>
      <c r="XEX215" s="1"/>
      <c r="XEY215" s="1"/>
      <c r="XEZ215" s="1"/>
      <c r="XFA215" s="1"/>
      <c r="XFB215" s="1"/>
      <c r="XFC215" s="1"/>
      <c r="XFD215" s="1"/>
    </row>
    <row r="216" spans="1:151 16227:16384" s="11" customFormat="1" ht="20.25" customHeight="1" x14ac:dyDescent="0.25">
      <c r="A216" s="63" t="s">
        <v>258</v>
      </c>
      <c r="B216" s="64"/>
      <c r="C216" s="64"/>
      <c r="D216" s="64"/>
      <c r="E216" s="64"/>
      <c r="F216" s="64"/>
      <c r="G216" s="64"/>
      <c r="H216" s="64"/>
      <c r="I216" s="65"/>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WZC216" s="1"/>
      <c r="WZD216" s="1"/>
      <c r="WZE216" s="1"/>
      <c r="WZF216" s="1"/>
      <c r="WZG216" s="1"/>
      <c r="WZH216" s="1"/>
      <c r="WZI216" s="1"/>
      <c r="WZJ216" s="1"/>
      <c r="WZK216" s="1"/>
      <c r="WZL216" s="1"/>
      <c r="WZM216" s="1"/>
      <c r="WZN216" s="1"/>
      <c r="WZO216" s="1"/>
      <c r="WZP216" s="1"/>
      <c r="WZQ216" s="1"/>
      <c r="WZR216" s="1"/>
      <c r="WZS216" s="1"/>
      <c r="WZT216" s="1"/>
      <c r="WZU216" s="1"/>
      <c r="WZV216" s="1"/>
      <c r="WZW216" s="1"/>
      <c r="WZX216" s="1"/>
      <c r="WZY216" s="1"/>
      <c r="WZZ216" s="1"/>
      <c r="XAA216" s="1"/>
      <c r="XAB216" s="1"/>
      <c r="XAC216" s="1"/>
      <c r="XAD216" s="1"/>
      <c r="XAE216" s="1"/>
      <c r="XAF216" s="1"/>
      <c r="XAG216" s="1"/>
      <c r="XAH216" s="1"/>
      <c r="XAI216" s="1"/>
      <c r="XAJ216" s="1"/>
      <c r="XAK216" s="1"/>
      <c r="XAL216" s="1"/>
      <c r="XAM216" s="1"/>
      <c r="XAN216" s="1"/>
      <c r="XAO216" s="1"/>
      <c r="XAP216" s="1"/>
      <c r="XAQ216" s="1"/>
      <c r="XAR216" s="1"/>
      <c r="XAS216" s="1"/>
      <c r="XAT216" s="1"/>
      <c r="XAU216" s="1"/>
      <c r="XAV216" s="1"/>
      <c r="XAW216" s="1"/>
      <c r="XAX216" s="1"/>
      <c r="XAY216" s="1"/>
      <c r="XAZ216" s="1"/>
      <c r="XBA216" s="1"/>
      <c r="XBB216" s="1"/>
      <c r="XBC216" s="1"/>
      <c r="XBD216" s="1"/>
      <c r="XBE216" s="1"/>
      <c r="XBF216" s="1"/>
      <c r="XBG216" s="1"/>
      <c r="XBH216" s="1"/>
      <c r="XBI216" s="1"/>
      <c r="XBJ216" s="1"/>
      <c r="XBK216" s="1"/>
      <c r="XBL216" s="1"/>
      <c r="XBM216" s="1"/>
      <c r="XBN216" s="1"/>
      <c r="XBO216" s="1"/>
      <c r="XBP216" s="1"/>
      <c r="XBQ216" s="1"/>
      <c r="XBR216" s="1"/>
      <c r="XBS216" s="1"/>
      <c r="XBT216" s="1"/>
      <c r="XBU216" s="1"/>
      <c r="XBV216" s="1"/>
      <c r="XBW216" s="1"/>
      <c r="XBX216" s="1"/>
      <c r="XBY216" s="1"/>
      <c r="XBZ216" s="1"/>
      <c r="XCA216" s="1"/>
      <c r="XCB216" s="1"/>
      <c r="XCC216" s="1"/>
      <c r="XCD216" s="1"/>
      <c r="XCE216" s="1"/>
      <c r="XCF216" s="1"/>
      <c r="XCG216" s="1"/>
      <c r="XCH216" s="1"/>
      <c r="XCI216" s="1"/>
      <c r="XCJ216" s="1"/>
      <c r="XCK216" s="1"/>
      <c r="XCL216" s="1"/>
      <c r="XCM216" s="1"/>
      <c r="XCN216" s="1"/>
      <c r="XCO216" s="1"/>
      <c r="XCP216" s="1"/>
      <c r="XCQ216" s="1"/>
      <c r="XCR216" s="1"/>
      <c r="XCS216" s="1"/>
      <c r="XCT216" s="1"/>
      <c r="XCU216" s="1"/>
      <c r="XCV216" s="1"/>
      <c r="XCW216" s="1"/>
      <c r="XCX216" s="1"/>
      <c r="XCY216" s="1"/>
      <c r="XCZ216" s="1"/>
      <c r="XDA216" s="1"/>
      <c r="XDB216" s="1"/>
      <c r="XDC216" s="1"/>
      <c r="XDD216" s="1"/>
      <c r="XDE216" s="1"/>
      <c r="XDF216" s="1"/>
      <c r="XDG216" s="1"/>
      <c r="XDH216" s="1"/>
      <c r="XDI216" s="1"/>
      <c r="XDJ216" s="1"/>
      <c r="XDK216" s="1"/>
      <c r="XDL216" s="1"/>
      <c r="XDM216" s="1"/>
      <c r="XDN216" s="1"/>
      <c r="XDO216" s="1"/>
      <c r="XDP216" s="1"/>
      <c r="XDQ216" s="1"/>
      <c r="XDR216" s="1"/>
      <c r="XDS216" s="1"/>
      <c r="XDT216" s="1"/>
      <c r="XDU216" s="1"/>
      <c r="XDV216" s="1"/>
      <c r="XDW216" s="1"/>
      <c r="XDX216" s="1"/>
      <c r="XDY216" s="1"/>
      <c r="XDZ216" s="1"/>
      <c r="XEA216" s="1"/>
      <c r="XEB216" s="1"/>
      <c r="XEC216" s="1"/>
      <c r="XED216" s="1"/>
      <c r="XEE216" s="1"/>
      <c r="XEF216" s="1"/>
      <c r="XEG216" s="1"/>
      <c r="XEH216" s="1"/>
      <c r="XEI216" s="1"/>
      <c r="XEJ216" s="1"/>
      <c r="XEK216" s="1"/>
      <c r="XEL216" s="1"/>
      <c r="XEM216" s="1"/>
      <c r="XEN216" s="1"/>
      <c r="XEO216" s="1"/>
      <c r="XEP216" s="1"/>
      <c r="XEQ216" s="1"/>
      <c r="XER216" s="1"/>
      <c r="XES216" s="1"/>
      <c r="XET216" s="1"/>
      <c r="XEU216" s="1"/>
      <c r="XEV216" s="1"/>
      <c r="XEW216" s="1"/>
      <c r="XEX216" s="1"/>
      <c r="XEY216" s="1"/>
      <c r="XEZ216" s="1"/>
      <c r="XFA216" s="1"/>
      <c r="XFB216" s="1"/>
      <c r="XFC216" s="1"/>
      <c r="XFD216" s="1"/>
    </row>
    <row r="217" spans="1:151 16227:16384" s="11" customFormat="1" ht="20.25" customHeight="1" x14ac:dyDescent="0.25">
      <c r="A217" s="66" t="s">
        <v>110</v>
      </c>
      <c r="B217" s="67"/>
      <c r="C217" s="62">
        <v>1</v>
      </c>
      <c r="D217" s="62"/>
      <c r="E217" s="20" t="s">
        <v>224</v>
      </c>
      <c r="F217" s="60">
        <f>(69.11)*(10.764)</f>
        <v>743.90003999999999</v>
      </c>
      <c r="G217" s="61"/>
      <c r="H217" s="20">
        <v>0</v>
      </c>
      <c r="I217" s="20">
        <f>F217*(($I$169)+1)+H217</f>
        <v>1153.0450619999999</v>
      </c>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WZC217" s="1"/>
      <c r="WZD217" s="1"/>
      <c r="WZE217" s="1"/>
      <c r="WZF217" s="1"/>
      <c r="WZG217" s="1"/>
      <c r="WZH217" s="1"/>
      <c r="WZI217" s="1"/>
      <c r="WZJ217" s="1"/>
      <c r="WZK217" s="1"/>
      <c r="WZL217" s="1"/>
      <c r="WZM217" s="1"/>
      <c r="WZN217" s="1"/>
      <c r="WZO217" s="1"/>
      <c r="WZP217" s="1"/>
      <c r="WZQ217" s="1"/>
      <c r="WZR217" s="1"/>
      <c r="WZS217" s="1"/>
      <c r="WZT217" s="1"/>
      <c r="WZU217" s="1"/>
      <c r="WZV217" s="1"/>
      <c r="WZW217" s="1"/>
      <c r="WZX217" s="1"/>
      <c r="WZY217" s="1"/>
      <c r="WZZ217" s="1"/>
      <c r="XAA217" s="1"/>
      <c r="XAB217" s="1"/>
      <c r="XAC217" s="1"/>
      <c r="XAD217" s="1"/>
      <c r="XAE217" s="1"/>
      <c r="XAF217" s="1"/>
      <c r="XAG217" s="1"/>
      <c r="XAH217" s="1"/>
      <c r="XAI217" s="1"/>
      <c r="XAJ217" s="1"/>
      <c r="XAK217" s="1"/>
      <c r="XAL217" s="1"/>
      <c r="XAM217" s="1"/>
      <c r="XAN217" s="1"/>
      <c r="XAO217" s="1"/>
      <c r="XAP217" s="1"/>
      <c r="XAQ217" s="1"/>
      <c r="XAR217" s="1"/>
      <c r="XAS217" s="1"/>
      <c r="XAT217" s="1"/>
      <c r="XAU217" s="1"/>
      <c r="XAV217" s="1"/>
      <c r="XAW217" s="1"/>
      <c r="XAX217" s="1"/>
      <c r="XAY217" s="1"/>
      <c r="XAZ217" s="1"/>
      <c r="XBA217" s="1"/>
      <c r="XBB217" s="1"/>
      <c r="XBC217" s="1"/>
      <c r="XBD217" s="1"/>
      <c r="XBE217" s="1"/>
      <c r="XBF217" s="1"/>
      <c r="XBG217" s="1"/>
      <c r="XBH217" s="1"/>
      <c r="XBI217" s="1"/>
      <c r="XBJ217" s="1"/>
      <c r="XBK217" s="1"/>
      <c r="XBL217" s="1"/>
      <c r="XBM217" s="1"/>
      <c r="XBN217" s="1"/>
      <c r="XBO217" s="1"/>
      <c r="XBP217" s="1"/>
      <c r="XBQ217" s="1"/>
      <c r="XBR217" s="1"/>
      <c r="XBS217" s="1"/>
      <c r="XBT217" s="1"/>
      <c r="XBU217" s="1"/>
      <c r="XBV217" s="1"/>
      <c r="XBW217" s="1"/>
      <c r="XBX217" s="1"/>
      <c r="XBY217" s="1"/>
      <c r="XBZ217" s="1"/>
      <c r="XCA217" s="1"/>
      <c r="XCB217" s="1"/>
      <c r="XCC217" s="1"/>
      <c r="XCD217" s="1"/>
      <c r="XCE217" s="1"/>
      <c r="XCF217" s="1"/>
      <c r="XCG217" s="1"/>
      <c r="XCH217" s="1"/>
      <c r="XCI217" s="1"/>
      <c r="XCJ217" s="1"/>
      <c r="XCK217" s="1"/>
      <c r="XCL217" s="1"/>
      <c r="XCM217" s="1"/>
      <c r="XCN217" s="1"/>
      <c r="XCO217" s="1"/>
      <c r="XCP217" s="1"/>
      <c r="XCQ217" s="1"/>
      <c r="XCR217" s="1"/>
      <c r="XCS217" s="1"/>
      <c r="XCT217" s="1"/>
      <c r="XCU217" s="1"/>
      <c r="XCV217" s="1"/>
      <c r="XCW217" s="1"/>
      <c r="XCX217" s="1"/>
      <c r="XCY217" s="1"/>
      <c r="XCZ217" s="1"/>
      <c r="XDA217" s="1"/>
      <c r="XDB217" s="1"/>
      <c r="XDC217" s="1"/>
      <c r="XDD217" s="1"/>
      <c r="XDE217" s="1"/>
      <c r="XDF217" s="1"/>
      <c r="XDG217" s="1"/>
      <c r="XDH217" s="1"/>
      <c r="XDI217" s="1"/>
      <c r="XDJ217" s="1"/>
      <c r="XDK217" s="1"/>
      <c r="XDL217" s="1"/>
      <c r="XDM217" s="1"/>
      <c r="XDN217" s="1"/>
      <c r="XDO217" s="1"/>
      <c r="XDP217" s="1"/>
      <c r="XDQ217" s="1"/>
      <c r="XDR217" s="1"/>
      <c r="XDS217" s="1"/>
      <c r="XDT217" s="1"/>
      <c r="XDU217" s="1"/>
      <c r="XDV217" s="1"/>
      <c r="XDW217" s="1"/>
      <c r="XDX217" s="1"/>
      <c r="XDY217" s="1"/>
      <c r="XDZ217" s="1"/>
      <c r="XEA217" s="1"/>
      <c r="XEB217" s="1"/>
      <c r="XEC217" s="1"/>
      <c r="XED217" s="1"/>
      <c r="XEE217" s="1"/>
      <c r="XEF217" s="1"/>
      <c r="XEG217" s="1"/>
      <c r="XEH217" s="1"/>
      <c r="XEI217" s="1"/>
      <c r="XEJ217" s="1"/>
      <c r="XEK217" s="1"/>
      <c r="XEL217" s="1"/>
      <c r="XEM217" s="1"/>
      <c r="XEN217" s="1"/>
      <c r="XEO217" s="1"/>
      <c r="XEP217" s="1"/>
      <c r="XEQ217" s="1"/>
      <c r="XER217" s="1"/>
      <c r="XES217" s="1"/>
      <c r="XET217" s="1"/>
      <c r="XEU217" s="1"/>
      <c r="XEV217" s="1"/>
      <c r="XEW217" s="1"/>
      <c r="XEX217" s="1"/>
      <c r="XEY217" s="1"/>
      <c r="XEZ217" s="1"/>
      <c r="XFA217" s="1"/>
      <c r="XFB217" s="1"/>
      <c r="XFC217" s="1"/>
      <c r="XFD217" s="1"/>
    </row>
    <row r="218" spans="1:151 16227:16384" s="11" customFormat="1" ht="20.25" customHeight="1" x14ac:dyDescent="0.25">
      <c r="A218" s="66" t="s">
        <v>110</v>
      </c>
      <c r="B218" s="67"/>
      <c r="C218" s="62">
        <f>C217+1</f>
        <v>2</v>
      </c>
      <c r="D218" s="62"/>
      <c r="E218" s="20" t="s">
        <v>227</v>
      </c>
      <c r="F218" s="60">
        <f>(85.02)*(10.764)</f>
        <v>915.15527999999995</v>
      </c>
      <c r="G218" s="61"/>
      <c r="H218" s="20">
        <v>0</v>
      </c>
      <c r="I218" s="20">
        <f t="shared" ref="I218:I220" si="26">F218*(($I$169)+1)+H218</f>
        <v>1418.4906839999999</v>
      </c>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WZC218" s="1"/>
      <c r="WZD218" s="1"/>
      <c r="WZE218" s="1"/>
      <c r="WZF218" s="1"/>
      <c r="WZG218" s="1"/>
      <c r="WZH218" s="1"/>
      <c r="WZI218" s="1"/>
      <c r="WZJ218" s="1"/>
      <c r="WZK218" s="1"/>
      <c r="WZL218" s="1"/>
      <c r="WZM218" s="1"/>
      <c r="WZN218" s="1"/>
      <c r="WZO218" s="1"/>
      <c r="WZP218" s="1"/>
      <c r="WZQ218" s="1"/>
      <c r="WZR218" s="1"/>
      <c r="WZS218" s="1"/>
      <c r="WZT218" s="1"/>
      <c r="WZU218" s="1"/>
      <c r="WZV218" s="1"/>
      <c r="WZW218" s="1"/>
      <c r="WZX218" s="1"/>
      <c r="WZY218" s="1"/>
      <c r="WZZ218" s="1"/>
      <c r="XAA218" s="1"/>
      <c r="XAB218" s="1"/>
      <c r="XAC218" s="1"/>
      <c r="XAD218" s="1"/>
      <c r="XAE218" s="1"/>
      <c r="XAF218" s="1"/>
      <c r="XAG218" s="1"/>
      <c r="XAH218" s="1"/>
      <c r="XAI218" s="1"/>
      <c r="XAJ218" s="1"/>
      <c r="XAK218" s="1"/>
      <c r="XAL218" s="1"/>
      <c r="XAM218" s="1"/>
      <c r="XAN218" s="1"/>
      <c r="XAO218" s="1"/>
      <c r="XAP218" s="1"/>
      <c r="XAQ218" s="1"/>
      <c r="XAR218" s="1"/>
      <c r="XAS218" s="1"/>
      <c r="XAT218" s="1"/>
      <c r="XAU218" s="1"/>
      <c r="XAV218" s="1"/>
      <c r="XAW218" s="1"/>
      <c r="XAX218" s="1"/>
      <c r="XAY218" s="1"/>
      <c r="XAZ218" s="1"/>
      <c r="XBA218" s="1"/>
      <c r="XBB218" s="1"/>
      <c r="XBC218" s="1"/>
      <c r="XBD218" s="1"/>
      <c r="XBE218" s="1"/>
      <c r="XBF218" s="1"/>
      <c r="XBG218" s="1"/>
      <c r="XBH218" s="1"/>
      <c r="XBI218" s="1"/>
      <c r="XBJ218" s="1"/>
      <c r="XBK218" s="1"/>
      <c r="XBL218" s="1"/>
      <c r="XBM218" s="1"/>
      <c r="XBN218" s="1"/>
      <c r="XBO218" s="1"/>
      <c r="XBP218" s="1"/>
      <c r="XBQ218" s="1"/>
      <c r="XBR218" s="1"/>
      <c r="XBS218" s="1"/>
      <c r="XBT218" s="1"/>
      <c r="XBU218" s="1"/>
      <c r="XBV218" s="1"/>
      <c r="XBW218" s="1"/>
      <c r="XBX218" s="1"/>
      <c r="XBY218" s="1"/>
      <c r="XBZ218" s="1"/>
      <c r="XCA218" s="1"/>
      <c r="XCB218" s="1"/>
      <c r="XCC218" s="1"/>
      <c r="XCD218" s="1"/>
      <c r="XCE218" s="1"/>
      <c r="XCF218" s="1"/>
      <c r="XCG218" s="1"/>
      <c r="XCH218" s="1"/>
      <c r="XCI218" s="1"/>
      <c r="XCJ218" s="1"/>
      <c r="XCK218" s="1"/>
      <c r="XCL218" s="1"/>
      <c r="XCM218" s="1"/>
      <c r="XCN218" s="1"/>
      <c r="XCO218" s="1"/>
      <c r="XCP218" s="1"/>
      <c r="XCQ218" s="1"/>
      <c r="XCR218" s="1"/>
      <c r="XCS218" s="1"/>
      <c r="XCT218" s="1"/>
      <c r="XCU218" s="1"/>
      <c r="XCV218" s="1"/>
      <c r="XCW218" s="1"/>
      <c r="XCX218" s="1"/>
      <c r="XCY218" s="1"/>
      <c r="XCZ218" s="1"/>
      <c r="XDA218" s="1"/>
      <c r="XDB218" s="1"/>
      <c r="XDC218" s="1"/>
      <c r="XDD218" s="1"/>
      <c r="XDE218" s="1"/>
      <c r="XDF218" s="1"/>
      <c r="XDG218" s="1"/>
      <c r="XDH218" s="1"/>
      <c r="XDI218" s="1"/>
      <c r="XDJ218" s="1"/>
      <c r="XDK218" s="1"/>
      <c r="XDL218" s="1"/>
      <c r="XDM218" s="1"/>
      <c r="XDN218" s="1"/>
      <c r="XDO218" s="1"/>
      <c r="XDP218" s="1"/>
      <c r="XDQ218" s="1"/>
      <c r="XDR218" s="1"/>
      <c r="XDS218" s="1"/>
      <c r="XDT218" s="1"/>
      <c r="XDU218" s="1"/>
      <c r="XDV218" s="1"/>
      <c r="XDW218" s="1"/>
      <c r="XDX218" s="1"/>
      <c r="XDY218" s="1"/>
      <c r="XDZ218" s="1"/>
      <c r="XEA218" s="1"/>
      <c r="XEB218" s="1"/>
      <c r="XEC218" s="1"/>
      <c r="XED218" s="1"/>
      <c r="XEE218" s="1"/>
      <c r="XEF218" s="1"/>
      <c r="XEG218" s="1"/>
      <c r="XEH218" s="1"/>
      <c r="XEI218" s="1"/>
      <c r="XEJ218" s="1"/>
      <c r="XEK218" s="1"/>
      <c r="XEL218" s="1"/>
      <c r="XEM218" s="1"/>
      <c r="XEN218" s="1"/>
      <c r="XEO218" s="1"/>
      <c r="XEP218" s="1"/>
      <c r="XEQ218" s="1"/>
      <c r="XER218" s="1"/>
      <c r="XES218" s="1"/>
      <c r="XET218" s="1"/>
      <c r="XEU218" s="1"/>
      <c r="XEV218" s="1"/>
      <c r="XEW218" s="1"/>
      <c r="XEX218" s="1"/>
      <c r="XEY218" s="1"/>
      <c r="XEZ218" s="1"/>
      <c r="XFA218" s="1"/>
      <c r="XFB218" s="1"/>
      <c r="XFC218" s="1"/>
      <c r="XFD218" s="1"/>
    </row>
    <row r="219" spans="1:151 16227:16384" s="11" customFormat="1" ht="20.25" customHeight="1" x14ac:dyDescent="0.25">
      <c r="A219" s="66" t="s">
        <v>110</v>
      </c>
      <c r="B219" s="67"/>
      <c r="C219" s="62">
        <f t="shared" ref="C219:C220" si="27">C218+1</f>
        <v>3</v>
      </c>
      <c r="D219" s="62"/>
      <c r="E219" s="20" t="s">
        <v>227</v>
      </c>
      <c r="F219" s="60">
        <f>(79.92)*(10.764)</f>
        <v>860.25887999999998</v>
      </c>
      <c r="G219" s="61"/>
      <c r="H219" s="20">
        <v>0</v>
      </c>
      <c r="I219" s="20">
        <f t="shared" si="26"/>
        <v>1333.4012640000001</v>
      </c>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WZC219" s="1"/>
      <c r="WZD219" s="1"/>
      <c r="WZE219" s="1"/>
      <c r="WZF219" s="1"/>
      <c r="WZG219" s="1"/>
      <c r="WZH219" s="1"/>
      <c r="WZI219" s="1"/>
      <c r="WZJ219" s="1"/>
      <c r="WZK219" s="1"/>
      <c r="WZL219" s="1"/>
      <c r="WZM219" s="1"/>
      <c r="WZN219" s="1"/>
      <c r="WZO219" s="1"/>
      <c r="WZP219" s="1"/>
      <c r="WZQ219" s="1"/>
      <c r="WZR219" s="1"/>
      <c r="WZS219" s="1"/>
      <c r="WZT219" s="1"/>
      <c r="WZU219" s="1"/>
      <c r="WZV219" s="1"/>
      <c r="WZW219" s="1"/>
      <c r="WZX219" s="1"/>
      <c r="WZY219" s="1"/>
      <c r="WZZ219" s="1"/>
      <c r="XAA219" s="1"/>
      <c r="XAB219" s="1"/>
      <c r="XAC219" s="1"/>
      <c r="XAD219" s="1"/>
      <c r="XAE219" s="1"/>
      <c r="XAF219" s="1"/>
      <c r="XAG219" s="1"/>
      <c r="XAH219" s="1"/>
      <c r="XAI219" s="1"/>
      <c r="XAJ219" s="1"/>
      <c r="XAK219" s="1"/>
      <c r="XAL219" s="1"/>
      <c r="XAM219" s="1"/>
      <c r="XAN219" s="1"/>
      <c r="XAO219" s="1"/>
      <c r="XAP219" s="1"/>
      <c r="XAQ219" s="1"/>
      <c r="XAR219" s="1"/>
      <c r="XAS219" s="1"/>
      <c r="XAT219" s="1"/>
      <c r="XAU219" s="1"/>
      <c r="XAV219" s="1"/>
      <c r="XAW219" s="1"/>
      <c r="XAX219" s="1"/>
      <c r="XAY219" s="1"/>
      <c r="XAZ219" s="1"/>
      <c r="XBA219" s="1"/>
      <c r="XBB219" s="1"/>
      <c r="XBC219" s="1"/>
      <c r="XBD219" s="1"/>
      <c r="XBE219" s="1"/>
      <c r="XBF219" s="1"/>
      <c r="XBG219" s="1"/>
      <c r="XBH219" s="1"/>
      <c r="XBI219" s="1"/>
      <c r="XBJ219" s="1"/>
      <c r="XBK219" s="1"/>
      <c r="XBL219" s="1"/>
      <c r="XBM219" s="1"/>
      <c r="XBN219" s="1"/>
      <c r="XBO219" s="1"/>
      <c r="XBP219" s="1"/>
      <c r="XBQ219" s="1"/>
      <c r="XBR219" s="1"/>
      <c r="XBS219" s="1"/>
      <c r="XBT219" s="1"/>
      <c r="XBU219" s="1"/>
      <c r="XBV219" s="1"/>
      <c r="XBW219" s="1"/>
      <c r="XBX219" s="1"/>
      <c r="XBY219" s="1"/>
      <c r="XBZ219" s="1"/>
      <c r="XCA219" s="1"/>
      <c r="XCB219" s="1"/>
      <c r="XCC219" s="1"/>
      <c r="XCD219" s="1"/>
      <c r="XCE219" s="1"/>
      <c r="XCF219" s="1"/>
      <c r="XCG219" s="1"/>
      <c r="XCH219" s="1"/>
      <c r="XCI219" s="1"/>
      <c r="XCJ219" s="1"/>
      <c r="XCK219" s="1"/>
      <c r="XCL219" s="1"/>
      <c r="XCM219" s="1"/>
      <c r="XCN219" s="1"/>
      <c r="XCO219" s="1"/>
      <c r="XCP219" s="1"/>
      <c r="XCQ219" s="1"/>
      <c r="XCR219" s="1"/>
      <c r="XCS219" s="1"/>
      <c r="XCT219" s="1"/>
      <c r="XCU219" s="1"/>
      <c r="XCV219" s="1"/>
      <c r="XCW219" s="1"/>
      <c r="XCX219" s="1"/>
      <c r="XCY219" s="1"/>
      <c r="XCZ219" s="1"/>
      <c r="XDA219" s="1"/>
      <c r="XDB219" s="1"/>
      <c r="XDC219" s="1"/>
      <c r="XDD219" s="1"/>
      <c r="XDE219" s="1"/>
      <c r="XDF219" s="1"/>
      <c r="XDG219" s="1"/>
      <c r="XDH219" s="1"/>
      <c r="XDI219" s="1"/>
      <c r="XDJ219" s="1"/>
      <c r="XDK219" s="1"/>
      <c r="XDL219" s="1"/>
      <c r="XDM219" s="1"/>
      <c r="XDN219" s="1"/>
      <c r="XDO219" s="1"/>
      <c r="XDP219" s="1"/>
      <c r="XDQ219" s="1"/>
      <c r="XDR219" s="1"/>
      <c r="XDS219" s="1"/>
      <c r="XDT219" s="1"/>
      <c r="XDU219" s="1"/>
      <c r="XDV219" s="1"/>
      <c r="XDW219" s="1"/>
      <c r="XDX219" s="1"/>
      <c r="XDY219" s="1"/>
      <c r="XDZ219" s="1"/>
      <c r="XEA219" s="1"/>
      <c r="XEB219" s="1"/>
      <c r="XEC219" s="1"/>
      <c r="XED219" s="1"/>
      <c r="XEE219" s="1"/>
      <c r="XEF219" s="1"/>
      <c r="XEG219" s="1"/>
      <c r="XEH219" s="1"/>
      <c r="XEI219" s="1"/>
      <c r="XEJ219" s="1"/>
      <c r="XEK219" s="1"/>
      <c r="XEL219" s="1"/>
      <c r="XEM219" s="1"/>
      <c r="XEN219" s="1"/>
      <c r="XEO219" s="1"/>
      <c r="XEP219" s="1"/>
      <c r="XEQ219" s="1"/>
      <c r="XER219" s="1"/>
      <c r="XES219" s="1"/>
      <c r="XET219" s="1"/>
      <c r="XEU219" s="1"/>
      <c r="XEV219" s="1"/>
      <c r="XEW219" s="1"/>
      <c r="XEX219" s="1"/>
      <c r="XEY219" s="1"/>
      <c r="XEZ219" s="1"/>
      <c r="XFA219" s="1"/>
      <c r="XFB219" s="1"/>
      <c r="XFC219" s="1"/>
      <c r="XFD219" s="1"/>
    </row>
    <row r="220" spans="1:151 16227:16384" s="11" customFormat="1" ht="20.25" customHeight="1" x14ac:dyDescent="0.25">
      <c r="A220" s="66" t="s">
        <v>110</v>
      </c>
      <c r="B220" s="67"/>
      <c r="C220" s="62">
        <f t="shared" si="27"/>
        <v>4</v>
      </c>
      <c r="D220" s="62"/>
      <c r="E220" s="20" t="s">
        <v>224</v>
      </c>
      <c r="F220" s="60">
        <f>(69.12)*(10.764)</f>
        <v>744.00768000000005</v>
      </c>
      <c r="G220" s="61"/>
      <c r="H220" s="20">
        <v>0</v>
      </c>
      <c r="I220" s="20">
        <f t="shared" si="26"/>
        <v>1153.211904</v>
      </c>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WZC220" s="1"/>
      <c r="WZD220" s="1"/>
      <c r="WZE220" s="1"/>
      <c r="WZF220" s="1"/>
      <c r="WZG220" s="1"/>
      <c r="WZH220" s="1"/>
      <c r="WZI220" s="1"/>
      <c r="WZJ220" s="1"/>
      <c r="WZK220" s="1"/>
      <c r="WZL220" s="1"/>
      <c r="WZM220" s="1"/>
      <c r="WZN220" s="1"/>
      <c r="WZO220" s="1"/>
      <c r="WZP220" s="1"/>
      <c r="WZQ220" s="1"/>
      <c r="WZR220" s="1"/>
      <c r="WZS220" s="1"/>
      <c r="WZT220" s="1"/>
      <c r="WZU220" s="1"/>
      <c r="WZV220" s="1"/>
      <c r="WZW220" s="1"/>
      <c r="WZX220" s="1"/>
      <c r="WZY220" s="1"/>
      <c r="WZZ220" s="1"/>
      <c r="XAA220" s="1"/>
      <c r="XAB220" s="1"/>
      <c r="XAC220" s="1"/>
      <c r="XAD220" s="1"/>
      <c r="XAE220" s="1"/>
      <c r="XAF220" s="1"/>
      <c r="XAG220" s="1"/>
      <c r="XAH220" s="1"/>
      <c r="XAI220" s="1"/>
      <c r="XAJ220" s="1"/>
      <c r="XAK220" s="1"/>
      <c r="XAL220" s="1"/>
      <c r="XAM220" s="1"/>
      <c r="XAN220" s="1"/>
      <c r="XAO220" s="1"/>
      <c r="XAP220" s="1"/>
      <c r="XAQ220" s="1"/>
      <c r="XAR220" s="1"/>
      <c r="XAS220" s="1"/>
      <c r="XAT220" s="1"/>
      <c r="XAU220" s="1"/>
      <c r="XAV220" s="1"/>
      <c r="XAW220" s="1"/>
      <c r="XAX220" s="1"/>
      <c r="XAY220" s="1"/>
      <c r="XAZ220" s="1"/>
      <c r="XBA220" s="1"/>
      <c r="XBB220" s="1"/>
      <c r="XBC220" s="1"/>
      <c r="XBD220" s="1"/>
      <c r="XBE220" s="1"/>
      <c r="XBF220" s="1"/>
      <c r="XBG220" s="1"/>
      <c r="XBH220" s="1"/>
      <c r="XBI220" s="1"/>
      <c r="XBJ220" s="1"/>
      <c r="XBK220" s="1"/>
      <c r="XBL220" s="1"/>
      <c r="XBM220" s="1"/>
      <c r="XBN220" s="1"/>
      <c r="XBO220" s="1"/>
      <c r="XBP220" s="1"/>
      <c r="XBQ220" s="1"/>
      <c r="XBR220" s="1"/>
      <c r="XBS220" s="1"/>
      <c r="XBT220" s="1"/>
      <c r="XBU220" s="1"/>
      <c r="XBV220" s="1"/>
      <c r="XBW220" s="1"/>
      <c r="XBX220" s="1"/>
      <c r="XBY220" s="1"/>
      <c r="XBZ220" s="1"/>
      <c r="XCA220" s="1"/>
      <c r="XCB220" s="1"/>
      <c r="XCC220" s="1"/>
      <c r="XCD220" s="1"/>
      <c r="XCE220" s="1"/>
      <c r="XCF220" s="1"/>
      <c r="XCG220" s="1"/>
      <c r="XCH220" s="1"/>
      <c r="XCI220" s="1"/>
      <c r="XCJ220" s="1"/>
      <c r="XCK220" s="1"/>
      <c r="XCL220" s="1"/>
      <c r="XCM220" s="1"/>
      <c r="XCN220" s="1"/>
      <c r="XCO220" s="1"/>
      <c r="XCP220" s="1"/>
      <c r="XCQ220" s="1"/>
      <c r="XCR220" s="1"/>
      <c r="XCS220" s="1"/>
      <c r="XCT220" s="1"/>
      <c r="XCU220" s="1"/>
      <c r="XCV220" s="1"/>
      <c r="XCW220" s="1"/>
      <c r="XCX220" s="1"/>
      <c r="XCY220" s="1"/>
      <c r="XCZ220" s="1"/>
      <c r="XDA220" s="1"/>
      <c r="XDB220" s="1"/>
      <c r="XDC220" s="1"/>
      <c r="XDD220" s="1"/>
      <c r="XDE220" s="1"/>
      <c r="XDF220" s="1"/>
      <c r="XDG220" s="1"/>
      <c r="XDH220" s="1"/>
      <c r="XDI220" s="1"/>
      <c r="XDJ220" s="1"/>
      <c r="XDK220" s="1"/>
      <c r="XDL220" s="1"/>
      <c r="XDM220" s="1"/>
      <c r="XDN220" s="1"/>
      <c r="XDO220" s="1"/>
      <c r="XDP220" s="1"/>
      <c r="XDQ220" s="1"/>
      <c r="XDR220" s="1"/>
      <c r="XDS220" s="1"/>
      <c r="XDT220" s="1"/>
      <c r="XDU220" s="1"/>
      <c r="XDV220" s="1"/>
      <c r="XDW220" s="1"/>
      <c r="XDX220" s="1"/>
      <c r="XDY220" s="1"/>
      <c r="XDZ220" s="1"/>
      <c r="XEA220" s="1"/>
      <c r="XEB220" s="1"/>
      <c r="XEC220" s="1"/>
      <c r="XED220" s="1"/>
      <c r="XEE220" s="1"/>
      <c r="XEF220" s="1"/>
      <c r="XEG220" s="1"/>
      <c r="XEH220" s="1"/>
      <c r="XEI220" s="1"/>
      <c r="XEJ220" s="1"/>
      <c r="XEK220" s="1"/>
      <c r="XEL220" s="1"/>
      <c r="XEM220" s="1"/>
      <c r="XEN220" s="1"/>
      <c r="XEO220" s="1"/>
      <c r="XEP220" s="1"/>
      <c r="XEQ220" s="1"/>
      <c r="XER220" s="1"/>
      <c r="XES220" s="1"/>
      <c r="XET220" s="1"/>
      <c r="XEU220" s="1"/>
      <c r="XEV220" s="1"/>
      <c r="XEW220" s="1"/>
      <c r="XEX220" s="1"/>
      <c r="XEY220" s="1"/>
      <c r="XEZ220" s="1"/>
      <c r="XFA220" s="1"/>
      <c r="XFB220" s="1"/>
      <c r="XFC220" s="1"/>
      <c r="XFD220" s="1"/>
    </row>
    <row r="221" spans="1:151 16227:16384" s="11" customFormat="1" ht="20.25" customHeight="1" x14ac:dyDescent="0.25">
      <c r="A221" s="63" t="s">
        <v>264</v>
      </c>
      <c r="B221" s="64"/>
      <c r="C221" s="64"/>
      <c r="D221" s="64"/>
      <c r="E221" s="64"/>
      <c r="F221" s="64"/>
      <c r="G221" s="64"/>
      <c r="H221" s="64"/>
      <c r="I221" s="68"/>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WZC221" s="1"/>
      <c r="WZD221" s="1"/>
      <c r="WZE221" s="1"/>
      <c r="WZF221" s="1"/>
      <c r="WZG221" s="1"/>
      <c r="WZH221" s="1"/>
      <c r="WZI221" s="1"/>
      <c r="WZJ221" s="1"/>
      <c r="WZK221" s="1"/>
      <c r="WZL221" s="1"/>
      <c r="WZM221" s="1"/>
      <c r="WZN221" s="1"/>
      <c r="WZO221" s="1"/>
      <c r="WZP221" s="1"/>
      <c r="WZQ221" s="1"/>
      <c r="WZR221" s="1"/>
      <c r="WZS221" s="1"/>
      <c r="WZT221" s="1"/>
      <c r="WZU221" s="1"/>
      <c r="WZV221" s="1"/>
      <c r="WZW221" s="1"/>
      <c r="WZX221" s="1"/>
      <c r="WZY221" s="1"/>
      <c r="WZZ221" s="1"/>
      <c r="XAA221" s="1"/>
      <c r="XAB221" s="1"/>
      <c r="XAC221" s="1"/>
      <c r="XAD221" s="1"/>
      <c r="XAE221" s="1"/>
      <c r="XAF221" s="1"/>
      <c r="XAG221" s="1"/>
      <c r="XAH221" s="1"/>
      <c r="XAI221" s="1"/>
      <c r="XAJ221" s="1"/>
      <c r="XAK221" s="1"/>
      <c r="XAL221" s="1"/>
      <c r="XAM221" s="1"/>
      <c r="XAN221" s="1"/>
      <c r="XAO221" s="1"/>
      <c r="XAP221" s="1"/>
      <c r="XAQ221" s="1"/>
      <c r="XAR221" s="1"/>
      <c r="XAS221" s="1"/>
      <c r="XAT221" s="1"/>
      <c r="XAU221" s="1"/>
      <c r="XAV221" s="1"/>
      <c r="XAW221" s="1"/>
      <c r="XAX221" s="1"/>
      <c r="XAY221" s="1"/>
      <c r="XAZ221" s="1"/>
      <c r="XBA221" s="1"/>
      <c r="XBB221" s="1"/>
      <c r="XBC221" s="1"/>
      <c r="XBD221" s="1"/>
      <c r="XBE221" s="1"/>
      <c r="XBF221" s="1"/>
      <c r="XBG221" s="1"/>
      <c r="XBH221" s="1"/>
      <c r="XBI221" s="1"/>
      <c r="XBJ221" s="1"/>
      <c r="XBK221" s="1"/>
      <c r="XBL221" s="1"/>
      <c r="XBM221" s="1"/>
      <c r="XBN221" s="1"/>
      <c r="XBO221" s="1"/>
      <c r="XBP221" s="1"/>
      <c r="XBQ221" s="1"/>
      <c r="XBR221" s="1"/>
      <c r="XBS221" s="1"/>
      <c r="XBT221" s="1"/>
      <c r="XBU221" s="1"/>
      <c r="XBV221" s="1"/>
      <c r="XBW221" s="1"/>
      <c r="XBX221" s="1"/>
      <c r="XBY221" s="1"/>
      <c r="XBZ221" s="1"/>
      <c r="XCA221" s="1"/>
      <c r="XCB221" s="1"/>
      <c r="XCC221" s="1"/>
      <c r="XCD221" s="1"/>
      <c r="XCE221" s="1"/>
      <c r="XCF221" s="1"/>
      <c r="XCG221" s="1"/>
      <c r="XCH221" s="1"/>
      <c r="XCI221" s="1"/>
      <c r="XCJ221" s="1"/>
      <c r="XCK221" s="1"/>
      <c r="XCL221" s="1"/>
      <c r="XCM221" s="1"/>
      <c r="XCN221" s="1"/>
      <c r="XCO221" s="1"/>
      <c r="XCP221" s="1"/>
      <c r="XCQ221" s="1"/>
      <c r="XCR221" s="1"/>
      <c r="XCS221" s="1"/>
      <c r="XCT221" s="1"/>
      <c r="XCU221" s="1"/>
      <c r="XCV221" s="1"/>
      <c r="XCW221" s="1"/>
      <c r="XCX221" s="1"/>
      <c r="XCY221" s="1"/>
      <c r="XCZ221" s="1"/>
      <c r="XDA221" s="1"/>
      <c r="XDB221" s="1"/>
      <c r="XDC221" s="1"/>
      <c r="XDD221" s="1"/>
      <c r="XDE221" s="1"/>
      <c r="XDF221" s="1"/>
      <c r="XDG221" s="1"/>
      <c r="XDH221" s="1"/>
      <c r="XDI221" s="1"/>
      <c r="XDJ221" s="1"/>
      <c r="XDK221" s="1"/>
      <c r="XDL221" s="1"/>
      <c r="XDM221" s="1"/>
      <c r="XDN221" s="1"/>
      <c r="XDO221" s="1"/>
      <c r="XDP221" s="1"/>
      <c r="XDQ221" s="1"/>
      <c r="XDR221" s="1"/>
      <c r="XDS221" s="1"/>
      <c r="XDT221" s="1"/>
      <c r="XDU221" s="1"/>
      <c r="XDV221" s="1"/>
      <c r="XDW221" s="1"/>
      <c r="XDX221" s="1"/>
      <c r="XDY221" s="1"/>
      <c r="XDZ221" s="1"/>
      <c r="XEA221" s="1"/>
      <c r="XEB221" s="1"/>
      <c r="XEC221" s="1"/>
      <c r="XED221" s="1"/>
      <c r="XEE221" s="1"/>
      <c r="XEF221" s="1"/>
      <c r="XEG221" s="1"/>
      <c r="XEH221" s="1"/>
      <c r="XEI221" s="1"/>
      <c r="XEJ221" s="1"/>
      <c r="XEK221" s="1"/>
      <c r="XEL221" s="1"/>
      <c r="XEM221" s="1"/>
      <c r="XEN221" s="1"/>
      <c r="XEO221" s="1"/>
      <c r="XEP221" s="1"/>
      <c r="XEQ221" s="1"/>
      <c r="XER221" s="1"/>
      <c r="XES221" s="1"/>
      <c r="XET221" s="1"/>
      <c r="XEU221" s="1"/>
      <c r="XEV221" s="1"/>
      <c r="XEW221" s="1"/>
      <c r="XEX221" s="1"/>
      <c r="XEY221" s="1"/>
      <c r="XEZ221" s="1"/>
      <c r="XFA221" s="1"/>
      <c r="XFB221" s="1"/>
      <c r="XFC221" s="1"/>
      <c r="XFD221" s="1"/>
    </row>
    <row r="222" spans="1:151 16227:16384" s="11" customFormat="1" ht="20.25" customHeight="1" x14ac:dyDescent="0.25">
      <c r="A222" s="66" t="s">
        <v>110</v>
      </c>
      <c r="B222" s="67"/>
      <c r="C222" s="62">
        <v>1</v>
      </c>
      <c r="D222" s="62"/>
      <c r="E222" s="20" t="s">
        <v>224</v>
      </c>
      <c r="F222" s="60">
        <f>(69.11)*(10.764)</f>
        <v>743.90003999999999</v>
      </c>
      <c r="G222" s="61"/>
      <c r="H222" s="20">
        <v>0</v>
      </c>
      <c r="I222" s="20">
        <f>F222*(($I$169)+1)+H222</f>
        <v>1153.0450619999999</v>
      </c>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WZC222" s="1"/>
      <c r="WZD222" s="1"/>
      <c r="WZE222" s="1"/>
      <c r="WZF222" s="1"/>
      <c r="WZG222" s="1"/>
      <c r="WZH222" s="1"/>
      <c r="WZI222" s="1"/>
      <c r="WZJ222" s="1"/>
      <c r="WZK222" s="1"/>
      <c r="WZL222" s="1"/>
      <c r="WZM222" s="1"/>
      <c r="WZN222" s="1"/>
      <c r="WZO222" s="1"/>
      <c r="WZP222" s="1"/>
      <c r="WZQ222" s="1"/>
      <c r="WZR222" s="1"/>
      <c r="WZS222" s="1"/>
      <c r="WZT222" s="1"/>
      <c r="WZU222" s="1"/>
      <c r="WZV222" s="1"/>
      <c r="WZW222" s="1"/>
      <c r="WZX222" s="1"/>
      <c r="WZY222" s="1"/>
      <c r="WZZ222" s="1"/>
      <c r="XAA222" s="1"/>
      <c r="XAB222" s="1"/>
      <c r="XAC222" s="1"/>
      <c r="XAD222" s="1"/>
      <c r="XAE222" s="1"/>
      <c r="XAF222" s="1"/>
      <c r="XAG222" s="1"/>
      <c r="XAH222" s="1"/>
      <c r="XAI222" s="1"/>
      <c r="XAJ222" s="1"/>
      <c r="XAK222" s="1"/>
      <c r="XAL222" s="1"/>
      <c r="XAM222" s="1"/>
      <c r="XAN222" s="1"/>
      <c r="XAO222" s="1"/>
      <c r="XAP222" s="1"/>
      <c r="XAQ222" s="1"/>
      <c r="XAR222" s="1"/>
      <c r="XAS222" s="1"/>
      <c r="XAT222" s="1"/>
      <c r="XAU222" s="1"/>
      <c r="XAV222" s="1"/>
      <c r="XAW222" s="1"/>
      <c r="XAX222" s="1"/>
      <c r="XAY222" s="1"/>
      <c r="XAZ222" s="1"/>
      <c r="XBA222" s="1"/>
      <c r="XBB222" s="1"/>
      <c r="XBC222" s="1"/>
      <c r="XBD222" s="1"/>
      <c r="XBE222" s="1"/>
      <c r="XBF222" s="1"/>
      <c r="XBG222" s="1"/>
      <c r="XBH222" s="1"/>
      <c r="XBI222" s="1"/>
      <c r="XBJ222" s="1"/>
      <c r="XBK222" s="1"/>
      <c r="XBL222" s="1"/>
      <c r="XBM222" s="1"/>
      <c r="XBN222" s="1"/>
      <c r="XBO222" s="1"/>
      <c r="XBP222" s="1"/>
      <c r="XBQ222" s="1"/>
      <c r="XBR222" s="1"/>
      <c r="XBS222" s="1"/>
      <c r="XBT222" s="1"/>
      <c r="XBU222" s="1"/>
      <c r="XBV222" s="1"/>
      <c r="XBW222" s="1"/>
      <c r="XBX222" s="1"/>
      <c r="XBY222" s="1"/>
      <c r="XBZ222" s="1"/>
      <c r="XCA222" s="1"/>
      <c r="XCB222" s="1"/>
      <c r="XCC222" s="1"/>
      <c r="XCD222" s="1"/>
      <c r="XCE222" s="1"/>
      <c r="XCF222" s="1"/>
      <c r="XCG222" s="1"/>
      <c r="XCH222" s="1"/>
      <c r="XCI222" s="1"/>
      <c r="XCJ222" s="1"/>
      <c r="XCK222" s="1"/>
      <c r="XCL222" s="1"/>
      <c r="XCM222" s="1"/>
      <c r="XCN222" s="1"/>
      <c r="XCO222" s="1"/>
      <c r="XCP222" s="1"/>
      <c r="XCQ222" s="1"/>
      <c r="XCR222" s="1"/>
      <c r="XCS222" s="1"/>
      <c r="XCT222" s="1"/>
      <c r="XCU222" s="1"/>
      <c r="XCV222" s="1"/>
      <c r="XCW222" s="1"/>
      <c r="XCX222" s="1"/>
      <c r="XCY222" s="1"/>
      <c r="XCZ222" s="1"/>
      <c r="XDA222" s="1"/>
      <c r="XDB222" s="1"/>
      <c r="XDC222" s="1"/>
      <c r="XDD222" s="1"/>
      <c r="XDE222" s="1"/>
      <c r="XDF222" s="1"/>
      <c r="XDG222" s="1"/>
      <c r="XDH222" s="1"/>
      <c r="XDI222" s="1"/>
      <c r="XDJ222" s="1"/>
      <c r="XDK222" s="1"/>
      <c r="XDL222" s="1"/>
      <c r="XDM222" s="1"/>
      <c r="XDN222" s="1"/>
      <c r="XDO222" s="1"/>
      <c r="XDP222" s="1"/>
      <c r="XDQ222" s="1"/>
      <c r="XDR222" s="1"/>
      <c r="XDS222" s="1"/>
      <c r="XDT222" s="1"/>
      <c r="XDU222" s="1"/>
      <c r="XDV222" s="1"/>
      <c r="XDW222" s="1"/>
      <c r="XDX222" s="1"/>
      <c r="XDY222" s="1"/>
      <c r="XDZ222" s="1"/>
      <c r="XEA222" s="1"/>
      <c r="XEB222" s="1"/>
      <c r="XEC222" s="1"/>
      <c r="XED222" s="1"/>
      <c r="XEE222" s="1"/>
      <c r="XEF222" s="1"/>
      <c r="XEG222" s="1"/>
      <c r="XEH222" s="1"/>
      <c r="XEI222" s="1"/>
      <c r="XEJ222" s="1"/>
      <c r="XEK222" s="1"/>
      <c r="XEL222" s="1"/>
      <c r="XEM222" s="1"/>
      <c r="XEN222" s="1"/>
      <c r="XEO222" s="1"/>
      <c r="XEP222" s="1"/>
      <c r="XEQ222" s="1"/>
      <c r="XER222" s="1"/>
      <c r="XES222" s="1"/>
      <c r="XET222" s="1"/>
      <c r="XEU222" s="1"/>
      <c r="XEV222" s="1"/>
      <c r="XEW222" s="1"/>
      <c r="XEX222" s="1"/>
      <c r="XEY222" s="1"/>
      <c r="XEZ222" s="1"/>
      <c r="XFA222" s="1"/>
      <c r="XFB222" s="1"/>
      <c r="XFC222" s="1"/>
      <c r="XFD222" s="1"/>
    </row>
    <row r="223" spans="1:151 16227:16384" s="11" customFormat="1" ht="20.25" customHeight="1" x14ac:dyDescent="0.25">
      <c r="A223" s="66" t="s">
        <v>110</v>
      </c>
      <c r="B223" s="67"/>
      <c r="C223" s="62">
        <f>C222+1</f>
        <v>2</v>
      </c>
      <c r="D223" s="62"/>
      <c r="E223" s="20" t="s">
        <v>227</v>
      </c>
      <c r="F223" s="60">
        <f>(85.02)*(10.764)</f>
        <v>915.15527999999995</v>
      </c>
      <c r="G223" s="61"/>
      <c r="H223" s="20">
        <v>0</v>
      </c>
      <c r="I223" s="20">
        <f t="shared" ref="I223:I225" si="28">F223*(($I$169)+1)+H223</f>
        <v>1418.4906839999999</v>
      </c>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WZC223" s="1"/>
      <c r="WZD223" s="1"/>
      <c r="WZE223" s="1"/>
      <c r="WZF223" s="1"/>
      <c r="WZG223" s="1"/>
      <c r="WZH223" s="1"/>
      <c r="WZI223" s="1"/>
      <c r="WZJ223" s="1"/>
      <c r="WZK223" s="1"/>
      <c r="WZL223" s="1"/>
      <c r="WZM223" s="1"/>
      <c r="WZN223" s="1"/>
      <c r="WZO223" s="1"/>
      <c r="WZP223" s="1"/>
      <c r="WZQ223" s="1"/>
      <c r="WZR223" s="1"/>
      <c r="WZS223" s="1"/>
      <c r="WZT223" s="1"/>
      <c r="WZU223" s="1"/>
      <c r="WZV223" s="1"/>
      <c r="WZW223" s="1"/>
      <c r="WZX223" s="1"/>
      <c r="WZY223" s="1"/>
      <c r="WZZ223" s="1"/>
      <c r="XAA223" s="1"/>
      <c r="XAB223" s="1"/>
      <c r="XAC223" s="1"/>
      <c r="XAD223" s="1"/>
      <c r="XAE223" s="1"/>
      <c r="XAF223" s="1"/>
      <c r="XAG223" s="1"/>
      <c r="XAH223" s="1"/>
      <c r="XAI223" s="1"/>
      <c r="XAJ223" s="1"/>
      <c r="XAK223" s="1"/>
      <c r="XAL223" s="1"/>
      <c r="XAM223" s="1"/>
      <c r="XAN223" s="1"/>
      <c r="XAO223" s="1"/>
      <c r="XAP223" s="1"/>
      <c r="XAQ223" s="1"/>
      <c r="XAR223" s="1"/>
      <c r="XAS223" s="1"/>
      <c r="XAT223" s="1"/>
      <c r="XAU223" s="1"/>
      <c r="XAV223" s="1"/>
      <c r="XAW223" s="1"/>
      <c r="XAX223" s="1"/>
      <c r="XAY223" s="1"/>
      <c r="XAZ223" s="1"/>
      <c r="XBA223" s="1"/>
      <c r="XBB223" s="1"/>
      <c r="XBC223" s="1"/>
      <c r="XBD223" s="1"/>
      <c r="XBE223" s="1"/>
      <c r="XBF223" s="1"/>
      <c r="XBG223" s="1"/>
      <c r="XBH223" s="1"/>
      <c r="XBI223" s="1"/>
      <c r="XBJ223" s="1"/>
      <c r="XBK223" s="1"/>
      <c r="XBL223" s="1"/>
      <c r="XBM223" s="1"/>
      <c r="XBN223" s="1"/>
      <c r="XBO223" s="1"/>
      <c r="XBP223" s="1"/>
      <c r="XBQ223" s="1"/>
      <c r="XBR223" s="1"/>
      <c r="XBS223" s="1"/>
      <c r="XBT223" s="1"/>
      <c r="XBU223" s="1"/>
      <c r="XBV223" s="1"/>
      <c r="XBW223" s="1"/>
      <c r="XBX223" s="1"/>
      <c r="XBY223" s="1"/>
      <c r="XBZ223" s="1"/>
      <c r="XCA223" s="1"/>
      <c r="XCB223" s="1"/>
      <c r="XCC223" s="1"/>
      <c r="XCD223" s="1"/>
      <c r="XCE223" s="1"/>
      <c r="XCF223" s="1"/>
      <c r="XCG223" s="1"/>
      <c r="XCH223" s="1"/>
      <c r="XCI223" s="1"/>
      <c r="XCJ223" s="1"/>
      <c r="XCK223" s="1"/>
      <c r="XCL223" s="1"/>
      <c r="XCM223" s="1"/>
      <c r="XCN223" s="1"/>
      <c r="XCO223" s="1"/>
      <c r="XCP223" s="1"/>
      <c r="XCQ223" s="1"/>
      <c r="XCR223" s="1"/>
      <c r="XCS223" s="1"/>
      <c r="XCT223" s="1"/>
      <c r="XCU223" s="1"/>
      <c r="XCV223" s="1"/>
      <c r="XCW223" s="1"/>
      <c r="XCX223" s="1"/>
      <c r="XCY223" s="1"/>
      <c r="XCZ223" s="1"/>
      <c r="XDA223" s="1"/>
      <c r="XDB223" s="1"/>
      <c r="XDC223" s="1"/>
      <c r="XDD223" s="1"/>
      <c r="XDE223" s="1"/>
      <c r="XDF223" s="1"/>
      <c r="XDG223" s="1"/>
      <c r="XDH223" s="1"/>
      <c r="XDI223" s="1"/>
      <c r="XDJ223" s="1"/>
      <c r="XDK223" s="1"/>
      <c r="XDL223" s="1"/>
      <c r="XDM223" s="1"/>
      <c r="XDN223" s="1"/>
      <c r="XDO223" s="1"/>
      <c r="XDP223" s="1"/>
      <c r="XDQ223" s="1"/>
      <c r="XDR223" s="1"/>
      <c r="XDS223" s="1"/>
      <c r="XDT223" s="1"/>
      <c r="XDU223" s="1"/>
      <c r="XDV223" s="1"/>
      <c r="XDW223" s="1"/>
      <c r="XDX223" s="1"/>
      <c r="XDY223" s="1"/>
      <c r="XDZ223" s="1"/>
      <c r="XEA223" s="1"/>
      <c r="XEB223" s="1"/>
      <c r="XEC223" s="1"/>
      <c r="XED223" s="1"/>
      <c r="XEE223" s="1"/>
      <c r="XEF223" s="1"/>
      <c r="XEG223" s="1"/>
      <c r="XEH223" s="1"/>
      <c r="XEI223" s="1"/>
      <c r="XEJ223" s="1"/>
      <c r="XEK223" s="1"/>
      <c r="XEL223" s="1"/>
      <c r="XEM223" s="1"/>
      <c r="XEN223" s="1"/>
      <c r="XEO223" s="1"/>
      <c r="XEP223" s="1"/>
      <c r="XEQ223" s="1"/>
      <c r="XER223" s="1"/>
      <c r="XES223" s="1"/>
      <c r="XET223" s="1"/>
      <c r="XEU223" s="1"/>
      <c r="XEV223" s="1"/>
      <c r="XEW223" s="1"/>
      <c r="XEX223" s="1"/>
      <c r="XEY223" s="1"/>
      <c r="XEZ223" s="1"/>
      <c r="XFA223" s="1"/>
      <c r="XFB223" s="1"/>
      <c r="XFC223" s="1"/>
      <c r="XFD223" s="1"/>
    </row>
    <row r="224" spans="1:151 16227:16384" s="11" customFormat="1" ht="20.25" customHeight="1" x14ac:dyDescent="0.25">
      <c r="A224" s="66" t="s">
        <v>110</v>
      </c>
      <c r="B224" s="67"/>
      <c r="C224" s="62">
        <f>C223+1</f>
        <v>3</v>
      </c>
      <c r="D224" s="61"/>
      <c r="E224" s="20" t="s">
        <v>227</v>
      </c>
      <c r="F224" s="60">
        <f>(79.92)*(10.764)</f>
        <v>860.25887999999998</v>
      </c>
      <c r="G224" s="61"/>
      <c r="H224" s="20">
        <v>0</v>
      </c>
      <c r="I224" s="20">
        <f t="shared" si="28"/>
        <v>1333.4012640000001</v>
      </c>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WZC224" s="1"/>
      <c r="WZD224" s="1"/>
      <c r="WZE224" s="1"/>
      <c r="WZF224" s="1"/>
      <c r="WZG224" s="1"/>
      <c r="WZH224" s="1"/>
      <c r="WZI224" s="1"/>
      <c r="WZJ224" s="1"/>
      <c r="WZK224" s="1"/>
      <c r="WZL224" s="1"/>
      <c r="WZM224" s="1"/>
      <c r="WZN224" s="1"/>
      <c r="WZO224" s="1"/>
      <c r="WZP224" s="1"/>
      <c r="WZQ224" s="1"/>
      <c r="WZR224" s="1"/>
      <c r="WZS224" s="1"/>
      <c r="WZT224" s="1"/>
      <c r="WZU224" s="1"/>
      <c r="WZV224" s="1"/>
      <c r="WZW224" s="1"/>
      <c r="WZX224" s="1"/>
      <c r="WZY224" s="1"/>
      <c r="WZZ224" s="1"/>
      <c r="XAA224" s="1"/>
      <c r="XAB224" s="1"/>
      <c r="XAC224" s="1"/>
      <c r="XAD224" s="1"/>
      <c r="XAE224" s="1"/>
      <c r="XAF224" s="1"/>
      <c r="XAG224" s="1"/>
      <c r="XAH224" s="1"/>
      <c r="XAI224" s="1"/>
      <c r="XAJ224" s="1"/>
      <c r="XAK224" s="1"/>
      <c r="XAL224" s="1"/>
      <c r="XAM224" s="1"/>
      <c r="XAN224" s="1"/>
      <c r="XAO224" s="1"/>
      <c r="XAP224" s="1"/>
      <c r="XAQ224" s="1"/>
      <c r="XAR224" s="1"/>
      <c r="XAS224" s="1"/>
      <c r="XAT224" s="1"/>
      <c r="XAU224" s="1"/>
      <c r="XAV224" s="1"/>
      <c r="XAW224" s="1"/>
      <c r="XAX224" s="1"/>
      <c r="XAY224" s="1"/>
      <c r="XAZ224" s="1"/>
      <c r="XBA224" s="1"/>
      <c r="XBB224" s="1"/>
      <c r="XBC224" s="1"/>
      <c r="XBD224" s="1"/>
      <c r="XBE224" s="1"/>
      <c r="XBF224" s="1"/>
      <c r="XBG224" s="1"/>
      <c r="XBH224" s="1"/>
      <c r="XBI224" s="1"/>
      <c r="XBJ224" s="1"/>
      <c r="XBK224" s="1"/>
      <c r="XBL224" s="1"/>
      <c r="XBM224" s="1"/>
      <c r="XBN224" s="1"/>
      <c r="XBO224" s="1"/>
      <c r="XBP224" s="1"/>
      <c r="XBQ224" s="1"/>
      <c r="XBR224" s="1"/>
      <c r="XBS224" s="1"/>
      <c r="XBT224" s="1"/>
      <c r="XBU224" s="1"/>
      <c r="XBV224" s="1"/>
      <c r="XBW224" s="1"/>
      <c r="XBX224" s="1"/>
      <c r="XBY224" s="1"/>
      <c r="XBZ224" s="1"/>
      <c r="XCA224" s="1"/>
      <c r="XCB224" s="1"/>
      <c r="XCC224" s="1"/>
      <c r="XCD224" s="1"/>
      <c r="XCE224" s="1"/>
      <c r="XCF224" s="1"/>
      <c r="XCG224" s="1"/>
      <c r="XCH224" s="1"/>
      <c r="XCI224" s="1"/>
      <c r="XCJ224" s="1"/>
      <c r="XCK224" s="1"/>
      <c r="XCL224" s="1"/>
      <c r="XCM224" s="1"/>
      <c r="XCN224" s="1"/>
      <c r="XCO224" s="1"/>
      <c r="XCP224" s="1"/>
      <c r="XCQ224" s="1"/>
      <c r="XCR224" s="1"/>
      <c r="XCS224" s="1"/>
      <c r="XCT224" s="1"/>
      <c r="XCU224" s="1"/>
      <c r="XCV224" s="1"/>
      <c r="XCW224" s="1"/>
      <c r="XCX224" s="1"/>
      <c r="XCY224" s="1"/>
      <c r="XCZ224" s="1"/>
      <c r="XDA224" s="1"/>
      <c r="XDB224" s="1"/>
      <c r="XDC224" s="1"/>
      <c r="XDD224" s="1"/>
      <c r="XDE224" s="1"/>
      <c r="XDF224" s="1"/>
      <c r="XDG224" s="1"/>
      <c r="XDH224" s="1"/>
      <c r="XDI224" s="1"/>
      <c r="XDJ224" s="1"/>
      <c r="XDK224" s="1"/>
      <c r="XDL224" s="1"/>
      <c r="XDM224" s="1"/>
      <c r="XDN224" s="1"/>
      <c r="XDO224" s="1"/>
      <c r="XDP224" s="1"/>
      <c r="XDQ224" s="1"/>
      <c r="XDR224" s="1"/>
      <c r="XDS224" s="1"/>
      <c r="XDT224" s="1"/>
      <c r="XDU224" s="1"/>
      <c r="XDV224" s="1"/>
      <c r="XDW224" s="1"/>
      <c r="XDX224" s="1"/>
      <c r="XDY224" s="1"/>
      <c r="XDZ224" s="1"/>
      <c r="XEA224" s="1"/>
      <c r="XEB224" s="1"/>
      <c r="XEC224" s="1"/>
      <c r="XED224" s="1"/>
      <c r="XEE224" s="1"/>
      <c r="XEF224" s="1"/>
      <c r="XEG224" s="1"/>
      <c r="XEH224" s="1"/>
      <c r="XEI224" s="1"/>
      <c r="XEJ224" s="1"/>
      <c r="XEK224" s="1"/>
      <c r="XEL224" s="1"/>
      <c r="XEM224" s="1"/>
      <c r="XEN224" s="1"/>
      <c r="XEO224" s="1"/>
      <c r="XEP224" s="1"/>
      <c r="XEQ224" s="1"/>
      <c r="XER224" s="1"/>
      <c r="XES224" s="1"/>
      <c r="XET224" s="1"/>
      <c r="XEU224" s="1"/>
      <c r="XEV224" s="1"/>
      <c r="XEW224" s="1"/>
      <c r="XEX224" s="1"/>
      <c r="XEY224" s="1"/>
      <c r="XEZ224" s="1"/>
      <c r="XFA224" s="1"/>
      <c r="XFB224" s="1"/>
      <c r="XFC224" s="1"/>
      <c r="XFD224" s="1"/>
    </row>
    <row r="225" spans="1:151 16227:16384" s="11" customFormat="1" ht="62.25" customHeight="1" x14ac:dyDescent="0.25">
      <c r="A225" s="66" t="s">
        <v>110</v>
      </c>
      <c r="B225" s="67"/>
      <c r="C225" s="62">
        <f t="shared" ref="C225" si="29">C224+1</f>
        <v>4</v>
      </c>
      <c r="D225" s="62"/>
      <c r="E225" s="20" t="s">
        <v>266</v>
      </c>
      <c r="F225" s="60">
        <f>(69.12)*(10.764)</f>
        <v>744.00768000000005</v>
      </c>
      <c r="G225" s="61"/>
      <c r="H225" s="20">
        <v>0</v>
      </c>
      <c r="I225" s="20">
        <f t="shared" si="28"/>
        <v>1153.211904</v>
      </c>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WZC225" s="1"/>
      <c r="WZD225" s="1"/>
      <c r="WZE225" s="1"/>
      <c r="WZF225" s="1"/>
      <c r="WZG225" s="1"/>
      <c r="WZH225" s="1"/>
      <c r="WZI225" s="1"/>
      <c r="WZJ225" s="1"/>
      <c r="WZK225" s="1"/>
      <c r="WZL225" s="1"/>
      <c r="WZM225" s="1"/>
      <c r="WZN225" s="1"/>
      <c r="WZO225" s="1"/>
      <c r="WZP225" s="1"/>
      <c r="WZQ225" s="1"/>
      <c r="WZR225" s="1"/>
      <c r="WZS225" s="1"/>
      <c r="WZT225" s="1"/>
      <c r="WZU225" s="1"/>
      <c r="WZV225" s="1"/>
      <c r="WZW225" s="1"/>
      <c r="WZX225" s="1"/>
      <c r="WZY225" s="1"/>
      <c r="WZZ225" s="1"/>
      <c r="XAA225" s="1"/>
      <c r="XAB225" s="1"/>
      <c r="XAC225" s="1"/>
      <c r="XAD225" s="1"/>
      <c r="XAE225" s="1"/>
      <c r="XAF225" s="1"/>
      <c r="XAG225" s="1"/>
      <c r="XAH225" s="1"/>
      <c r="XAI225" s="1"/>
      <c r="XAJ225" s="1"/>
      <c r="XAK225" s="1"/>
      <c r="XAL225" s="1"/>
      <c r="XAM225" s="1"/>
      <c r="XAN225" s="1"/>
      <c r="XAO225" s="1"/>
      <c r="XAP225" s="1"/>
      <c r="XAQ225" s="1"/>
      <c r="XAR225" s="1"/>
      <c r="XAS225" s="1"/>
      <c r="XAT225" s="1"/>
      <c r="XAU225" s="1"/>
      <c r="XAV225" s="1"/>
      <c r="XAW225" s="1"/>
      <c r="XAX225" s="1"/>
      <c r="XAY225" s="1"/>
      <c r="XAZ225" s="1"/>
      <c r="XBA225" s="1"/>
      <c r="XBB225" s="1"/>
      <c r="XBC225" s="1"/>
      <c r="XBD225" s="1"/>
      <c r="XBE225" s="1"/>
      <c r="XBF225" s="1"/>
      <c r="XBG225" s="1"/>
      <c r="XBH225" s="1"/>
      <c r="XBI225" s="1"/>
      <c r="XBJ225" s="1"/>
      <c r="XBK225" s="1"/>
      <c r="XBL225" s="1"/>
      <c r="XBM225" s="1"/>
      <c r="XBN225" s="1"/>
      <c r="XBO225" s="1"/>
      <c r="XBP225" s="1"/>
      <c r="XBQ225" s="1"/>
      <c r="XBR225" s="1"/>
      <c r="XBS225" s="1"/>
      <c r="XBT225" s="1"/>
      <c r="XBU225" s="1"/>
      <c r="XBV225" s="1"/>
      <c r="XBW225" s="1"/>
      <c r="XBX225" s="1"/>
      <c r="XBY225" s="1"/>
      <c r="XBZ225" s="1"/>
      <c r="XCA225" s="1"/>
      <c r="XCB225" s="1"/>
      <c r="XCC225" s="1"/>
      <c r="XCD225" s="1"/>
      <c r="XCE225" s="1"/>
      <c r="XCF225" s="1"/>
      <c r="XCG225" s="1"/>
      <c r="XCH225" s="1"/>
      <c r="XCI225" s="1"/>
      <c r="XCJ225" s="1"/>
      <c r="XCK225" s="1"/>
      <c r="XCL225" s="1"/>
      <c r="XCM225" s="1"/>
      <c r="XCN225" s="1"/>
      <c r="XCO225" s="1"/>
      <c r="XCP225" s="1"/>
      <c r="XCQ225" s="1"/>
      <c r="XCR225" s="1"/>
      <c r="XCS225" s="1"/>
      <c r="XCT225" s="1"/>
      <c r="XCU225" s="1"/>
      <c r="XCV225" s="1"/>
      <c r="XCW225" s="1"/>
      <c r="XCX225" s="1"/>
      <c r="XCY225" s="1"/>
      <c r="XCZ225" s="1"/>
      <c r="XDA225" s="1"/>
      <c r="XDB225" s="1"/>
      <c r="XDC225" s="1"/>
      <c r="XDD225" s="1"/>
      <c r="XDE225" s="1"/>
      <c r="XDF225" s="1"/>
      <c r="XDG225" s="1"/>
      <c r="XDH225" s="1"/>
      <c r="XDI225" s="1"/>
      <c r="XDJ225" s="1"/>
      <c r="XDK225" s="1"/>
      <c r="XDL225" s="1"/>
      <c r="XDM225" s="1"/>
      <c r="XDN225" s="1"/>
      <c r="XDO225" s="1"/>
      <c r="XDP225" s="1"/>
      <c r="XDQ225" s="1"/>
      <c r="XDR225" s="1"/>
      <c r="XDS225" s="1"/>
      <c r="XDT225" s="1"/>
      <c r="XDU225" s="1"/>
      <c r="XDV225" s="1"/>
      <c r="XDW225" s="1"/>
      <c r="XDX225" s="1"/>
      <c r="XDY225" s="1"/>
      <c r="XDZ225" s="1"/>
      <c r="XEA225" s="1"/>
      <c r="XEB225" s="1"/>
      <c r="XEC225" s="1"/>
      <c r="XED225" s="1"/>
      <c r="XEE225" s="1"/>
      <c r="XEF225" s="1"/>
      <c r="XEG225" s="1"/>
      <c r="XEH225" s="1"/>
      <c r="XEI225" s="1"/>
      <c r="XEJ225" s="1"/>
      <c r="XEK225" s="1"/>
      <c r="XEL225" s="1"/>
      <c r="XEM225" s="1"/>
      <c r="XEN225" s="1"/>
      <c r="XEO225" s="1"/>
      <c r="XEP225" s="1"/>
      <c r="XEQ225" s="1"/>
      <c r="XER225" s="1"/>
      <c r="XES225" s="1"/>
      <c r="XET225" s="1"/>
      <c r="XEU225" s="1"/>
      <c r="XEV225" s="1"/>
      <c r="XEW225" s="1"/>
      <c r="XEX225" s="1"/>
      <c r="XEY225" s="1"/>
      <c r="XEZ225" s="1"/>
      <c r="XFA225" s="1"/>
      <c r="XFB225" s="1"/>
      <c r="XFC225" s="1"/>
      <c r="XFD225" s="1"/>
    </row>
    <row r="226" spans="1:151 16227:16384" s="11" customFormat="1" ht="20.25" x14ac:dyDescent="0.25">
      <c r="A226" s="63" t="s">
        <v>260</v>
      </c>
      <c r="B226" s="64"/>
      <c r="C226" s="64"/>
      <c r="D226" s="64"/>
      <c r="E226" s="64"/>
      <c r="F226" s="64"/>
      <c r="G226" s="64"/>
      <c r="H226" s="64"/>
      <c r="I226" s="65"/>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WZC226" s="1"/>
      <c r="WZD226" s="1"/>
      <c r="WZE226" s="1"/>
      <c r="WZF226" s="1"/>
      <c r="WZG226" s="1"/>
      <c r="WZH226" s="1"/>
      <c r="WZI226" s="1"/>
      <c r="WZJ226" s="1"/>
      <c r="WZK226" s="1"/>
      <c r="WZL226" s="1"/>
      <c r="WZM226" s="1"/>
      <c r="WZN226" s="1"/>
      <c r="WZO226" s="1"/>
      <c r="WZP226" s="1"/>
      <c r="WZQ226" s="1"/>
      <c r="WZR226" s="1"/>
      <c r="WZS226" s="1"/>
      <c r="WZT226" s="1"/>
      <c r="WZU226" s="1"/>
      <c r="WZV226" s="1"/>
      <c r="WZW226" s="1"/>
      <c r="WZX226" s="1"/>
      <c r="WZY226" s="1"/>
      <c r="WZZ226" s="1"/>
      <c r="XAA226" s="1"/>
      <c r="XAB226" s="1"/>
      <c r="XAC226" s="1"/>
      <c r="XAD226" s="1"/>
      <c r="XAE226" s="1"/>
      <c r="XAF226" s="1"/>
      <c r="XAG226" s="1"/>
      <c r="XAH226" s="1"/>
      <c r="XAI226" s="1"/>
      <c r="XAJ226" s="1"/>
      <c r="XAK226" s="1"/>
      <c r="XAL226" s="1"/>
      <c r="XAM226" s="1"/>
      <c r="XAN226" s="1"/>
      <c r="XAO226" s="1"/>
      <c r="XAP226" s="1"/>
      <c r="XAQ226" s="1"/>
      <c r="XAR226" s="1"/>
      <c r="XAS226" s="1"/>
      <c r="XAT226" s="1"/>
      <c r="XAU226" s="1"/>
      <c r="XAV226" s="1"/>
      <c r="XAW226" s="1"/>
      <c r="XAX226" s="1"/>
      <c r="XAY226" s="1"/>
      <c r="XAZ226" s="1"/>
      <c r="XBA226" s="1"/>
      <c r="XBB226" s="1"/>
      <c r="XBC226" s="1"/>
      <c r="XBD226" s="1"/>
      <c r="XBE226" s="1"/>
      <c r="XBF226" s="1"/>
      <c r="XBG226" s="1"/>
      <c r="XBH226" s="1"/>
      <c r="XBI226" s="1"/>
      <c r="XBJ226" s="1"/>
      <c r="XBK226" s="1"/>
      <c r="XBL226" s="1"/>
      <c r="XBM226" s="1"/>
      <c r="XBN226" s="1"/>
      <c r="XBO226" s="1"/>
      <c r="XBP226" s="1"/>
      <c r="XBQ226" s="1"/>
      <c r="XBR226" s="1"/>
      <c r="XBS226" s="1"/>
      <c r="XBT226" s="1"/>
      <c r="XBU226" s="1"/>
      <c r="XBV226" s="1"/>
      <c r="XBW226" s="1"/>
      <c r="XBX226" s="1"/>
      <c r="XBY226" s="1"/>
      <c r="XBZ226" s="1"/>
      <c r="XCA226" s="1"/>
      <c r="XCB226" s="1"/>
      <c r="XCC226" s="1"/>
      <c r="XCD226" s="1"/>
      <c r="XCE226" s="1"/>
      <c r="XCF226" s="1"/>
      <c r="XCG226" s="1"/>
      <c r="XCH226" s="1"/>
      <c r="XCI226" s="1"/>
      <c r="XCJ226" s="1"/>
      <c r="XCK226" s="1"/>
      <c r="XCL226" s="1"/>
      <c r="XCM226" s="1"/>
      <c r="XCN226" s="1"/>
      <c r="XCO226" s="1"/>
      <c r="XCP226" s="1"/>
      <c r="XCQ226" s="1"/>
      <c r="XCR226" s="1"/>
      <c r="XCS226" s="1"/>
      <c r="XCT226" s="1"/>
      <c r="XCU226" s="1"/>
      <c r="XCV226" s="1"/>
      <c r="XCW226" s="1"/>
      <c r="XCX226" s="1"/>
      <c r="XCY226" s="1"/>
      <c r="XCZ226" s="1"/>
      <c r="XDA226" s="1"/>
      <c r="XDB226" s="1"/>
      <c r="XDC226" s="1"/>
      <c r="XDD226" s="1"/>
      <c r="XDE226" s="1"/>
      <c r="XDF226" s="1"/>
      <c r="XDG226" s="1"/>
      <c r="XDH226" s="1"/>
      <c r="XDI226" s="1"/>
      <c r="XDJ226" s="1"/>
      <c r="XDK226" s="1"/>
      <c r="XDL226" s="1"/>
      <c r="XDM226" s="1"/>
      <c r="XDN226" s="1"/>
      <c r="XDO226" s="1"/>
      <c r="XDP226" s="1"/>
      <c r="XDQ226" s="1"/>
      <c r="XDR226" s="1"/>
      <c r="XDS226" s="1"/>
      <c r="XDT226" s="1"/>
      <c r="XDU226" s="1"/>
      <c r="XDV226" s="1"/>
      <c r="XDW226" s="1"/>
      <c r="XDX226" s="1"/>
      <c r="XDY226" s="1"/>
      <c r="XDZ226" s="1"/>
      <c r="XEA226" s="1"/>
      <c r="XEB226" s="1"/>
      <c r="XEC226" s="1"/>
      <c r="XED226" s="1"/>
      <c r="XEE226" s="1"/>
      <c r="XEF226" s="1"/>
      <c r="XEG226" s="1"/>
      <c r="XEH226" s="1"/>
      <c r="XEI226" s="1"/>
      <c r="XEJ226" s="1"/>
      <c r="XEK226" s="1"/>
      <c r="XEL226" s="1"/>
      <c r="XEM226" s="1"/>
      <c r="XEN226" s="1"/>
      <c r="XEO226" s="1"/>
      <c r="XEP226" s="1"/>
      <c r="XEQ226" s="1"/>
      <c r="XER226" s="1"/>
      <c r="XES226" s="1"/>
      <c r="XET226" s="1"/>
      <c r="XEU226" s="1"/>
      <c r="XEV226" s="1"/>
      <c r="XEW226" s="1"/>
      <c r="XEX226" s="1"/>
      <c r="XEY226" s="1"/>
      <c r="XEZ226" s="1"/>
      <c r="XFA226" s="1"/>
      <c r="XFB226" s="1"/>
      <c r="XFC226" s="1"/>
      <c r="XFD226" s="1"/>
    </row>
    <row r="227" spans="1:151 16227:16384" s="11" customFormat="1" ht="20.25" customHeight="1" x14ac:dyDescent="0.25">
      <c r="A227" s="66" t="s">
        <v>110</v>
      </c>
      <c r="B227" s="67"/>
      <c r="C227" s="62">
        <v>1</v>
      </c>
      <c r="D227" s="62"/>
      <c r="E227" s="20" t="s">
        <v>224</v>
      </c>
      <c r="F227" s="60">
        <f>(69.11)*(10.764)</f>
        <v>743.90003999999999</v>
      </c>
      <c r="G227" s="61"/>
      <c r="H227" s="20">
        <v>0</v>
      </c>
      <c r="I227" s="20">
        <f>F227*(($I$169)+1)+H227</f>
        <v>1153.0450619999999</v>
      </c>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WZC227" s="1"/>
      <c r="WZD227" s="1"/>
      <c r="WZE227" s="1"/>
      <c r="WZF227" s="1"/>
      <c r="WZG227" s="1"/>
      <c r="WZH227" s="1"/>
      <c r="WZI227" s="1"/>
      <c r="WZJ227" s="1"/>
      <c r="WZK227" s="1"/>
      <c r="WZL227" s="1"/>
      <c r="WZM227" s="1"/>
      <c r="WZN227" s="1"/>
      <c r="WZO227" s="1"/>
      <c r="WZP227" s="1"/>
      <c r="WZQ227" s="1"/>
      <c r="WZR227" s="1"/>
      <c r="WZS227" s="1"/>
      <c r="WZT227" s="1"/>
      <c r="WZU227" s="1"/>
      <c r="WZV227" s="1"/>
      <c r="WZW227" s="1"/>
      <c r="WZX227" s="1"/>
      <c r="WZY227" s="1"/>
      <c r="WZZ227" s="1"/>
      <c r="XAA227" s="1"/>
      <c r="XAB227" s="1"/>
      <c r="XAC227" s="1"/>
      <c r="XAD227" s="1"/>
      <c r="XAE227" s="1"/>
      <c r="XAF227" s="1"/>
      <c r="XAG227" s="1"/>
      <c r="XAH227" s="1"/>
      <c r="XAI227" s="1"/>
      <c r="XAJ227" s="1"/>
      <c r="XAK227" s="1"/>
      <c r="XAL227" s="1"/>
      <c r="XAM227" s="1"/>
      <c r="XAN227" s="1"/>
      <c r="XAO227" s="1"/>
      <c r="XAP227" s="1"/>
      <c r="XAQ227" s="1"/>
      <c r="XAR227" s="1"/>
      <c r="XAS227" s="1"/>
      <c r="XAT227" s="1"/>
      <c r="XAU227" s="1"/>
      <c r="XAV227" s="1"/>
      <c r="XAW227" s="1"/>
      <c r="XAX227" s="1"/>
      <c r="XAY227" s="1"/>
      <c r="XAZ227" s="1"/>
      <c r="XBA227" s="1"/>
      <c r="XBB227" s="1"/>
      <c r="XBC227" s="1"/>
      <c r="XBD227" s="1"/>
      <c r="XBE227" s="1"/>
      <c r="XBF227" s="1"/>
      <c r="XBG227" s="1"/>
      <c r="XBH227" s="1"/>
      <c r="XBI227" s="1"/>
      <c r="XBJ227" s="1"/>
      <c r="XBK227" s="1"/>
      <c r="XBL227" s="1"/>
      <c r="XBM227" s="1"/>
      <c r="XBN227" s="1"/>
      <c r="XBO227" s="1"/>
      <c r="XBP227" s="1"/>
      <c r="XBQ227" s="1"/>
      <c r="XBR227" s="1"/>
      <c r="XBS227" s="1"/>
      <c r="XBT227" s="1"/>
      <c r="XBU227" s="1"/>
      <c r="XBV227" s="1"/>
      <c r="XBW227" s="1"/>
      <c r="XBX227" s="1"/>
      <c r="XBY227" s="1"/>
      <c r="XBZ227" s="1"/>
      <c r="XCA227" s="1"/>
      <c r="XCB227" s="1"/>
      <c r="XCC227" s="1"/>
      <c r="XCD227" s="1"/>
      <c r="XCE227" s="1"/>
      <c r="XCF227" s="1"/>
      <c r="XCG227" s="1"/>
      <c r="XCH227" s="1"/>
      <c r="XCI227" s="1"/>
      <c r="XCJ227" s="1"/>
      <c r="XCK227" s="1"/>
      <c r="XCL227" s="1"/>
      <c r="XCM227" s="1"/>
      <c r="XCN227" s="1"/>
      <c r="XCO227" s="1"/>
      <c r="XCP227" s="1"/>
      <c r="XCQ227" s="1"/>
      <c r="XCR227" s="1"/>
      <c r="XCS227" s="1"/>
      <c r="XCT227" s="1"/>
      <c r="XCU227" s="1"/>
      <c r="XCV227" s="1"/>
      <c r="XCW227" s="1"/>
      <c r="XCX227" s="1"/>
      <c r="XCY227" s="1"/>
      <c r="XCZ227" s="1"/>
      <c r="XDA227" s="1"/>
      <c r="XDB227" s="1"/>
      <c r="XDC227" s="1"/>
      <c r="XDD227" s="1"/>
      <c r="XDE227" s="1"/>
      <c r="XDF227" s="1"/>
      <c r="XDG227" s="1"/>
      <c r="XDH227" s="1"/>
      <c r="XDI227" s="1"/>
      <c r="XDJ227" s="1"/>
      <c r="XDK227" s="1"/>
      <c r="XDL227" s="1"/>
      <c r="XDM227" s="1"/>
      <c r="XDN227" s="1"/>
      <c r="XDO227" s="1"/>
      <c r="XDP227" s="1"/>
      <c r="XDQ227" s="1"/>
      <c r="XDR227" s="1"/>
      <c r="XDS227" s="1"/>
      <c r="XDT227" s="1"/>
      <c r="XDU227" s="1"/>
      <c r="XDV227" s="1"/>
      <c r="XDW227" s="1"/>
      <c r="XDX227" s="1"/>
      <c r="XDY227" s="1"/>
      <c r="XDZ227" s="1"/>
      <c r="XEA227" s="1"/>
      <c r="XEB227" s="1"/>
      <c r="XEC227" s="1"/>
      <c r="XED227" s="1"/>
      <c r="XEE227" s="1"/>
      <c r="XEF227" s="1"/>
      <c r="XEG227" s="1"/>
      <c r="XEH227" s="1"/>
      <c r="XEI227" s="1"/>
      <c r="XEJ227" s="1"/>
      <c r="XEK227" s="1"/>
      <c r="XEL227" s="1"/>
      <c r="XEM227" s="1"/>
      <c r="XEN227" s="1"/>
      <c r="XEO227" s="1"/>
      <c r="XEP227" s="1"/>
      <c r="XEQ227" s="1"/>
      <c r="XER227" s="1"/>
      <c r="XES227" s="1"/>
      <c r="XET227" s="1"/>
      <c r="XEU227" s="1"/>
      <c r="XEV227" s="1"/>
      <c r="XEW227" s="1"/>
      <c r="XEX227" s="1"/>
      <c r="XEY227" s="1"/>
      <c r="XEZ227" s="1"/>
      <c r="XFA227" s="1"/>
      <c r="XFB227" s="1"/>
      <c r="XFC227" s="1"/>
      <c r="XFD227" s="1"/>
    </row>
    <row r="228" spans="1:151 16227:16384" s="11" customFormat="1" ht="20.25" customHeight="1" x14ac:dyDescent="0.25">
      <c r="A228" s="66" t="s">
        <v>110</v>
      </c>
      <c r="B228" s="67"/>
      <c r="C228" s="62">
        <f>C227+1</f>
        <v>2</v>
      </c>
      <c r="D228" s="62"/>
      <c r="E228" s="20" t="s">
        <v>227</v>
      </c>
      <c r="F228" s="60">
        <f>(85.02)*(10.764)</f>
        <v>915.15527999999995</v>
      </c>
      <c r="G228" s="61"/>
      <c r="H228" s="20">
        <v>0</v>
      </c>
      <c r="I228" s="20">
        <f t="shared" ref="I228:I229" si="30">F228*(($I$169)+1)+H228</f>
        <v>1418.4906839999999</v>
      </c>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WZC228" s="1"/>
      <c r="WZD228" s="1"/>
      <c r="WZE228" s="1"/>
      <c r="WZF228" s="1"/>
      <c r="WZG228" s="1"/>
      <c r="WZH228" s="1"/>
      <c r="WZI228" s="1"/>
      <c r="WZJ228" s="1"/>
      <c r="WZK228" s="1"/>
      <c r="WZL228" s="1"/>
      <c r="WZM228" s="1"/>
      <c r="WZN228" s="1"/>
      <c r="WZO228" s="1"/>
      <c r="WZP228" s="1"/>
      <c r="WZQ228" s="1"/>
      <c r="WZR228" s="1"/>
      <c r="WZS228" s="1"/>
      <c r="WZT228" s="1"/>
      <c r="WZU228" s="1"/>
      <c r="WZV228" s="1"/>
      <c r="WZW228" s="1"/>
      <c r="WZX228" s="1"/>
      <c r="WZY228" s="1"/>
      <c r="WZZ228" s="1"/>
      <c r="XAA228" s="1"/>
      <c r="XAB228" s="1"/>
      <c r="XAC228" s="1"/>
      <c r="XAD228" s="1"/>
      <c r="XAE228" s="1"/>
      <c r="XAF228" s="1"/>
      <c r="XAG228" s="1"/>
      <c r="XAH228" s="1"/>
      <c r="XAI228" s="1"/>
      <c r="XAJ228" s="1"/>
      <c r="XAK228" s="1"/>
      <c r="XAL228" s="1"/>
      <c r="XAM228" s="1"/>
      <c r="XAN228" s="1"/>
      <c r="XAO228" s="1"/>
      <c r="XAP228" s="1"/>
      <c r="XAQ228" s="1"/>
      <c r="XAR228" s="1"/>
      <c r="XAS228" s="1"/>
      <c r="XAT228" s="1"/>
      <c r="XAU228" s="1"/>
      <c r="XAV228" s="1"/>
      <c r="XAW228" s="1"/>
      <c r="XAX228" s="1"/>
      <c r="XAY228" s="1"/>
      <c r="XAZ228" s="1"/>
      <c r="XBA228" s="1"/>
      <c r="XBB228" s="1"/>
      <c r="XBC228" s="1"/>
      <c r="XBD228" s="1"/>
      <c r="XBE228" s="1"/>
      <c r="XBF228" s="1"/>
      <c r="XBG228" s="1"/>
      <c r="XBH228" s="1"/>
      <c r="XBI228" s="1"/>
      <c r="XBJ228" s="1"/>
      <c r="XBK228" s="1"/>
      <c r="XBL228" s="1"/>
      <c r="XBM228" s="1"/>
      <c r="XBN228" s="1"/>
      <c r="XBO228" s="1"/>
      <c r="XBP228" s="1"/>
      <c r="XBQ228" s="1"/>
      <c r="XBR228" s="1"/>
      <c r="XBS228" s="1"/>
      <c r="XBT228" s="1"/>
      <c r="XBU228" s="1"/>
      <c r="XBV228" s="1"/>
      <c r="XBW228" s="1"/>
      <c r="XBX228" s="1"/>
      <c r="XBY228" s="1"/>
      <c r="XBZ228" s="1"/>
      <c r="XCA228" s="1"/>
      <c r="XCB228" s="1"/>
      <c r="XCC228" s="1"/>
      <c r="XCD228" s="1"/>
      <c r="XCE228" s="1"/>
      <c r="XCF228" s="1"/>
      <c r="XCG228" s="1"/>
      <c r="XCH228" s="1"/>
      <c r="XCI228" s="1"/>
      <c r="XCJ228" s="1"/>
      <c r="XCK228" s="1"/>
      <c r="XCL228" s="1"/>
      <c r="XCM228" s="1"/>
      <c r="XCN228" s="1"/>
      <c r="XCO228" s="1"/>
      <c r="XCP228" s="1"/>
      <c r="XCQ228" s="1"/>
      <c r="XCR228" s="1"/>
      <c r="XCS228" s="1"/>
      <c r="XCT228" s="1"/>
      <c r="XCU228" s="1"/>
      <c r="XCV228" s="1"/>
      <c r="XCW228" s="1"/>
      <c r="XCX228" s="1"/>
      <c r="XCY228" s="1"/>
      <c r="XCZ228" s="1"/>
      <c r="XDA228" s="1"/>
      <c r="XDB228" s="1"/>
      <c r="XDC228" s="1"/>
      <c r="XDD228" s="1"/>
      <c r="XDE228" s="1"/>
      <c r="XDF228" s="1"/>
      <c r="XDG228" s="1"/>
      <c r="XDH228" s="1"/>
      <c r="XDI228" s="1"/>
      <c r="XDJ228" s="1"/>
      <c r="XDK228" s="1"/>
      <c r="XDL228" s="1"/>
      <c r="XDM228" s="1"/>
      <c r="XDN228" s="1"/>
      <c r="XDO228" s="1"/>
      <c r="XDP228" s="1"/>
      <c r="XDQ228" s="1"/>
      <c r="XDR228" s="1"/>
      <c r="XDS228" s="1"/>
      <c r="XDT228" s="1"/>
      <c r="XDU228" s="1"/>
      <c r="XDV228" s="1"/>
      <c r="XDW228" s="1"/>
      <c r="XDX228" s="1"/>
      <c r="XDY228" s="1"/>
      <c r="XDZ228" s="1"/>
      <c r="XEA228" s="1"/>
      <c r="XEB228" s="1"/>
      <c r="XEC228" s="1"/>
      <c r="XED228" s="1"/>
      <c r="XEE228" s="1"/>
      <c r="XEF228" s="1"/>
      <c r="XEG228" s="1"/>
      <c r="XEH228" s="1"/>
      <c r="XEI228" s="1"/>
      <c r="XEJ228" s="1"/>
      <c r="XEK228" s="1"/>
      <c r="XEL228" s="1"/>
      <c r="XEM228" s="1"/>
      <c r="XEN228" s="1"/>
      <c r="XEO228" s="1"/>
      <c r="XEP228" s="1"/>
      <c r="XEQ228" s="1"/>
      <c r="XER228" s="1"/>
      <c r="XES228" s="1"/>
      <c r="XET228" s="1"/>
      <c r="XEU228" s="1"/>
      <c r="XEV228" s="1"/>
      <c r="XEW228" s="1"/>
      <c r="XEX228" s="1"/>
      <c r="XEY228" s="1"/>
      <c r="XEZ228" s="1"/>
      <c r="XFA228" s="1"/>
      <c r="XFB228" s="1"/>
      <c r="XFC228" s="1"/>
      <c r="XFD228" s="1"/>
    </row>
    <row r="229" spans="1:151 16227:16384" s="11" customFormat="1" ht="20.25" customHeight="1" x14ac:dyDescent="0.25">
      <c r="A229" s="66" t="s">
        <v>110</v>
      </c>
      <c r="B229" s="67"/>
      <c r="C229" s="62">
        <f t="shared" ref="C229:C230" si="31">C228+1</f>
        <v>3</v>
      </c>
      <c r="D229" s="62"/>
      <c r="E229" s="20" t="s">
        <v>227</v>
      </c>
      <c r="F229" s="60">
        <f>(79.92)*(10.764)</f>
        <v>860.25887999999998</v>
      </c>
      <c r="G229" s="61"/>
      <c r="H229" s="20">
        <v>0</v>
      </c>
      <c r="I229" s="20">
        <f t="shared" si="30"/>
        <v>1333.4012640000001</v>
      </c>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WZC229" s="1"/>
      <c r="WZD229" s="1"/>
      <c r="WZE229" s="1"/>
      <c r="WZF229" s="1"/>
      <c r="WZG229" s="1"/>
      <c r="WZH229" s="1"/>
      <c r="WZI229" s="1"/>
      <c r="WZJ229" s="1"/>
      <c r="WZK229" s="1"/>
      <c r="WZL229" s="1"/>
      <c r="WZM229" s="1"/>
      <c r="WZN229" s="1"/>
      <c r="WZO229" s="1"/>
      <c r="WZP229" s="1"/>
      <c r="WZQ229" s="1"/>
      <c r="WZR229" s="1"/>
      <c r="WZS229" s="1"/>
      <c r="WZT229" s="1"/>
      <c r="WZU229" s="1"/>
      <c r="WZV229" s="1"/>
      <c r="WZW229" s="1"/>
      <c r="WZX229" s="1"/>
      <c r="WZY229" s="1"/>
      <c r="WZZ229" s="1"/>
      <c r="XAA229" s="1"/>
      <c r="XAB229" s="1"/>
      <c r="XAC229" s="1"/>
      <c r="XAD229" s="1"/>
      <c r="XAE229" s="1"/>
      <c r="XAF229" s="1"/>
      <c r="XAG229" s="1"/>
      <c r="XAH229" s="1"/>
      <c r="XAI229" s="1"/>
      <c r="XAJ229" s="1"/>
      <c r="XAK229" s="1"/>
      <c r="XAL229" s="1"/>
      <c r="XAM229" s="1"/>
      <c r="XAN229" s="1"/>
      <c r="XAO229" s="1"/>
      <c r="XAP229" s="1"/>
      <c r="XAQ229" s="1"/>
      <c r="XAR229" s="1"/>
      <c r="XAS229" s="1"/>
      <c r="XAT229" s="1"/>
      <c r="XAU229" s="1"/>
      <c r="XAV229" s="1"/>
      <c r="XAW229" s="1"/>
      <c r="XAX229" s="1"/>
      <c r="XAY229" s="1"/>
      <c r="XAZ229" s="1"/>
      <c r="XBA229" s="1"/>
      <c r="XBB229" s="1"/>
      <c r="XBC229" s="1"/>
      <c r="XBD229" s="1"/>
      <c r="XBE229" s="1"/>
      <c r="XBF229" s="1"/>
      <c r="XBG229" s="1"/>
      <c r="XBH229" s="1"/>
      <c r="XBI229" s="1"/>
      <c r="XBJ229" s="1"/>
      <c r="XBK229" s="1"/>
      <c r="XBL229" s="1"/>
      <c r="XBM229" s="1"/>
      <c r="XBN229" s="1"/>
      <c r="XBO229" s="1"/>
      <c r="XBP229" s="1"/>
      <c r="XBQ229" s="1"/>
      <c r="XBR229" s="1"/>
      <c r="XBS229" s="1"/>
      <c r="XBT229" s="1"/>
      <c r="XBU229" s="1"/>
      <c r="XBV229" s="1"/>
      <c r="XBW229" s="1"/>
      <c r="XBX229" s="1"/>
      <c r="XBY229" s="1"/>
      <c r="XBZ229" s="1"/>
      <c r="XCA229" s="1"/>
      <c r="XCB229" s="1"/>
      <c r="XCC229" s="1"/>
      <c r="XCD229" s="1"/>
      <c r="XCE229" s="1"/>
      <c r="XCF229" s="1"/>
      <c r="XCG229" s="1"/>
      <c r="XCH229" s="1"/>
      <c r="XCI229" s="1"/>
      <c r="XCJ229" s="1"/>
      <c r="XCK229" s="1"/>
      <c r="XCL229" s="1"/>
      <c r="XCM229" s="1"/>
      <c r="XCN229" s="1"/>
      <c r="XCO229" s="1"/>
      <c r="XCP229" s="1"/>
      <c r="XCQ229" s="1"/>
      <c r="XCR229" s="1"/>
      <c r="XCS229" s="1"/>
      <c r="XCT229" s="1"/>
      <c r="XCU229" s="1"/>
      <c r="XCV229" s="1"/>
      <c r="XCW229" s="1"/>
      <c r="XCX229" s="1"/>
      <c r="XCY229" s="1"/>
      <c r="XCZ229" s="1"/>
      <c r="XDA229" s="1"/>
      <c r="XDB229" s="1"/>
      <c r="XDC229" s="1"/>
      <c r="XDD229" s="1"/>
      <c r="XDE229" s="1"/>
      <c r="XDF229" s="1"/>
      <c r="XDG229" s="1"/>
      <c r="XDH229" s="1"/>
      <c r="XDI229" s="1"/>
      <c r="XDJ229" s="1"/>
      <c r="XDK229" s="1"/>
      <c r="XDL229" s="1"/>
      <c r="XDM229" s="1"/>
      <c r="XDN229" s="1"/>
      <c r="XDO229" s="1"/>
      <c r="XDP229" s="1"/>
      <c r="XDQ229" s="1"/>
      <c r="XDR229" s="1"/>
      <c r="XDS229" s="1"/>
      <c r="XDT229" s="1"/>
      <c r="XDU229" s="1"/>
      <c r="XDV229" s="1"/>
      <c r="XDW229" s="1"/>
      <c r="XDX229" s="1"/>
      <c r="XDY229" s="1"/>
      <c r="XDZ229" s="1"/>
      <c r="XEA229" s="1"/>
      <c r="XEB229" s="1"/>
      <c r="XEC229" s="1"/>
      <c r="XED229" s="1"/>
      <c r="XEE229" s="1"/>
      <c r="XEF229" s="1"/>
      <c r="XEG229" s="1"/>
      <c r="XEH229" s="1"/>
      <c r="XEI229" s="1"/>
      <c r="XEJ229" s="1"/>
      <c r="XEK229" s="1"/>
      <c r="XEL229" s="1"/>
      <c r="XEM229" s="1"/>
      <c r="XEN229" s="1"/>
      <c r="XEO229" s="1"/>
      <c r="XEP229" s="1"/>
      <c r="XEQ229" s="1"/>
      <c r="XER229" s="1"/>
      <c r="XES229" s="1"/>
      <c r="XET229" s="1"/>
      <c r="XEU229" s="1"/>
      <c r="XEV229" s="1"/>
      <c r="XEW229" s="1"/>
      <c r="XEX229" s="1"/>
      <c r="XEY229" s="1"/>
      <c r="XEZ229" s="1"/>
      <c r="XFA229" s="1"/>
      <c r="XFB229" s="1"/>
      <c r="XFC229" s="1"/>
      <c r="XFD229" s="1"/>
    </row>
    <row r="230" spans="1:151 16227:16384" s="11" customFormat="1" ht="20.25" customHeight="1" x14ac:dyDescent="0.25">
      <c r="A230" s="66" t="s">
        <v>110</v>
      </c>
      <c r="B230" s="67"/>
      <c r="C230" s="62">
        <f t="shared" si="31"/>
        <v>4</v>
      </c>
      <c r="D230" s="62"/>
      <c r="E230" s="60" t="s">
        <v>267</v>
      </c>
      <c r="F230" s="69"/>
      <c r="G230" s="69"/>
      <c r="H230" s="69"/>
      <c r="I230" s="6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WZC230" s="1"/>
      <c r="WZD230" s="1"/>
      <c r="WZE230" s="1"/>
      <c r="WZF230" s="1"/>
      <c r="WZG230" s="1"/>
      <c r="WZH230" s="1"/>
      <c r="WZI230" s="1"/>
      <c r="WZJ230" s="1"/>
      <c r="WZK230" s="1"/>
      <c r="WZL230" s="1"/>
      <c r="WZM230" s="1"/>
      <c r="WZN230" s="1"/>
      <c r="WZO230" s="1"/>
      <c r="WZP230" s="1"/>
      <c r="WZQ230" s="1"/>
      <c r="WZR230" s="1"/>
      <c r="WZS230" s="1"/>
      <c r="WZT230" s="1"/>
      <c r="WZU230" s="1"/>
      <c r="WZV230" s="1"/>
      <c r="WZW230" s="1"/>
      <c r="WZX230" s="1"/>
      <c r="WZY230" s="1"/>
      <c r="WZZ230" s="1"/>
      <c r="XAA230" s="1"/>
      <c r="XAB230" s="1"/>
      <c r="XAC230" s="1"/>
      <c r="XAD230" s="1"/>
      <c r="XAE230" s="1"/>
      <c r="XAF230" s="1"/>
      <c r="XAG230" s="1"/>
      <c r="XAH230" s="1"/>
      <c r="XAI230" s="1"/>
      <c r="XAJ230" s="1"/>
      <c r="XAK230" s="1"/>
      <c r="XAL230" s="1"/>
      <c r="XAM230" s="1"/>
      <c r="XAN230" s="1"/>
      <c r="XAO230" s="1"/>
      <c r="XAP230" s="1"/>
      <c r="XAQ230" s="1"/>
      <c r="XAR230" s="1"/>
      <c r="XAS230" s="1"/>
      <c r="XAT230" s="1"/>
      <c r="XAU230" s="1"/>
      <c r="XAV230" s="1"/>
      <c r="XAW230" s="1"/>
      <c r="XAX230" s="1"/>
      <c r="XAY230" s="1"/>
      <c r="XAZ230" s="1"/>
      <c r="XBA230" s="1"/>
      <c r="XBB230" s="1"/>
      <c r="XBC230" s="1"/>
      <c r="XBD230" s="1"/>
      <c r="XBE230" s="1"/>
      <c r="XBF230" s="1"/>
      <c r="XBG230" s="1"/>
      <c r="XBH230" s="1"/>
      <c r="XBI230" s="1"/>
      <c r="XBJ230" s="1"/>
      <c r="XBK230" s="1"/>
      <c r="XBL230" s="1"/>
      <c r="XBM230" s="1"/>
      <c r="XBN230" s="1"/>
      <c r="XBO230" s="1"/>
      <c r="XBP230" s="1"/>
      <c r="XBQ230" s="1"/>
      <c r="XBR230" s="1"/>
      <c r="XBS230" s="1"/>
      <c r="XBT230" s="1"/>
      <c r="XBU230" s="1"/>
      <c r="XBV230" s="1"/>
      <c r="XBW230" s="1"/>
      <c r="XBX230" s="1"/>
      <c r="XBY230" s="1"/>
      <c r="XBZ230" s="1"/>
      <c r="XCA230" s="1"/>
      <c r="XCB230" s="1"/>
      <c r="XCC230" s="1"/>
      <c r="XCD230" s="1"/>
      <c r="XCE230" s="1"/>
      <c r="XCF230" s="1"/>
      <c r="XCG230" s="1"/>
      <c r="XCH230" s="1"/>
      <c r="XCI230" s="1"/>
      <c r="XCJ230" s="1"/>
      <c r="XCK230" s="1"/>
      <c r="XCL230" s="1"/>
      <c r="XCM230" s="1"/>
      <c r="XCN230" s="1"/>
      <c r="XCO230" s="1"/>
      <c r="XCP230" s="1"/>
      <c r="XCQ230" s="1"/>
      <c r="XCR230" s="1"/>
      <c r="XCS230" s="1"/>
      <c r="XCT230" s="1"/>
      <c r="XCU230" s="1"/>
      <c r="XCV230" s="1"/>
      <c r="XCW230" s="1"/>
      <c r="XCX230" s="1"/>
      <c r="XCY230" s="1"/>
      <c r="XCZ230" s="1"/>
      <c r="XDA230" s="1"/>
      <c r="XDB230" s="1"/>
      <c r="XDC230" s="1"/>
      <c r="XDD230" s="1"/>
      <c r="XDE230" s="1"/>
      <c r="XDF230" s="1"/>
      <c r="XDG230" s="1"/>
      <c r="XDH230" s="1"/>
      <c r="XDI230" s="1"/>
      <c r="XDJ230" s="1"/>
      <c r="XDK230" s="1"/>
      <c r="XDL230" s="1"/>
      <c r="XDM230" s="1"/>
      <c r="XDN230" s="1"/>
      <c r="XDO230" s="1"/>
      <c r="XDP230" s="1"/>
      <c r="XDQ230" s="1"/>
      <c r="XDR230" s="1"/>
      <c r="XDS230" s="1"/>
      <c r="XDT230" s="1"/>
      <c r="XDU230" s="1"/>
      <c r="XDV230" s="1"/>
      <c r="XDW230" s="1"/>
      <c r="XDX230" s="1"/>
      <c r="XDY230" s="1"/>
      <c r="XDZ230" s="1"/>
      <c r="XEA230" s="1"/>
      <c r="XEB230" s="1"/>
      <c r="XEC230" s="1"/>
      <c r="XED230" s="1"/>
      <c r="XEE230" s="1"/>
      <c r="XEF230" s="1"/>
      <c r="XEG230" s="1"/>
      <c r="XEH230" s="1"/>
      <c r="XEI230" s="1"/>
      <c r="XEJ230" s="1"/>
      <c r="XEK230" s="1"/>
      <c r="XEL230" s="1"/>
      <c r="XEM230" s="1"/>
      <c r="XEN230" s="1"/>
      <c r="XEO230" s="1"/>
      <c r="XEP230" s="1"/>
      <c r="XEQ230" s="1"/>
      <c r="XER230" s="1"/>
      <c r="XES230" s="1"/>
      <c r="XET230" s="1"/>
      <c r="XEU230" s="1"/>
      <c r="XEV230" s="1"/>
      <c r="XEW230" s="1"/>
      <c r="XEX230" s="1"/>
      <c r="XEY230" s="1"/>
      <c r="XEZ230" s="1"/>
      <c r="XFA230" s="1"/>
      <c r="XFB230" s="1"/>
      <c r="XFC230" s="1"/>
      <c r="XFD230" s="1"/>
    </row>
    <row r="231" spans="1:151 16227:16384" s="11" customFormat="1" ht="20.25" x14ac:dyDescent="0.25">
      <c r="A231" s="63" t="s">
        <v>259</v>
      </c>
      <c r="B231" s="64"/>
      <c r="C231" s="64"/>
      <c r="D231" s="64"/>
      <c r="E231" s="64"/>
      <c r="F231" s="64"/>
      <c r="G231" s="64"/>
      <c r="H231" s="64"/>
      <c r="I231" s="65"/>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WZC231" s="1"/>
      <c r="WZD231" s="1"/>
      <c r="WZE231" s="1"/>
      <c r="WZF231" s="1"/>
      <c r="WZG231" s="1"/>
      <c r="WZH231" s="1"/>
      <c r="WZI231" s="1"/>
      <c r="WZJ231" s="1"/>
      <c r="WZK231" s="1"/>
      <c r="WZL231" s="1"/>
      <c r="WZM231" s="1"/>
      <c r="WZN231" s="1"/>
      <c r="WZO231" s="1"/>
      <c r="WZP231" s="1"/>
      <c r="WZQ231" s="1"/>
      <c r="WZR231" s="1"/>
      <c r="WZS231" s="1"/>
      <c r="WZT231" s="1"/>
      <c r="WZU231" s="1"/>
      <c r="WZV231" s="1"/>
      <c r="WZW231" s="1"/>
      <c r="WZX231" s="1"/>
      <c r="WZY231" s="1"/>
      <c r="WZZ231" s="1"/>
      <c r="XAA231" s="1"/>
      <c r="XAB231" s="1"/>
      <c r="XAC231" s="1"/>
      <c r="XAD231" s="1"/>
      <c r="XAE231" s="1"/>
      <c r="XAF231" s="1"/>
      <c r="XAG231" s="1"/>
      <c r="XAH231" s="1"/>
      <c r="XAI231" s="1"/>
      <c r="XAJ231" s="1"/>
      <c r="XAK231" s="1"/>
      <c r="XAL231" s="1"/>
      <c r="XAM231" s="1"/>
      <c r="XAN231" s="1"/>
      <c r="XAO231" s="1"/>
      <c r="XAP231" s="1"/>
      <c r="XAQ231" s="1"/>
      <c r="XAR231" s="1"/>
      <c r="XAS231" s="1"/>
      <c r="XAT231" s="1"/>
      <c r="XAU231" s="1"/>
      <c r="XAV231" s="1"/>
      <c r="XAW231" s="1"/>
      <c r="XAX231" s="1"/>
      <c r="XAY231" s="1"/>
      <c r="XAZ231" s="1"/>
      <c r="XBA231" s="1"/>
      <c r="XBB231" s="1"/>
      <c r="XBC231" s="1"/>
      <c r="XBD231" s="1"/>
      <c r="XBE231" s="1"/>
      <c r="XBF231" s="1"/>
      <c r="XBG231" s="1"/>
      <c r="XBH231" s="1"/>
      <c r="XBI231" s="1"/>
      <c r="XBJ231" s="1"/>
      <c r="XBK231" s="1"/>
      <c r="XBL231" s="1"/>
      <c r="XBM231" s="1"/>
      <c r="XBN231" s="1"/>
      <c r="XBO231" s="1"/>
      <c r="XBP231" s="1"/>
      <c r="XBQ231" s="1"/>
      <c r="XBR231" s="1"/>
      <c r="XBS231" s="1"/>
      <c r="XBT231" s="1"/>
      <c r="XBU231" s="1"/>
      <c r="XBV231" s="1"/>
      <c r="XBW231" s="1"/>
      <c r="XBX231" s="1"/>
      <c r="XBY231" s="1"/>
      <c r="XBZ231" s="1"/>
      <c r="XCA231" s="1"/>
      <c r="XCB231" s="1"/>
      <c r="XCC231" s="1"/>
      <c r="XCD231" s="1"/>
      <c r="XCE231" s="1"/>
      <c r="XCF231" s="1"/>
      <c r="XCG231" s="1"/>
      <c r="XCH231" s="1"/>
      <c r="XCI231" s="1"/>
      <c r="XCJ231" s="1"/>
      <c r="XCK231" s="1"/>
      <c r="XCL231" s="1"/>
      <c r="XCM231" s="1"/>
      <c r="XCN231" s="1"/>
      <c r="XCO231" s="1"/>
      <c r="XCP231" s="1"/>
      <c r="XCQ231" s="1"/>
      <c r="XCR231" s="1"/>
      <c r="XCS231" s="1"/>
      <c r="XCT231" s="1"/>
      <c r="XCU231" s="1"/>
      <c r="XCV231" s="1"/>
      <c r="XCW231" s="1"/>
      <c r="XCX231" s="1"/>
      <c r="XCY231" s="1"/>
      <c r="XCZ231" s="1"/>
      <c r="XDA231" s="1"/>
      <c r="XDB231" s="1"/>
      <c r="XDC231" s="1"/>
      <c r="XDD231" s="1"/>
      <c r="XDE231" s="1"/>
      <c r="XDF231" s="1"/>
      <c r="XDG231" s="1"/>
      <c r="XDH231" s="1"/>
      <c r="XDI231" s="1"/>
      <c r="XDJ231" s="1"/>
      <c r="XDK231" s="1"/>
      <c r="XDL231" s="1"/>
      <c r="XDM231" s="1"/>
      <c r="XDN231" s="1"/>
      <c r="XDO231" s="1"/>
      <c r="XDP231" s="1"/>
      <c r="XDQ231" s="1"/>
      <c r="XDR231" s="1"/>
      <c r="XDS231" s="1"/>
      <c r="XDT231" s="1"/>
      <c r="XDU231" s="1"/>
      <c r="XDV231" s="1"/>
      <c r="XDW231" s="1"/>
      <c r="XDX231" s="1"/>
      <c r="XDY231" s="1"/>
      <c r="XDZ231" s="1"/>
      <c r="XEA231" s="1"/>
      <c r="XEB231" s="1"/>
      <c r="XEC231" s="1"/>
      <c r="XED231" s="1"/>
      <c r="XEE231" s="1"/>
      <c r="XEF231" s="1"/>
      <c r="XEG231" s="1"/>
      <c r="XEH231" s="1"/>
      <c r="XEI231" s="1"/>
      <c r="XEJ231" s="1"/>
      <c r="XEK231" s="1"/>
      <c r="XEL231" s="1"/>
      <c r="XEM231" s="1"/>
      <c r="XEN231" s="1"/>
      <c r="XEO231" s="1"/>
      <c r="XEP231" s="1"/>
      <c r="XEQ231" s="1"/>
      <c r="XER231" s="1"/>
      <c r="XES231" s="1"/>
      <c r="XET231" s="1"/>
      <c r="XEU231" s="1"/>
      <c r="XEV231" s="1"/>
      <c r="XEW231" s="1"/>
      <c r="XEX231" s="1"/>
      <c r="XEY231" s="1"/>
      <c r="XEZ231" s="1"/>
      <c r="XFA231" s="1"/>
      <c r="XFB231" s="1"/>
      <c r="XFC231" s="1"/>
      <c r="XFD231" s="1"/>
    </row>
    <row r="232" spans="1:151 16227:16384" s="11" customFormat="1" ht="20.25" customHeight="1" x14ac:dyDescent="0.25">
      <c r="A232" s="66" t="s">
        <v>110</v>
      </c>
      <c r="B232" s="67"/>
      <c r="C232" s="62">
        <v>1</v>
      </c>
      <c r="D232" s="62"/>
      <c r="E232" s="20" t="s">
        <v>224</v>
      </c>
      <c r="F232" s="60">
        <f>(69.11)*(10.764)</f>
        <v>743.90003999999999</v>
      </c>
      <c r="G232" s="61"/>
      <c r="H232" s="20">
        <v>0</v>
      </c>
      <c r="I232" s="20">
        <f>F232*(($I$169)+1)+H232</f>
        <v>1153.0450619999999</v>
      </c>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WZC232" s="1"/>
      <c r="WZD232" s="1"/>
      <c r="WZE232" s="1"/>
      <c r="WZF232" s="1"/>
      <c r="WZG232" s="1"/>
      <c r="WZH232" s="1"/>
      <c r="WZI232" s="1"/>
      <c r="WZJ232" s="1"/>
      <c r="WZK232" s="1"/>
      <c r="WZL232" s="1"/>
      <c r="WZM232" s="1"/>
      <c r="WZN232" s="1"/>
      <c r="WZO232" s="1"/>
      <c r="WZP232" s="1"/>
      <c r="WZQ232" s="1"/>
      <c r="WZR232" s="1"/>
      <c r="WZS232" s="1"/>
      <c r="WZT232" s="1"/>
      <c r="WZU232" s="1"/>
      <c r="WZV232" s="1"/>
      <c r="WZW232" s="1"/>
      <c r="WZX232" s="1"/>
      <c r="WZY232" s="1"/>
      <c r="WZZ232" s="1"/>
      <c r="XAA232" s="1"/>
      <c r="XAB232" s="1"/>
      <c r="XAC232" s="1"/>
      <c r="XAD232" s="1"/>
      <c r="XAE232" s="1"/>
      <c r="XAF232" s="1"/>
      <c r="XAG232" s="1"/>
      <c r="XAH232" s="1"/>
      <c r="XAI232" s="1"/>
      <c r="XAJ232" s="1"/>
      <c r="XAK232" s="1"/>
      <c r="XAL232" s="1"/>
      <c r="XAM232" s="1"/>
      <c r="XAN232" s="1"/>
      <c r="XAO232" s="1"/>
      <c r="XAP232" s="1"/>
      <c r="XAQ232" s="1"/>
      <c r="XAR232" s="1"/>
      <c r="XAS232" s="1"/>
      <c r="XAT232" s="1"/>
      <c r="XAU232" s="1"/>
      <c r="XAV232" s="1"/>
      <c r="XAW232" s="1"/>
      <c r="XAX232" s="1"/>
      <c r="XAY232" s="1"/>
      <c r="XAZ232" s="1"/>
      <c r="XBA232" s="1"/>
      <c r="XBB232" s="1"/>
      <c r="XBC232" s="1"/>
      <c r="XBD232" s="1"/>
      <c r="XBE232" s="1"/>
      <c r="XBF232" s="1"/>
      <c r="XBG232" s="1"/>
      <c r="XBH232" s="1"/>
      <c r="XBI232" s="1"/>
      <c r="XBJ232" s="1"/>
      <c r="XBK232" s="1"/>
      <c r="XBL232" s="1"/>
      <c r="XBM232" s="1"/>
      <c r="XBN232" s="1"/>
      <c r="XBO232" s="1"/>
      <c r="XBP232" s="1"/>
      <c r="XBQ232" s="1"/>
      <c r="XBR232" s="1"/>
      <c r="XBS232" s="1"/>
      <c r="XBT232" s="1"/>
      <c r="XBU232" s="1"/>
      <c r="XBV232" s="1"/>
      <c r="XBW232" s="1"/>
      <c r="XBX232" s="1"/>
      <c r="XBY232" s="1"/>
      <c r="XBZ232" s="1"/>
      <c r="XCA232" s="1"/>
      <c r="XCB232" s="1"/>
      <c r="XCC232" s="1"/>
      <c r="XCD232" s="1"/>
      <c r="XCE232" s="1"/>
      <c r="XCF232" s="1"/>
      <c r="XCG232" s="1"/>
      <c r="XCH232" s="1"/>
      <c r="XCI232" s="1"/>
      <c r="XCJ232" s="1"/>
      <c r="XCK232" s="1"/>
      <c r="XCL232" s="1"/>
      <c r="XCM232" s="1"/>
      <c r="XCN232" s="1"/>
      <c r="XCO232" s="1"/>
      <c r="XCP232" s="1"/>
      <c r="XCQ232" s="1"/>
      <c r="XCR232" s="1"/>
      <c r="XCS232" s="1"/>
      <c r="XCT232" s="1"/>
      <c r="XCU232" s="1"/>
      <c r="XCV232" s="1"/>
      <c r="XCW232" s="1"/>
      <c r="XCX232" s="1"/>
      <c r="XCY232" s="1"/>
      <c r="XCZ232" s="1"/>
      <c r="XDA232" s="1"/>
      <c r="XDB232" s="1"/>
      <c r="XDC232" s="1"/>
      <c r="XDD232" s="1"/>
      <c r="XDE232" s="1"/>
      <c r="XDF232" s="1"/>
      <c r="XDG232" s="1"/>
      <c r="XDH232" s="1"/>
      <c r="XDI232" s="1"/>
      <c r="XDJ232" s="1"/>
      <c r="XDK232" s="1"/>
      <c r="XDL232" s="1"/>
      <c r="XDM232" s="1"/>
      <c r="XDN232" s="1"/>
      <c r="XDO232" s="1"/>
      <c r="XDP232" s="1"/>
      <c r="XDQ232" s="1"/>
      <c r="XDR232" s="1"/>
      <c r="XDS232" s="1"/>
      <c r="XDT232" s="1"/>
      <c r="XDU232" s="1"/>
      <c r="XDV232" s="1"/>
      <c r="XDW232" s="1"/>
      <c r="XDX232" s="1"/>
      <c r="XDY232" s="1"/>
      <c r="XDZ232" s="1"/>
      <c r="XEA232" s="1"/>
      <c r="XEB232" s="1"/>
      <c r="XEC232" s="1"/>
      <c r="XED232" s="1"/>
      <c r="XEE232" s="1"/>
      <c r="XEF232" s="1"/>
      <c r="XEG232" s="1"/>
      <c r="XEH232" s="1"/>
      <c r="XEI232" s="1"/>
      <c r="XEJ232" s="1"/>
      <c r="XEK232" s="1"/>
      <c r="XEL232" s="1"/>
      <c r="XEM232" s="1"/>
      <c r="XEN232" s="1"/>
      <c r="XEO232" s="1"/>
      <c r="XEP232" s="1"/>
      <c r="XEQ232" s="1"/>
      <c r="XER232" s="1"/>
      <c r="XES232" s="1"/>
      <c r="XET232" s="1"/>
      <c r="XEU232" s="1"/>
      <c r="XEV232" s="1"/>
      <c r="XEW232" s="1"/>
      <c r="XEX232" s="1"/>
      <c r="XEY232" s="1"/>
      <c r="XEZ232" s="1"/>
      <c r="XFA232" s="1"/>
      <c r="XFB232" s="1"/>
      <c r="XFC232" s="1"/>
      <c r="XFD232" s="1"/>
    </row>
    <row r="233" spans="1:151 16227:16384" s="11" customFormat="1" ht="20.25" customHeight="1" x14ac:dyDescent="0.25">
      <c r="A233" s="66" t="s">
        <v>110</v>
      </c>
      <c r="B233" s="67"/>
      <c r="C233" s="62">
        <f>C232+1</f>
        <v>2</v>
      </c>
      <c r="D233" s="62"/>
      <c r="E233" s="20" t="s">
        <v>227</v>
      </c>
      <c r="F233" s="60">
        <f>(85.02)*(10.764)</f>
        <v>915.15527999999995</v>
      </c>
      <c r="G233" s="61"/>
      <c r="H233" s="20">
        <v>0</v>
      </c>
      <c r="I233" s="20">
        <f t="shared" ref="I233:I235" si="32">F233*(($I$169)+1)+H233</f>
        <v>1418.4906839999999</v>
      </c>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WZC233" s="1"/>
      <c r="WZD233" s="1"/>
      <c r="WZE233" s="1"/>
      <c r="WZF233" s="1"/>
      <c r="WZG233" s="1"/>
      <c r="WZH233" s="1"/>
      <c r="WZI233" s="1"/>
      <c r="WZJ233" s="1"/>
      <c r="WZK233" s="1"/>
      <c r="WZL233" s="1"/>
      <c r="WZM233" s="1"/>
      <c r="WZN233" s="1"/>
      <c r="WZO233" s="1"/>
      <c r="WZP233" s="1"/>
      <c r="WZQ233" s="1"/>
      <c r="WZR233" s="1"/>
      <c r="WZS233" s="1"/>
      <c r="WZT233" s="1"/>
      <c r="WZU233" s="1"/>
      <c r="WZV233" s="1"/>
      <c r="WZW233" s="1"/>
      <c r="WZX233" s="1"/>
      <c r="WZY233" s="1"/>
      <c r="WZZ233" s="1"/>
      <c r="XAA233" s="1"/>
      <c r="XAB233" s="1"/>
      <c r="XAC233" s="1"/>
      <c r="XAD233" s="1"/>
      <c r="XAE233" s="1"/>
      <c r="XAF233" s="1"/>
      <c r="XAG233" s="1"/>
      <c r="XAH233" s="1"/>
      <c r="XAI233" s="1"/>
      <c r="XAJ233" s="1"/>
      <c r="XAK233" s="1"/>
      <c r="XAL233" s="1"/>
      <c r="XAM233" s="1"/>
      <c r="XAN233" s="1"/>
      <c r="XAO233" s="1"/>
      <c r="XAP233" s="1"/>
      <c r="XAQ233" s="1"/>
      <c r="XAR233" s="1"/>
      <c r="XAS233" s="1"/>
      <c r="XAT233" s="1"/>
      <c r="XAU233" s="1"/>
      <c r="XAV233" s="1"/>
      <c r="XAW233" s="1"/>
      <c r="XAX233" s="1"/>
      <c r="XAY233" s="1"/>
      <c r="XAZ233" s="1"/>
      <c r="XBA233" s="1"/>
      <c r="XBB233" s="1"/>
      <c r="XBC233" s="1"/>
      <c r="XBD233" s="1"/>
      <c r="XBE233" s="1"/>
      <c r="XBF233" s="1"/>
      <c r="XBG233" s="1"/>
      <c r="XBH233" s="1"/>
      <c r="XBI233" s="1"/>
      <c r="XBJ233" s="1"/>
      <c r="XBK233" s="1"/>
      <c r="XBL233" s="1"/>
      <c r="XBM233" s="1"/>
      <c r="XBN233" s="1"/>
      <c r="XBO233" s="1"/>
      <c r="XBP233" s="1"/>
      <c r="XBQ233" s="1"/>
      <c r="XBR233" s="1"/>
      <c r="XBS233" s="1"/>
      <c r="XBT233" s="1"/>
      <c r="XBU233" s="1"/>
      <c r="XBV233" s="1"/>
      <c r="XBW233" s="1"/>
      <c r="XBX233" s="1"/>
      <c r="XBY233" s="1"/>
      <c r="XBZ233" s="1"/>
      <c r="XCA233" s="1"/>
      <c r="XCB233" s="1"/>
      <c r="XCC233" s="1"/>
      <c r="XCD233" s="1"/>
      <c r="XCE233" s="1"/>
      <c r="XCF233" s="1"/>
      <c r="XCG233" s="1"/>
      <c r="XCH233" s="1"/>
      <c r="XCI233" s="1"/>
      <c r="XCJ233" s="1"/>
      <c r="XCK233" s="1"/>
      <c r="XCL233" s="1"/>
      <c r="XCM233" s="1"/>
      <c r="XCN233" s="1"/>
      <c r="XCO233" s="1"/>
      <c r="XCP233" s="1"/>
      <c r="XCQ233" s="1"/>
      <c r="XCR233" s="1"/>
      <c r="XCS233" s="1"/>
      <c r="XCT233" s="1"/>
      <c r="XCU233" s="1"/>
      <c r="XCV233" s="1"/>
      <c r="XCW233" s="1"/>
      <c r="XCX233" s="1"/>
      <c r="XCY233" s="1"/>
      <c r="XCZ233" s="1"/>
      <c r="XDA233" s="1"/>
      <c r="XDB233" s="1"/>
      <c r="XDC233" s="1"/>
      <c r="XDD233" s="1"/>
      <c r="XDE233" s="1"/>
      <c r="XDF233" s="1"/>
      <c r="XDG233" s="1"/>
      <c r="XDH233" s="1"/>
      <c r="XDI233" s="1"/>
      <c r="XDJ233" s="1"/>
      <c r="XDK233" s="1"/>
      <c r="XDL233" s="1"/>
      <c r="XDM233" s="1"/>
      <c r="XDN233" s="1"/>
      <c r="XDO233" s="1"/>
      <c r="XDP233" s="1"/>
      <c r="XDQ233" s="1"/>
      <c r="XDR233" s="1"/>
      <c r="XDS233" s="1"/>
      <c r="XDT233" s="1"/>
      <c r="XDU233" s="1"/>
      <c r="XDV233" s="1"/>
      <c r="XDW233" s="1"/>
      <c r="XDX233" s="1"/>
      <c r="XDY233" s="1"/>
      <c r="XDZ233" s="1"/>
      <c r="XEA233" s="1"/>
      <c r="XEB233" s="1"/>
      <c r="XEC233" s="1"/>
      <c r="XED233" s="1"/>
      <c r="XEE233" s="1"/>
      <c r="XEF233" s="1"/>
      <c r="XEG233" s="1"/>
      <c r="XEH233" s="1"/>
      <c r="XEI233" s="1"/>
      <c r="XEJ233" s="1"/>
      <c r="XEK233" s="1"/>
      <c r="XEL233" s="1"/>
      <c r="XEM233" s="1"/>
      <c r="XEN233" s="1"/>
      <c r="XEO233" s="1"/>
      <c r="XEP233" s="1"/>
      <c r="XEQ233" s="1"/>
      <c r="XER233" s="1"/>
      <c r="XES233" s="1"/>
      <c r="XET233" s="1"/>
      <c r="XEU233" s="1"/>
      <c r="XEV233" s="1"/>
      <c r="XEW233" s="1"/>
      <c r="XEX233" s="1"/>
      <c r="XEY233" s="1"/>
      <c r="XEZ233" s="1"/>
      <c r="XFA233" s="1"/>
      <c r="XFB233" s="1"/>
      <c r="XFC233" s="1"/>
      <c r="XFD233" s="1"/>
    </row>
    <row r="234" spans="1:151 16227:16384" s="11" customFormat="1" ht="20.25" customHeight="1" x14ac:dyDescent="0.25">
      <c r="A234" s="66" t="s">
        <v>110</v>
      </c>
      <c r="B234" s="67"/>
      <c r="C234" s="62">
        <f t="shared" ref="C234:C235" si="33">C233+1</f>
        <v>3</v>
      </c>
      <c r="D234" s="62"/>
      <c r="E234" s="20" t="s">
        <v>227</v>
      </c>
      <c r="F234" s="60">
        <f>(79.92)*(10.764)</f>
        <v>860.25887999999998</v>
      </c>
      <c r="G234" s="61"/>
      <c r="H234" s="20">
        <v>0</v>
      </c>
      <c r="I234" s="20">
        <f t="shared" si="32"/>
        <v>1333.4012640000001</v>
      </c>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WZC234" s="1"/>
      <c r="WZD234" s="1"/>
      <c r="WZE234" s="1"/>
      <c r="WZF234" s="1"/>
      <c r="WZG234" s="1"/>
      <c r="WZH234" s="1"/>
      <c r="WZI234" s="1"/>
      <c r="WZJ234" s="1"/>
      <c r="WZK234" s="1"/>
      <c r="WZL234" s="1"/>
      <c r="WZM234" s="1"/>
      <c r="WZN234" s="1"/>
      <c r="WZO234" s="1"/>
      <c r="WZP234" s="1"/>
      <c r="WZQ234" s="1"/>
      <c r="WZR234" s="1"/>
      <c r="WZS234" s="1"/>
      <c r="WZT234" s="1"/>
      <c r="WZU234" s="1"/>
      <c r="WZV234" s="1"/>
      <c r="WZW234" s="1"/>
      <c r="WZX234" s="1"/>
      <c r="WZY234" s="1"/>
      <c r="WZZ234" s="1"/>
      <c r="XAA234" s="1"/>
      <c r="XAB234" s="1"/>
      <c r="XAC234" s="1"/>
      <c r="XAD234" s="1"/>
      <c r="XAE234" s="1"/>
      <c r="XAF234" s="1"/>
      <c r="XAG234" s="1"/>
      <c r="XAH234" s="1"/>
      <c r="XAI234" s="1"/>
      <c r="XAJ234" s="1"/>
      <c r="XAK234" s="1"/>
      <c r="XAL234" s="1"/>
      <c r="XAM234" s="1"/>
      <c r="XAN234" s="1"/>
      <c r="XAO234" s="1"/>
      <c r="XAP234" s="1"/>
      <c r="XAQ234" s="1"/>
      <c r="XAR234" s="1"/>
      <c r="XAS234" s="1"/>
      <c r="XAT234" s="1"/>
      <c r="XAU234" s="1"/>
      <c r="XAV234" s="1"/>
      <c r="XAW234" s="1"/>
      <c r="XAX234" s="1"/>
      <c r="XAY234" s="1"/>
      <c r="XAZ234" s="1"/>
      <c r="XBA234" s="1"/>
      <c r="XBB234" s="1"/>
      <c r="XBC234" s="1"/>
      <c r="XBD234" s="1"/>
      <c r="XBE234" s="1"/>
      <c r="XBF234" s="1"/>
      <c r="XBG234" s="1"/>
      <c r="XBH234" s="1"/>
      <c r="XBI234" s="1"/>
      <c r="XBJ234" s="1"/>
      <c r="XBK234" s="1"/>
      <c r="XBL234" s="1"/>
      <c r="XBM234" s="1"/>
      <c r="XBN234" s="1"/>
      <c r="XBO234" s="1"/>
      <c r="XBP234" s="1"/>
      <c r="XBQ234" s="1"/>
      <c r="XBR234" s="1"/>
      <c r="XBS234" s="1"/>
      <c r="XBT234" s="1"/>
      <c r="XBU234" s="1"/>
      <c r="XBV234" s="1"/>
      <c r="XBW234" s="1"/>
      <c r="XBX234" s="1"/>
      <c r="XBY234" s="1"/>
      <c r="XBZ234" s="1"/>
      <c r="XCA234" s="1"/>
      <c r="XCB234" s="1"/>
      <c r="XCC234" s="1"/>
      <c r="XCD234" s="1"/>
      <c r="XCE234" s="1"/>
      <c r="XCF234" s="1"/>
      <c r="XCG234" s="1"/>
      <c r="XCH234" s="1"/>
      <c r="XCI234" s="1"/>
      <c r="XCJ234" s="1"/>
      <c r="XCK234" s="1"/>
      <c r="XCL234" s="1"/>
      <c r="XCM234" s="1"/>
      <c r="XCN234" s="1"/>
      <c r="XCO234" s="1"/>
      <c r="XCP234" s="1"/>
      <c r="XCQ234" s="1"/>
      <c r="XCR234" s="1"/>
      <c r="XCS234" s="1"/>
      <c r="XCT234" s="1"/>
      <c r="XCU234" s="1"/>
      <c r="XCV234" s="1"/>
      <c r="XCW234" s="1"/>
      <c r="XCX234" s="1"/>
      <c r="XCY234" s="1"/>
      <c r="XCZ234" s="1"/>
      <c r="XDA234" s="1"/>
      <c r="XDB234" s="1"/>
      <c r="XDC234" s="1"/>
      <c r="XDD234" s="1"/>
      <c r="XDE234" s="1"/>
      <c r="XDF234" s="1"/>
      <c r="XDG234" s="1"/>
      <c r="XDH234" s="1"/>
      <c r="XDI234" s="1"/>
      <c r="XDJ234" s="1"/>
      <c r="XDK234" s="1"/>
      <c r="XDL234" s="1"/>
      <c r="XDM234" s="1"/>
      <c r="XDN234" s="1"/>
      <c r="XDO234" s="1"/>
      <c r="XDP234" s="1"/>
      <c r="XDQ234" s="1"/>
      <c r="XDR234" s="1"/>
      <c r="XDS234" s="1"/>
      <c r="XDT234" s="1"/>
      <c r="XDU234" s="1"/>
      <c r="XDV234" s="1"/>
      <c r="XDW234" s="1"/>
      <c r="XDX234" s="1"/>
      <c r="XDY234" s="1"/>
      <c r="XDZ234" s="1"/>
      <c r="XEA234" s="1"/>
      <c r="XEB234" s="1"/>
      <c r="XEC234" s="1"/>
      <c r="XED234" s="1"/>
      <c r="XEE234" s="1"/>
      <c r="XEF234" s="1"/>
      <c r="XEG234" s="1"/>
      <c r="XEH234" s="1"/>
      <c r="XEI234" s="1"/>
      <c r="XEJ234" s="1"/>
      <c r="XEK234" s="1"/>
      <c r="XEL234" s="1"/>
      <c r="XEM234" s="1"/>
      <c r="XEN234" s="1"/>
      <c r="XEO234" s="1"/>
      <c r="XEP234" s="1"/>
      <c r="XEQ234" s="1"/>
      <c r="XER234" s="1"/>
      <c r="XES234" s="1"/>
      <c r="XET234" s="1"/>
      <c r="XEU234" s="1"/>
      <c r="XEV234" s="1"/>
      <c r="XEW234" s="1"/>
      <c r="XEX234" s="1"/>
      <c r="XEY234" s="1"/>
      <c r="XEZ234" s="1"/>
      <c r="XFA234" s="1"/>
      <c r="XFB234" s="1"/>
      <c r="XFC234" s="1"/>
      <c r="XFD234" s="1"/>
    </row>
    <row r="235" spans="1:151 16227:16384" s="11" customFormat="1" ht="20.25" customHeight="1" x14ac:dyDescent="0.25">
      <c r="A235" s="66" t="s">
        <v>110</v>
      </c>
      <c r="B235" s="67"/>
      <c r="C235" s="62">
        <f t="shared" si="33"/>
        <v>4</v>
      </c>
      <c r="D235" s="62"/>
      <c r="E235" s="20" t="s">
        <v>224</v>
      </c>
      <c r="F235" s="60">
        <f>(69.12)*(10.764)</f>
        <v>744.00768000000005</v>
      </c>
      <c r="G235" s="61"/>
      <c r="H235" s="20">
        <v>0</v>
      </c>
      <c r="I235" s="20">
        <f t="shared" si="32"/>
        <v>1153.211904</v>
      </c>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WZC235" s="1"/>
      <c r="WZD235" s="1"/>
      <c r="WZE235" s="1"/>
      <c r="WZF235" s="1"/>
      <c r="WZG235" s="1"/>
      <c r="WZH235" s="1"/>
      <c r="WZI235" s="1"/>
      <c r="WZJ235" s="1"/>
      <c r="WZK235" s="1"/>
      <c r="WZL235" s="1"/>
      <c r="WZM235" s="1"/>
      <c r="WZN235" s="1"/>
      <c r="WZO235" s="1"/>
      <c r="WZP235" s="1"/>
      <c r="WZQ235" s="1"/>
      <c r="WZR235" s="1"/>
      <c r="WZS235" s="1"/>
      <c r="WZT235" s="1"/>
      <c r="WZU235" s="1"/>
      <c r="WZV235" s="1"/>
      <c r="WZW235" s="1"/>
      <c r="WZX235" s="1"/>
      <c r="WZY235" s="1"/>
      <c r="WZZ235" s="1"/>
      <c r="XAA235" s="1"/>
      <c r="XAB235" s="1"/>
      <c r="XAC235" s="1"/>
      <c r="XAD235" s="1"/>
      <c r="XAE235" s="1"/>
      <c r="XAF235" s="1"/>
      <c r="XAG235" s="1"/>
      <c r="XAH235" s="1"/>
      <c r="XAI235" s="1"/>
      <c r="XAJ235" s="1"/>
      <c r="XAK235" s="1"/>
      <c r="XAL235" s="1"/>
      <c r="XAM235" s="1"/>
      <c r="XAN235" s="1"/>
      <c r="XAO235" s="1"/>
      <c r="XAP235" s="1"/>
      <c r="XAQ235" s="1"/>
      <c r="XAR235" s="1"/>
      <c r="XAS235" s="1"/>
      <c r="XAT235" s="1"/>
      <c r="XAU235" s="1"/>
      <c r="XAV235" s="1"/>
      <c r="XAW235" s="1"/>
      <c r="XAX235" s="1"/>
      <c r="XAY235" s="1"/>
      <c r="XAZ235" s="1"/>
      <c r="XBA235" s="1"/>
      <c r="XBB235" s="1"/>
      <c r="XBC235" s="1"/>
      <c r="XBD235" s="1"/>
      <c r="XBE235" s="1"/>
      <c r="XBF235" s="1"/>
      <c r="XBG235" s="1"/>
      <c r="XBH235" s="1"/>
      <c r="XBI235" s="1"/>
      <c r="XBJ235" s="1"/>
      <c r="XBK235" s="1"/>
      <c r="XBL235" s="1"/>
      <c r="XBM235" s="1"/>
      <c r="XBN235" s="1"/>
      <c r="XBO235" s="1"/>
      <c r="XBP235" s="1"/>
      <c r="XBQ235" s="1"/>
      <c r="XBR235" s="1"/>
      <c r="XBS235" s="1"/>
      <c r="XBT235" s="1"/>
      <c r="XBU235" s="1"/>
      <c r="XBV235" s="1"/>
      <c r="XBW235" s="1"/>
      <c r="XBX235" s="1"/>
      <c r="XBY235" s="1"/>
      <c r="XBZ235" s="1"/>
      <c r="XCA235" s="1"/>
      <c r="XCB235" s="1"/>
      <c r="XCC235" s="1"/>
      <c r="XCD235" s="1"/>
      <c r="XCE235" s="1"/>
      <c r="XCF235" s="1"/>
      <c r="XCG235" s="1"/>
      <c r="XCH235" s="1"/>
      <c r="XCI235" s="1"/>
      <c r="XCJ235" s="1"/>
      <c r="XCK235" s="1"/>
      <c r="XCL235" s="1"/>
      <c r="XCM235" s="1"/>
      <c r="XCN235" s="1"/>
      <c r="XCO235" s="1"/>
      <c r="XCP235" s="1"/>
      <c r="XCQ235" s="1"/>
      <c r="XCR235" s="1"/>
      <c r="XCS235" s="1"/>
      <c r="XCT235" s="1"/>
      <c r="XCU235" s="1"/>
      <c r="XCV235" s="1"/>
      <c r="XCW235" s="1"/>
      <c r="XCX235" s="1"/>
      <c r="XCY235" s="1"/>
      <c r="XCZ235" s="1"/>
      <c r="XDA235" s="1"/>
      <c r="XDB235" s="1"/>
      <c r="XDC235" s="1"/>
      <c r="XDD235" s="1"/>
      <c r="XDE235" s="1"/>
      <c r="XDF235" s="1"/>
      <c r="XDG235" s="1"/>
      <c r="XDH235" s="1"/>
      <c r="XDI235" s="1"/>
      <c r="XDJ235" s="1"/>
      <c r="XDK235" s="1"/>
      <c r="XDL235" s="1"/>
      <c r="XDM235" s="1"/>
      <c r="XDN235" s="1"/>
      <c r="XDO235" s="1"/>
      <c r="XDP235" s="1"/>
      <c r="XDQ235" s="1"/>
      <c r="XDR235" s="1"/>
      <c r="XDS235" s="1"/>
      <c r="XDT235" s="1"/>
      <c r="XDU235" s="1"/>
      <c r="XDV235" s="1"/>
      <c r="XDW235" s="1"/>
      <c r="XDX235" s="1"/>
      <c r="XDY235" s="1"/>
      <c r="XDZ235" s="1"/>
      <c r="XEA235" s="1"/>
      <c r="XEB235" s="1"/>
      <c r="XEC235" s="1"/>
      <c r="XED235" s="1"/>
      <c r="XEE235" s="1"/>
      <c r="XEF235" s="1"/>
      <c r="XEG235" s="1"/>
      <c r="XEH235" s="1"/>
      <c r="XEI235" s="1"/>
      <c r="XEJ235" s="1"/>
      <c r="XEK235" s="1"/>
      <c r="XEL235" s="1"/>
      <c r="XEM235" s="1"/>
      <c r="XEN235" s="1"/>
      <c r="XEO235" s="1"/>
      <c r="XEP235" s="1"/>
      <c r="XEQ235" s="1"/>
      <c r="XER235" s="1"/>
      <c r="XES235" s="1"/>
      <c r="XET235" s="1"/>
      <c r="XEU235" s="1"/>
      <c r="XEV235" s="1"/>
      <c r="XEW235" s="1"/>
      <c r="XEX235" s="1"/>
      <c r="XEY235" s="1"/>
      <c r="XEZ235" s="1"/>
      <c r="XFA235" s="1"/>
      <c r="XFB235" s="1"/>
      <c r="XFC235" s="1"/>
      <c r="XFD235" s="1"/>
    </row>
    <row r="236" spans="1:151 16227:16384" s="11" customFormat="1" ht="20.25" x14ac:dyDescent="0.25">
      <c r="A236" s="63" t="s">
        <v>229</v>
      </c>
      <c r="B236" s="64"/>
      <c r="C236" s="64"/>
      <c r="D236" s="64"/>
      <c r="E236" s="64"/>
      <c r="F236" s="64"/>
      <c r="G236" s="64"/>
      <c r="H236" s="64"/>
      <c r="I236" s="65"/>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WZC236" s="1"/>
      <c r="WZD236" s="1"/>
      <c r="WZE236" s="1"/>
      <c r="WZF236" s="1"/>
      <c r="WZG236" s="1"/>
      <c r="WZH236" s="1"/>
      <c r="WZI236" s="1"/>
      <c r="WZJ236" s="1"/>
      <c r="WZK236" s="1"/>
      <c r="WZL236" s="1"/>
      <c r="WZM236" s="1"/>
      <c r="WZN236" s="1"/>
      <c r="WZO236" s="1"/>
      <c r="WZP236" s="1"/>
      <c r="WZQ236" s="1"/>
      <c r="WZR236" s="1"/>
      <c r="WZS236" s="1"/>
      <c r="WZT236" s="1"/>
      <c r="WZU236" s="1"/>
      <c r="WZV236" s="1"/>
      <c r="WZW236" s="1"/>
      <c r="WZX236" s="1"/>
      <c r="WZY236" s="1"/>
      <c r="WZZ236" s="1"/>
      <c r="XAA236" s="1"/>
      <c r="XAB236" s="1"/>
      <c r="XAC236" s="1"/>
      <c r="XAD236" s="1"/>
      <c r="XAE236" s="1"/>
      <c r="XAF236" s="1"/>
      <c r="XAG236" s="1"/>
      <c r="XAH236" s="1"/>
      <c r="XAI236" s="1"/>
      <c r="XAJ236" s="1"/>
      <c r="XAK236" s="1"/>
      <c r="XAL236" s="1"/>
      <c r="XAM236" s="1"/>
      <c r="XAN236" s="1"/>
      <c r="XAO236" s="1"/>
      <c r="XAP236" s="1"/>
      <c r="XAQ236" s="1"/>
      <c r="XAR236" s="1"/>
      <c r="XAS236" s="1"/>
      <c r="XAT236" s="1"/>
      <c r="XAU236" s="1"/>
      <c r="XAV236" s="1"/>
      <c r="XAW236" s="1"/>
      <c r="XAX236" s="1"/>
      <c r="XAY236" s="1"/>
      <c r="XAZ236" s="1"/>
      <c r="XBA236" s="1"/>
      <c r="XBB236" s="1"/>
      <c r="XBC236" s="1"/>
      <c r="XBD236" s="1"/>
      <c r="XBE236" s="1"/>
      <c r="XBF236" s="1"/>
      <c r="XBG236" s="1"/>
      <c r="XBH236" s="1"/>
      <c r="XBI236" s="1"/>
      <c r="XBJ236" s="1"/>
      <c r="XBK236" s="1"/>
      <c r="XBL236" s="1"/>
      <c r="XBM236" s="1"/>
      <c r="XBN236" s="1"/>
      <c r="XBO236" s="1"/>
      <c r="XBP236" s="1"/>
      <c r="XBQ236" s="1"/>
      <c r="XBR236" s="1"/>
      <c r="XBS236" s="1"/>
      <c r="XBT236" s="1"/>
      <c r="XBU236" s="1"/>
      <c r="XBV236" s="1"/>
      <c r="XBW236" s="1"/>
      <c r="XBX236" s="1"/>
      <c r="XBY236" s="1"/>
      <c r="XBZ236" s="1"/>
      <c r="XCA236" s="1"/>
      <c r="XCB236" s="1"/>
      <c r="XCC236" s="1"/>
      <c r="XCD236" s="1"/>
      <c r="XCE236" s="1"/>
      <c r="XCF236" s="1"/>
      <c r="XCG236" s="1"/>
      <c r="XCH236" s="1"/>
      <c r="XCI236" s="1"/>
      <c r="XCJ236" s="1"/>
      <c r="XCK236" s="1"/>
      <c r="XCL236" s="1"/>
      <c r="XCM236" s="1"/>
      <c r="XCN236" s="1"/>
      <c r="XCO236" s="1"/>
      <c r="XCP236" s="1"/>
      <c r="XCQ236" s="1"/>
      <c r="XCR236" s="1"/>
      <c r="XCS236" s="1"/>
      <c r="XCT236" s="1"/>
      <c r="XCU236" s="1"/>
      <c r="XCV236" s="1"/>
      <c r="XCW236" s="1"/>
      <c r="XCX236" s="1"/>
      <c r="XCY236" s="1"/>
      <c r="XCZ236" s="1"/>
      <c r="XDA236" s="1"/>
      <c r="XDB236" s="1"/>
      <c r="XDC236" s="1"/>
      <c r="XDD236" s="1"/>
      <c r="XDE236" s="1"/>
      <c r="XDF236" s="1"/>
      <c r="XDG236" s="1"/>
      <c r="XDH236" s="1"/>
      <c r="XDI236" s="1"/>
      <c r="XDJ236" s="1"/>
      <c r="XDK236" s="1"/>
      <c r="XDL236" s="1"/>
      <c r="XDM236" s="1"/>
      <c r="XDN236" s="1"/>
      <c r="XDO236" s="1"/>
      <c r="XDP236" s="1"/>
      <c r="XDQ236" s="1"/>
      <c r="XDR236" s="1"/>
      <c r="XDS236" s="1"/>
      <c r="XDT236" s="1"/>
      <c r="XDU236" s="1"/>
      <c r="XDV236" s="1"/>
      <c r="XDW236" s="1"/>
      <c r="XDX236" s="1"/>
      <c r="XDY236" s="1"/>
      <c r="XDZ236" s="1"/>
      <c r="XEA236" s="1"/>
      <c r="XEB236" s="1"/>
      <c r="XEC236" s="1"/>
      <c r="XED236" s="1"/>
      <c r="XEE236" s="1"/>
      <c r="XEF236" s="1"/>
      <c r="XEG236" s="1"/>
      <c r="XEH236" s="1"/>
      <c r="XEI236" s="1"/>
      <c r="XEJ236" s="1"/>
      <c r="XEK236" s="1"/>
      <c r="XEL236" s="1"/>
      <c r="XEM236" s="1"/>
      <c r="XEN236" s="1"/>
      <c r="XEO236" s="1"/>
      <c r="XEP236" s="1"/>
      <c r="XEQ236" s="1"/>
      <c r="XER236" s="1"/>
      <c r="XES236" s="1"/>
      <c r="XET236" s="1"/>
      <c r="XEU236" s="1"/>
      <c r="XEV236" s="1"/>
      <c r="XEW236" s="1"/>
      <c r="XEX236" s="1"/>
      <c r="XEY236" s="1"/>
      <c r="XEZ236" s="1"/>
      <c r="XFA236" s="1"/>
      <c r="XFB236" s="1"/>
      <c r="XFC236" s="1"/>
      <c r="XFD236" s="1"/>
    </row>
    <row r="237" spans="1:151 16227:16384" s="11" customFormat="1" ht="20.25" customHeight="1" x14ac:dyDescent="0.25">
      <c r="A237" s="66" t="s">
        <v>110</v>
      </c>
      <c r="B237" s="67"/>
      <c r="C237" s="62">
        <v>1</v>
      </c>
      <c r="D237" s="62"/>
      <c r="E237" s="60" t="s">
        <v>228</v>
      </c>
      <c r="F237" s="69"/>
      <c r="G237" s="69"/>
      <c r="H237" s="69"/>
      <c r="I237" s="6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WZC237" s="1"/>
      <c r="WZD237" s="1"/>
      <c r="WZE237" s="1"/>
      <c r="WZF237" s="1"/>
      <c r="WZG237" s="1"/>
      <c r="WZH237" s="1"/>
      <c r="WZI237" s="1"/>
      <c r="WZJ237" s="1"/>
      <c r="WZK237" s="1"/>
      <c r="WZL237" s="1"/>
      <c r="WZM237" s="1"/>
      <c r="WZN237" s="1"/>
      <c r="WZO237" s="1"/>
      <c r="WZP237" s="1"/>
      <c r="WZQ237" s="1"/>
      <c r="WZR237" s="1"/>
      <c r="WZS237" s="1"/>
      <c r="WZT237" s="1"/>
      <c r="WZU237" s="1"/>
      <c r="WZV237" s="1"/>
      <c r="WZW237" s="1"/>
      <c r="WZX237" s="1"/>
      <c r="WZY237" s="1"/>
      <c r="WZZ237" s="1"/>
      <c r="XAA237" s="1"/>
      <c r="XAB237" s="1"/>
      <c r="XAC237" s="1"/>
      <c r="XAD237" s="1"/>
      <c r="XAE237" s="1"/>
      <c r="XAF237" s="1"/>
      <c r="XAG237" s="1"/>
      <c r="XAH237" s="1"/>
      <c r="XAI237" s="1"/>
      <c r="XAJ237" s="1"/>
      <c r="XAK237" s="1"/>
      <c r="XAL237" s="1"/>
      <c r="XAM237" s="1"/>
      <c r="XAN237" s="1"/>
      <c r="XAO237" s="1"/>
      <c r="XAP237" s="1"/>
      <c r="XAQ237" s="1"/>
      <c r="XAR237" s="1"/>
      <c r="XAS237" s="1"/>
      <c r="XAT237" s="1"/>
      <c r="XAU237" s="1"/>
      <c r="XAV237" s="1"/>
      <c r="XAW237" s="1"/>
      <c r="XAX237" s="1"/>
      <c r="XAY237" s="1"/>
      <c r="XAZ237" s="1"/>
      <c r="XBA237" s="1"/>
      <c r="XBB237" s="1"/>
      <c r="XBC237" s="1"/>
      <c r="XBD237" s="1"/>
      <c r="XBE237" s="1"/>
      <c r="XBF237" s="1"/>
      <c r="XBG237" s="1"/>
      <c r="XBH237" s="1"/>
      <c r="XBI237" s="1"/>
      <c r="XBJ237" s="1"/>
      <c r="XBK237" s="1"/>
      <c r="XBL237" s="1"/>
      <c r="XBM237" s="1"/>
      <c r="XBN237" s="1"/>
      <c r="XBO237" s="1"/>
      <c r="XBP237" s="1"/>
      <c r="XBQ237" s="1"/>
      <c r="XBR237" s="1"/>
      <c r="XBS237" s="1"/>
      <c r="XBT237" s="1"/>
      <c r="XBU237" s="1"/>
      <c r="XBV237" s="1"/>
      <c r="XBW237" s="1"/>
      <c r="XBX237" s="1"/>
      <c r="XBY237" s="1"/>
      <c r="XBZ237" s="1"/>
      <c r="XCA237" s="1"/>
      <c r="XCB237" s="1"/>
      <c r="XCC237" s="1"/>
      <c r="XCD237" s="1"/>
      <c r="XCE237" s="1"/>
      <c r="XCF237" s="1"/>
      <c r="XCG237" s="1"/>
      <c r="XCH237" s="1"/>
      <c r="XCI237" s="1"/>
      <c r="XCJ237" s="1"/>
      <c r="XCK237" s="1"/>
      <c r="XCL237" s="1"/>
      <c r="XCM237" s="1"/>
      <c r="XCN237" s="1"/>
      <c r="XCO237" s="1"/>
      <c r="XCP237" s="1"/>
      <c r="XCQ237" s="1"/>
      <c r="XCR237" s="1"/>
      <c r="XCS237" s="1"/>
      <c r="XCT237" s="1"/>
      <c r="XCU237" s="1"/>
      <c r="XCV237" s="1"/>
      <c r="XCW237" s="1"/>
      <c r="XCX237" s="1"/>
      <c r="XCY237" s="1"/>
      <c r="XCZ237" s="1"/>
      <c r="XDA237" s="1"/>
      <c r="XDB237" s="1"/>
      <c r="XDC237" s="1"/>
      <c r="XDD237" s="1"/>
      <c r="XDE237" s="1"/>
      <c r="XDF237" s="1"/>
      <c r="XDG237" s="1"/>
      <c r="XDH237" s="1"/>
      <c r="XDI237" s="1"/>
      <c r="XDJ237" s="1"/>
      <c r="XDK237" s="1"/>
      <c r="XDL237" s="1"/>
      <c r="XDM237" s="1"/>
      <c r="XDN237" s="1"/>
      <c r="XDO237" s="1"/>
      <c r="XDP237" s="1"/>
      <c r="XDQ237" s="1"/>
      <c r="XDR237" s="1"/>
      <c r="XDS237" s="1"/>
      <c r="XDT237" s="1"/>
      <c r="XDU237" s="1"/>
      <c r="XDV237" s="1"/>
      <c r="XDW237" s="1"/>
      <c r="XDX237" s="1"/>
      <c r="XDY237" s="1"/>
      <c r="XDZ237" s="1"/>
      <c r="XEA237" s="1"/>
      <c r="XEB237" s="1"/>
      <c r="XEC237" s="1"/>
      <c r="XED237" s="1"/>
      <c r="XEE237" s="1"/>
      <c r="XEF237" s="1"/>
      <c r="XEG237" s="1"/>
      <c r="XEH237" s="1"/>
      <c r="XEI237" s="1"/>
      <c r="XEJ237" s="1"/>
      <c r="XEK237" s="1"/>
      <c r="XEL237" s="1"/>
      <c r="XEM237" s="1"/>
      <c r="XEN237" s="1"/>
      <c r="XEO237" s="1"/>
      <c r="XEP237" s="1"/>
      <c r="XEQ237" s="1"/>
      <c r="XER237" s="1"/>
      <c r="XES237" s="1"/>
      <c r="XET237" s="1"/>
      <c r="XEU237" s="1"/>
      <c r="XEV237" s="1"/>
      <c r="XEW237" s="1"/>
      <c r="XEX237" s="1"/>
      <c r="XEY237" s="1"/>
      <c r="XEZ237" s="1"/>
      <c r="XFA237" s="1"/>
      <c r="XFB237" s="1"/>
      <c r="XFC237" s="1"/>
      <c r="XFD237" s="1"/>
    </row>
    <row r="238" spans="1:151 16227:16384" s="11" customFormat="1" ht="20.25" customHeight="1" x14ac:dyDescent="0.25">
      <c r="A238" s="66" t="s">
        <v>110</v>
      </c>
      <c r="B238" s="67"/>
      <c r="C238" s="62">
        <f>C237+1</f>
        <v>2</v>
      </c>
      <c r="D238" s="62"/>
      <c r="E238" s="20" t="s">
        <v>232</v>
      </c>
      <c r="F238" s="60">
        <f>(104.48)*(10.764)</f>
        <v>1124.6227200000001</v>
      </c>
      <c r="G238" s="61"/>
      <c r="H238" s="20">
        <v>0</v>
      </c>
      <c r="I238" s="20">
        <f t="shared" ref="I238" si="34">F238*(($I$169)+1)+H238</f>
        <v>1743.1652160000001</v>
      </c>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WZC238" s="1"/>
      <c r="WZD238" s="1"/>
      <c r="WZE238" s="1"/>
      <c r="WZF238" s="1"/>
      <c r="WZG238" s="1"/>
      <c r="WZH238" s="1"/>
      <c r="WZI238" s="1"/>
      <c r="WZJ238" s="1"/>
      <c r="WZK238" s="1"/>
      <c r="WZL238" s="1"/>
      <c r="WZM238" s="1"/>
      <c r="WZN238" s="1"/>
      <c r="WZO238" s="1"/>
      <c r="WZP238" s="1"/>
      <c r="WZQ238" s="1"/>
      <c r="WZR238" s="1"/>
      <c r="WZS238" s="1"/>
      <c r="WZT238" s="1"/>
      <c r="WZU238" s="1"/>
      <c r="WZV238" s="1"/>
      <c r="WZW238" s="1"/>
      <c r="WZX238" s="1"/>
      <c r="WZY238" s="1"/>
      <c r="WZZ238" s="1"/>
      <c r="XAA238" s="1"/>
      <c r="XAB238" s="1"/>
      <c r="XAC238" s="1"/>
      <c r="XAD238" s="1"/>
      <c r="XAE238" s="1"/>
      <c r="XAF238" s="1"/>
      <c r="XAG238" s="1"/>
      <c r="XAH238" s="1"/>
      <c r="XAI238" s="1"/>
      <c r="XAJ238" s="1"/>
      <c r="XAK238" s="1"/>
      <c r="XAL238" s="1"/>
      <c r="XAM238" s="1"/>
      <c r="XAN238" s="1"/>
      <c r="XAO238" s="1"/>
      <c r="XAP238" s="1"/>
      <c r="XAQ238" s="1"/>
      <c r="XAR238" s="1"/>
      <c r="XAS238" s="1"/>
      <c r="XAT238" s="1"/>
      <c r="XAU238" s="1"/>
      <c r="XAV238" s="1"/>
      <c r="XAW238" s="1"/>
      <c r="XAX238" s="1"/>
      <c r="XAY238" s="1"/>
      <c r="XAZ238" s="1"/>
      <c r="XBA238" s="1"/>
      <c r="XBB238" s="1"/>
      <c r="XBC238" s="1"/>
      <c r="XBD238" s="1"/>
      <c r="XBE238" s="1"/>
      <c r="XBF238" s="1"/>
      <c r="XBG238" s="1"/>
      <c r="XBH238" s="1"/>
      <c r="XBI238" s="1"/>
      <c r="XBJ238" s="1"/>
      <c r="XBK238" s="1"/>
      <c r="XBL238" s="1"/>
      <c r="XBM238" s="1"/>
      <c r="XBN238" s="1"/>
      <c r="XBO238" s="1"/>
      <c r="XBP238" s="1"/>
      <c r="XBQ238" s="1"/>
      <c r="XBR238" s="1"/>
      <c r="XBS238" s="1"/>
      <c r="XBT238" s="1"/>
      <c r="XBU238" s="1"/>
      <c r="XBV238" s="1"/>
      <c r="XBW238" s="1"/>
      <c r="XBX238" s="1"/>
      <c r="XBY238" s="1"/>
      <c r="XBZ238" s="1"/>
      <c r="XCA238" s="1"/>
      <c r="XCB238" s="1"/>
      <c r="XCC238" s="1"/>
      <c r="XCD238" s="1"/>
      <c r="XCE238" s="1"/>
      <c r="XCF238" s="1"/>
      <c r="XCG238" s="1"/>
      <c r="XCH238" s="1"/>
      <c r="XCI238" s="1"/>
      <c r="XCJ238" s="1"/>
      <c r="XCK238" s="1"/>
      <c r="XCL238" s="1"/>
      <c r="XCM238" s="1"/>
      <c r="XCN238" s="1"/>
      <c r="XCO238" s="1"/>
      <c r="XCP238" s="1"/>
      <c r="XCQ238" s="1"/>
      <c r="XCR238" s="1"/>
      <c r="XCS238" s="1"/>
      <c r="XCT238" s="1"/>
      <c r="XCU238" s="1"/>
      <c r="XCV238" s="1"/>
      <c r="XCW238" s="1"/>
      <c r="XCX238" s="1"/>
      <c r="XCY238" s="1"/>
      <c r="XCZ238" s="1"/>
      <c r="XDA238" s="1"/>
      <c r="XDB238" s="1"/>
      <c r="XDC238" s="1"/>
      <c r="XDD238" s="1"/>
      <c r="XDE238" s="1"/>
      <c r="XDF238" s="1"/>
      <c r="XDG238" s="1"/>
      <c r="XDH238" s="1"/>
      <c r="XDI238" s="1"/>
      <c r="XDJ238" s="1"/>
      <c r="XDK238" s="1"/>
      <c r="XDL238" s="1"/>
      <c r="XDM238" s="1"/>
      <c r="XDN238" s="1"/>
      <c r="XDO238" s="1"/>
      <c r="XDP238" s="1"/>
      <c r="XDQ238" s="1"/>
      <c r="XDR238" s="1"/>
      <c r="XDS238" s="1"/>
      <c r="XDT238" s="1"/>
      <c r="XDU238" s="1"/>
      <c r="XDV238" s="1"/>
      <c r="XDW238" s="1"/>
      <c r="XDX238" s="1"/>
      <c r="XDY238" s="1"/>
      <c r="XDZ238" s="1"/>
      <c r="XEA238" s="1"/>
      <c r="XEB238" s="1"/>
      <c r="XEC238" s="1"/>
      <c r="XED238" s="1"/>
      <c r="XEE238" s="1"/>
      <c r="XEF238" s="1"/>
      <c r="XEG238" s="1"/>
      <c r="XEH238" s="1"/>
      <c r="XEI238" s="1"/>
      <c r="XEJ238" s="1"/>
      <c r="XEK238" s="1"/>
      <c r="XEL238" s="1"/>
      <c r="XEM238" s="1"/>
      <c r="XEN238" s="1"/>
      <c r="XEO238" s="1"/>
      <c r="XEP238" s="1"/>
      <c r="XEQ238" s="1"/>
      <c r="XER238" s="1"/>
      <c r="XES238" s="1"/>
      <c r="XET238" s="1"/>
      <c r="XEU238" s="1"/>
      <c r="XEV238" s="1"/>
      <c r="XEW238" s="1"/>
      <c r="XEX238" s="1"/>
      <c r="XEY238" s="1"/>
      <c r="XEZ238" s="1"/>
      <c r="XFA238" s="1"/>
      <c r="XFB238" s="1"/>
      <c r="XFC238" s="1"/>
      <c r="XFD238" s="1"/>
    </row>
    <row r="239" spans="1:151 16227:16384" s="11" customFormat="1" ht="20.25" customHeight="1" x14ac:dyDescent="0.25">
      <c r="A239" s="66" t="s">
        <v>110</v>
      </c>
      <c r="B239" s="67"/>
      <c r="C239" s="62">
        <f t="shared" ref="C239:C240" si="35">C238+1</f>
        <v>3</v>
      </c>
      <c r="D239" s="62"/>
      <c r="E239" s="20" t="s">
        <v>227</v>
      </c>
      <c r="F239" s="60">
        <f>(79.92)*(10.764)</f>
        <v>860.25887999999998</v>
      </c>
      <c r="G239" s="61"/>
      <c r="H239" s="20">
        <v>0</v>
      </c>
      <c r="I239" s="20">
        <f>F239*(($I$169)+1)+H239</f>
        <v>1333.4012640000001</v>
      </c>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WZC239" s="1"/>
      <c r="WZD239" s="1"/>
      <c r="WZE239" s="1"/>
      <c r="WZF239" s="1"/>
      <c r="WZG239" s="1"/>
      <c r="WZH239" s="1"/>
      <c r="WZI239" s="1"/>
      <c r="WZJ239" s="1"/>
      <c r="WZK239" s="1"/>
      <c r="WZL239" s="1"/>
      <c r="WZM239" s="1"/>
      <c r="WZN239" s="1"/>
      <c r="WZO239" s="1"/>
      <c r="WZP239" s="1"/>
      <c r="WZQ239" s="1"/>
      <c r="WZR239" s="1"/>
      <c r="WZS239" s="1"/>
      <c r="WZT239" s="1"/>
      <c r="WZU239" s="1"/>
      <c r="WZV239" s="1"/>
      <c r="WZW239" s="1"/>
      <c r="WZX239" s="1"/>
      <c r="WZY239" s="1"/>
      <c r="WZZ239" s="1"/>
      <c r="XAA239" s="1"/>
      <c r="XAB239" s="1"/>
      <c r="XAC239" s="1"/>
      <c r="XAD239" s="1"/>
      <c r="XAE239" s="1"/>
      <c r="XAF239" s="1"/>
      <c r="XAG239" s="1"/>
      <c r="XAH239" s="1"/>
      <c r="XAI239" s="1"/>
      <c r="XAJ239" s="1"/>
      <c r="XAK239" s="1"/>
      <c r="XAL239" s="1"/>
      <c r="XAM239" s="1"/>
      <c r="XAN239" s="1"/>
      <c r="XAO239" s="1"/>
      <c r="XAP239" s="1"/>
      <c r="XAQ239" s="1"/>
      <c r="XAR239" s="1"/>
      <c r="XAS239" s="1"/>
      <c r="XAT239" s="1"/>
      <c r="XAU239" s="1"/>
      <c r="XAV239" s="1"/>
      <c r="XAW239" s="1"/>
      <c r="XAX239" s="1"/>
      <c r="XAY239" s="1"/>
      <c r="XAZ239" s="1"/>
      <c r="XBA239" s="1"/>
      <c r="XBB239" s="1"/>
      <c r="XBC239" s="1"/>
      <c r="XBD239" s="1"/>
      <c r="XBE239" s="1"/>
      <c r="XBF239" s="1"/>
      <c r="XBG239" s="1"/>
      <c r="XBH239" s="1"/>
      <c r="XBI239" s="1"/>
      <c r="XBJ239" s="1"/>
      <c r="XBK239" s="1"/>
      <c r="XBL239" s="1"/>
      <c r="XBM239" s="1"/>
      <c r="XBN239" s="1"/>
      <c r="XBO239" s="1"/>
      <c r="XBP239" s="1"/>
      <c r="XBQ239" s="1"/>
      <c r="XBR239" s="1"/>
      <c r="XBS239" s="1"/>
      <c r="XBT239" s="1"/>
      <c r="XBU239" s="1"/>
      <c r="XBV239" s="1"/>
      <c r="XBW239" s="1"/>
      <c r="XBX239" s="1"/>
      <c r="XBY239" s="1"/>
      <c r="XBZ239" s="1"/>
      <c r="XCA239" s="1"/>
      <c r="XCB239" s="1"/>
      <c r="XCC239" s="1"/>
      <c r="XCD239" s="1"/>
      <c r="XCE239" s="1"/>
      <c r="XCF239" s="1"/>
      <c r="XCG239" s="1"/>
      <c r="XCH239" s="1"/>
      <c r="XCI239" s="1"/>
      <c r="XCJ239" s="1"/>
      <c r="XCK239" s="1"/>
      <c r="XCL239" s="1"/>
      <c r="XCM239" s="1"/>
      <c r="XCN239" s="1"/>
      <c r="XCO239" s="1"/>
      <c r="XCP239" s="1"/>
      <c r="XCQ239" s="1"/>
      <c r="XCR239" s="1"/>
      <c r="XCS239" s="1"/>
      <c r="XCT239" s="1"/>
      <c r="XCU239" s="1"/>
      <c r="XCV239" s="1"/>
      <c r="XCW239" s="1"/>
      <c r="XCX239" s="1"/>
      <c r="XCY239" s="1"/>
      <c r="XCZ239" s="1"/>
      <c r="XDA239" s="1"/>
      <c r="XDB239" s="1"/>
      <c r="XDC239" s="1"/>
      <c r="XDD239" s="1"/>
      <c r="XDE239" s="1"/>
      <c r="XDF239" s="1"/>
      <c r="XDG239" s="1"/>
      <c r="XDH239" s="1"/>
      <c r="XDI239" s="1"/>
      <c r="XDJ239" s="1"/>
      <c r="XDK239" s="1"/>
      <c r="XDL239" s="1"/>
      <c r="XDM239" s="1"/>
      <c r="XDN239" s="1"/>
      <c r="XDO239" s="1"/>
      <c r="XDP239" s="1"/>
      <c r="XDQ239" s="1"/>
      <c r="XDR239" s="1"/>
      <c r="XDS239" s="1"/>
      <c r="XDT239" s="1"/>
      <c r="XDU239" s="1"/>
      <c r="XDV239" s="1"/>
      <c r="XDW239" s="1"/>
      <c r="XDX239" s="1"/>
      <c r="XDY239" s="1"/>
      <c r="XDZ239" s="1"/>
      <c r="XEA239" s="1"/>
      <c r="XEB239" s="1"/>
      <c r="XEC239" s="1"/>
      <c r="XED239" s="1"/>
      <c r="XEE239" s="1"/>
      <c r="XEF239" s="1"/>
      <c r="XEG239" s="1"/>
      <c r="XEH239" s="1"/>
      <c r="XEI239" s="1"/>
      <c r="XEJ239" s="1"/>
      <c r="XEK239" s="1"/>
      <c r="XEL239" s="1"/>
      <c r="XEM239" s="1"/>
      <c r="XEN239" s="1"/>
      <c r="XEO239" s="1"/>
      <c r="XEP239" s="1"/>
      <c r="XEQ239" s="1"/>
      <c r="XER239" s="1"/>
      <c r="XES239" s="1"/>
      <c r="XET239" s="1"/>
      <c r="XEU239" s="1"/>
      <c r="XEV239" s="1"/>
      <c r="XEW239" s="1"/>
      <c r="XEX239" s="1"/>
      <c r="XEY239" s="1"/>
      <c r="XEZ239" s="1"/>
      <c r="XFA239" s="1"/>
      <c r="XFB239" s="1"/>
      <c r="XFC239" s="1"/>
      <c r="XFD239" s="1"/>
    </row>
    <row r="240" spans="1:151 16227:16384" s="11" customFormat="1" ht="20.25" customHeight="1" x14ac:dyDescent="0.25">
      <c r="A240" s="66" t="s">
        <v>110</v>
      </c>
      <c r="B240" s="67"/>
      <c r="C240" s="62">
        <f t="shared" si="35"/>
        <v>4</v>
      </c>
      <c r="D240" s="62"/>
      <c r="E240" s="20" t="s">
        <v>224</v>
      </c>
      <c r="F240" s="60">
        <f>(69.12)*(10.764)</f>
        <v>744.00768000000005</v>
      </c>
      <c r="G240" s="61"/>
      <c r="H240" s="20">
        <v>0</v>
      </c>
      <c r="I240" s="20">
        <f t="shared" ref="I240" si="36">F240*(($I$169)+1)+H240</f>
        <v>1153.211904</v>
      </c>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WZC240" s="1"/>
      <c r="WZD240" s="1"/>
      <c r="WZE240" s="1"/>
      <c r="WZF240" s="1"/>
      <c r="WZG240" s="1"/>
      <c r="WZH240" s="1"/>
      <c r="WZI240" s="1"/>
      <c r="WZJ240" s="1"/>
      <c r="WZK240" s="1"/>
      <c r="WZL240" s="1"/>
      <c r="WZM240" s="1"/>
      <c r="WZN240" s="1"/>
      <c r="WZO240" s="1"/>
      <c r="WZP240" s="1"/>
      <c r="WZQ240" s="1"/>
      <c r="WZR240" s="1"/>
      <c r="WZS240" s="1"/>
      <c r="WZT240" s="1"/>
      <c r="WZU240" s="1"/>
      <c r="WZV240" s="1"/>
      <c r="WZW240" s="1"/>
      <c r="WZX240" s="1"/>
      <c r="WZY240" s="1"/>
      <c r="WZZ240" s="1"/>
      <c r="XAA240" s="1"/>
      <c r="XAB240" s="1"/>
      <c r="XAC240" s="1"/>
      <c r="XAD240" s="1"/>
      <c r="XAE240" s="1"/>
      <c r="XAF240" s="1"/>
      <c r="XAG240" s="1"/>
      <c r="XAH240" s="1"/>
      <c r="XAI240" s="1"/>
      <c r="XAJ240" s="1"/>
      <c r="XAK240" s="1"/>
      <c r="XAL240" s="1"/>
      <c r="XAM240" s="1"/>
      <c r="XAN240" s="1"/>
      <c r="XAO240" s="1"/>
      <c r="XAP240" s="1"/>
      <c r="XAQ240" s="1"/>
      <c r="XAR240" s="1"/>
      <c r="XAS240" s="1"/>
      <c r="XAT240" s="1"/>
      <c r="XAU240" s="1"/>
      <c r="XAV240" s="1"/>
      <c r="XAW240" s="1"/>
      <c r="XAX240" s="1"/>
      <c r="XAY240" s="1"/>
      <c r="XAZ240" s="1"/>
      <c r="XBA240" s="1"/>
      <c r="XBB240" s="1"/>
      <c r="XBC240" s="1"/>
      <c r="XBD240" s="1"/>
      <c r="XBE240" s="1"/>
      <c r="XBF240" s="1"/>
      <c r="XBG240" s="1"/>
      <c r="XBH240" s="1"/>
      <c r="XBI240" s="1"/>
      <c r="XBJ240" s="1"/>
      <c r="XBK240" s="1"/>
      <c r="XBL240" s="1"/>
      <c r="XBM240" s="1"/>
      <c r="XBN240" s="1"/>
      <c r="XBO240" s="1"/>
      <c r="XBP240" s="1"/>
      <c r="XBQ240" s="1"/>
      <c r="XBR240" s="1"/>
      <c r="XBS240" s="1"/>
      <c r="XBT240" s="1"/>
      <c r="XBU240" s="1"/>
      <c r="XBV240" s="1"/>
      <c r="XBW240" s="1"/>
      <c r="XBX240" s="1"/>
      <c r="XBY240" s="1"/>
      <c r="XBZ240" s="1"/>
      <c r="XCA240" s="1"/>
      <c r="XCB240" s="1"/>
      <c r="XCC240" s="1"/>
      <c r="XCD240" s="1"/>
      <c r="XCE240" s="1"/>
      <c r="XCF240" s="1"/>
      <c r="XCG240" s="1"/>
      <c r="XCH240" s="1"/>
      <c r="XCI240" s="1"/>
      <c r="XCJ240" s="1"/>
      <c r="XCK240" s="1"/>
      <c r="XCL240" s="1"/>
      <c r="XCM240" s="1"/>
      <c r="XCN240" s="1"/>
      <c r="XCO240" s="1"/>
      <c r="XCP240" s="1"/>
      <c r="XCQ240" s="1"/>
      <c r="XCR240" s="1"/>
      <c r="XCS240" s="1"/>
      <c r="XCT240" s="1"/>
      <c r="XCU240" s="1"/>
      <c r="XCV240" s="1"/>
      <c r="XCW240" s="1"/>
      <c r="XCX240" s="1"/>
      <c r="XCY240" s="1"/>
      <c r="XCZ240" s="1"/>
      <c r="XDA240" s="1"/>
      <c r="XDB240" s="1"/>
      <c r="XDC240" s="1"/>
      <c r="XDD240" s="1"/>
      <c r="XDE240" s="1"/>
      <c r="XDF240" s="1"/>
      <c r="XDG240" s="1"/>
      <c r="XDH240" s="1"/>
      <c r="XDI240" s="1"/>
      <c r="XDJ240" s="1"/>
      <c r="XDK240" s="1"/>
      <c r="XDL240" s="1"/>
      <c r="XDM240" s="1"/>
      <c r="XDN240" s="1"/>
      <c r="XDO240" s="1"/>
      <c r="XDP240" s="1"/>
      <c r="XDQ240" s="1"/>
      <c r="XDR240" s="1"/>
      <c r="XDS240" s="1"/>
      <c r="XDT240" s="1"/>
      <c r="XDU240" s="1"/>
      <c r="XDV240" s="1"/>
      <c r="XDW240" s="1"/>
      <c r="XDX240" s="1"/>
      <c r="XDY240" s="1"/>
      <c r="XDZ240" s="1"/>
      <c r="XEA240" s="1"/>
      <c r="XEB240" s="1"/>
      <c r="XEC240" s="1"/>
      <c r="XED240" s="1"/>
      <c r="XEE240" s="1"/>
      <c r="XEF240" s="1"/>
      <c r="XEG240" s="1"/>
      <c r="XEH240" s="1"/>
      <c r="XEI240" s="1"/>
      <c r="XEJ240" s="1"/>
      <c r="XEK240" s="1"/>
      <c r="XEL240" s="1"/>
      <c r="XEM240" s="1"/>
      <c r="XEN240" s="1"/>
      <c r="XEO240" s="1"/>
      <c r="XEP240" s="1"/>
      <c r="XEQ240" s="1"/>
      <c r="XER240" s="1"/>
      <c r="XES240" s="1"/>
      <c r="XET240" s="1"/>
      <c r="XEU240" s="1"/>
      <c r="XEV240" s="1"/>
      <c r="XEW240" s="1"/>
      <c r="XEX240" s="1"/>
      <c r="XEY240" s="1"/>
      <c r="XEZ240" s="1"/>
      <c r="XFA240" s="1"/>
      <c r="XFB240" s="1"/>
      <c r="XFC240" s="1"/>
      <c r="XFD240" s="1"/>
    </row>
    <row r="241" spans="1:151 16227:16384" s="11" customFormat="1" ht="20.25" x14ac:dyDescent="0.25">
      <c r="A241" s="63" t="s">
        <v>230</v>
      </c>
      <c r="B241" s="64"/>
      <c r="C241" s="64"/>
      <c r="D241" s="64"/>
      <c r="E241" s="64"/>
      <c r="F241" s="64"/>
      <c r="G241" s="64"/>
      <c r="H241" s="64"/>
      <c r="I241" s="65"/>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WZC241" s="1"/>
      <c r="WZD241" s="1"/>
      <c r="WZE241" s="1"/>
      <c r="WZF241" s="1"/>
      <c r="WZG241" s="1"/>
      <c r="WZH241" s="1"/>
      <c r="WZI241" s="1"/>
      <c r="WZJ241" s="1"/>
      <c r="WZK241" s="1"/>
      <c r="WZL241" s="1"/>
      <c r="WZM241" s="1"/>
      <c r="WZN241" s="1"/>
      <c r="WZO241" s="1"/>
      <c r="WZP241" s="1"/>
      <c r="WZQ241" s="1"/>
      <c r="WZR241" s="1"/>
      <c r="WZS241" s="1"/>
      <c r="WZT241" s="1"/>
      <c r="WZU241" s="1"/>
      <c r="WZV241" s="1"/>
      <c r="WZW241" s="1"/>
      <c r="WZX241" s="1"/>
      <c r="WZY241" s="1"/>
      <c r="WZZ241" s="1"/>
      <c r="XAA241" s="1"/>
      <c r="XAB241" s="1"/>
      <c r="XAC241" s="1"/>
      <c r="XAD241" s="1"/>
      <c r="XAE241" s="1"/>
      <c r="XAF241" s="1"/>
      <c r="XAG241" s="1"/>
      <c r="XAH241" s="1"/>
      <c r="XAI241" s="1"/>
      <c r="XAJ241" s="1"/>
      <c r="XAK241" s="1"/>
      <c r="XAL241" s="1"/>
      <c r="XAM241" s="1"/>
      <c r="XAN241" s="1"/>
      <c r="XAO241" s="1"/>
      <c r="XAP241" s="1"/>
      <c r="XAQ241" s="1"/>
      <c r="XAR241" s="1"/>
      <c r="XAS241" s="1"/>
      <c r="XAT241" s="1"/>
      <c r="XAU241" s="1"/>
      <c r="XAV241" s="1"/>
      <c r="XAW241" s="1"/>
      <c r="XAX241" s="1"/>
      <c r="XAY241" s="1"/>
      <c r="XAZ241" s="1"/>
      <c r="XBA241" s="1"/>
      <c r="XBB241" s="1"/>
      <c r="XBC241" s="1"/>
      <c r="XBD241" s="1"/>
      <c r="XBE241" s="1"/>
      <c r="XBF241" s="1"/>
      <c r="XBG241" s="1"/>
      <c r="XBH241" s="1"/>
      <c r="XBI241" s="1"/>
      <c r="XBJ241" s="1"/>
      <c r="XBK241" s="1"/>
      <c r="XBL241" s="1"/>
      <c r="XBM241" s="1"/>
      <c r="XBN241" s="1"/>
      <c r="XBO241" s="1"/>
      <c r="XBP241" s="1"/>
      <c r="XBQ241" s="1"/>
      <c r="XBR241" s="1"/>
      <c r="XBS241" s="1"/>
      <c r="XBT241" s="1"/>
      <c r="XBU241" s="1"/>
      <c r="XBV241" s="1"/>
      <c r="XBW241" s="1"/>
      <c r="XBX241" s="1"/>
      <c r="XBY241" s="1"/>
      <c r="XBZ241" s="1"/>
      <c r="XCA241" s="1"/>
      <c r="XCB241" s="1"/>
      <c r="XCC241" s="1"/>
      <c r="XCD241" s="1"/>
      <c r="XCE241" s="1"/>
      <c r="XCF241" s="1"/>
      <c r="XCG241" s="1"/>
      <c r="XCH241" s="1"/>
      <c r="XCI241" s="1"/>
      <c r="XCJ241" s="1"/>
      <c r="XCK241" s="1"/>
      <c r="XCL241" s="1"/>
      <c r="XCM241" s="1"/>
      <c r="XCN241" s="1"/>
      <c r="XCO241" s="1"/>
      <c r="XCP241" s="1"/>
      <c r="XCQ241" s="1"/>
      <c r="XCR241" s="1"/>
      <c r="XCS241" s="1"/>
      <c r="XCT241" s="1"/>
      <c r="XCU241" s="1"/>
      <c r="XCV241" s="1"/>
      <c r="XCW241" s="1"/>
      <c r="XCX241" s="1"/>
      <c r="XCY241" s="1"/>
      <c r="XCZ241" s="1"/>
      <c r="XDA241" s="1"/>
      <c r="XDB241" s="1"/>
      <c r="XDC241" s="1"/>
      <c r="XDD241" s="1"/>
      <c r="XDE241" s="1"/>
      <c r="XDF241" s="1"/>
      <c r="XDG241" s="1"/>
      <c r="XDH241" s="1"/>
      <c r="XDI241" s="1"/>
      <c r="XDJ241" s="1"/>
      <c r="XDK241" s="1"/>
      <c r="XDL241" s="1"/>
      <c r="XDM241" s="1"/>
      <c r="XDN241" s="1"/>
      <c r="XDO241" s="1"/>
      <c r="XDP241" s="1"/>
      <c r="XDQ241" s="1"/>
      <c r="XDR241" s="1"/>
      <c r="XDS241" s="1"/>
      <c r="XDT241" s="1"/>
      <c r="XDU241" s="1"/>
      <c r="XDV241" s="1"/>
      <c r="XDW241" s="1"/>
      <c r="XDX241" s="1"/>
      <c r="XDY241" s="1"/>
      <c r="XDZ241" s="1"/>
      <c r="XEA241" s="1"/>
      <c r="XEB241" s="1"/>
      <c r="XEC241" s="1"/>
      <c r="XED241" s="1"/>
      <c r="XEE241" s="1"/>
      <c r="XEF241" s="1"/>
      <c r="XEG241" s="1"/>
      <c r="XEH241" s="1"/>
      <c r="XEI241" s="1"/>
      <c r="XEJ241" s="1"/>
      <c r="XEK241" s="1"/>
      <c r="XEL241" s="1"/>
      <c r="XEM241" s="1"/>
      <c r="XEN241" s="1"/>
      <c r="XEO241" s="1"/>
      <c r="XEP241" s="1"/>
      <c r="XEQ241" s="1"/>
      <c r="XER241" s="1"/>
      <c r="XES241" s="1"/>
      <c r="XET241" s="1"/>
      <c r="XEU241" s="1"/>
      <c r="XEV241" s="1"/>
      <c r="XEW241" s="1"/>
      <c r="XEX241" s="1"/>
      <c r="XEY241" s="1"/>
      <c r="XEZ241" s="1"/>
      <c r="XFA241" s="1"/>
      <c r="XFB241" s="1"/>
      <c r="XFC241" s="1"/>
      <c r="XFD241" s="1"/>
    </row>
    <row r="242" spans="1:151 16227:16384" s="11" customFormat="1" ht="20.25" customHeight="1" x14ac:dyDescent="0.25">
      <c r="A242" s="66" t="s">
        <v>110</v>
      </c>
      <c r="B242" s="67"/>
      <c r="C242" s="62">
        <v>1</v>
      </c>
      <c r="D242" s="62"/>
      <c r="E242" s="20" t="s">
        <v>224</v>
      </c>
      <c r="F242" s="60">
        <f>(69.11)*(10.764)</f>
        <v>743.90003999999999</v>
      </c>
      <c r="G242" s="61"/>
      <c r="H242" s="20">
        <v>0</v>
      </c>
      <c r="I242" s="20">
        <f>F242*(($I$169)+1)+H242</f>
        <v>1153.0450619999999</v>
      </c>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WZC242" s="1"/>
      <c r="WZD242" s="1"/>
      <c r="WZE242" s="1"/>
      <c r="WZF242" s="1"/>
      <c r="WZG242" s="1"/>
      <c r="WZH242" s="1"/>
      <c r="WZI242" s="1"/>
      <c r="WZJ242" s="1"/>
      <c r="WZK242" s="1"/>
      <c r="WZL242" s="1"/>
      <c r="WZM242" s="1"/>
      <c r="WZN242" s="1"/>
      <c r="WZO242" s="1"/>
      <c r="WZP242" s="1"/>
      <c r="WZQ242" s="1"/>
      <c r="WZR242" s="1"/>
      <c r="WZS242" s="1"/>
      <c r="WZT242" s="1"/>
      <c r="WZU242" s="1"/>
      <c r="WZV242" s="1"/>
      <c r="WZW242" s="1"/>
      <c r="WZX242" s="1"/>
      <c r="WZY242" s="1"/>
      <c r="WZZ242" s="1"/>
      <c r="XAA242" s="1"/>
      <c r="XAB242" s="1"/>
      <c r="XAC242" s="1"/>
      <c r="XAD242" s="1"/>
      <c r="XAE242" s="1"/>
      <c r="XAF242" s="1"/>
      <c r="XAG242" s="1"/>
      <c r="XAH242" s="1"/>
      <c r="XAI242" s="1"/>
      <c r="XAJ242" s="1"/>
      <c r="XAK242" s="1"/>
      <c r="XAL242" s="1"/>
      <c r="XAM242" s="1"/>
      <c r="XAN242" s="1"/>
      <c r="XAO242" s="1"/>
      <c r="XAP242" s="1"/>
      <c r="XAQ242" s="1"/>
      <c r="XAR242" s="1"/>
      <c r="XAS242" s="1"/>
      <c r="XAT242" s="1"/>
      <c r="XAU242" s="1"/>
      <c r="XAV242" s="1"/>
      <c r="XAW242" s="1"/>
      <c r="XAX242" s="1"/>
      <c r="XAY242" s="1"/>
      <c r="XAZ242" s="1"/>
      <c r="XBA242" s="1"/>
      <c r="XBB242" s="1"/>
      <c r="XBC242" s="1"/>
      <c r="XBD242" s="1"/>
      <c r="XBE242" s="1"/>
      <c r="XBF242" s="1"/>
      <c r="XBG242" s="1"/>
      <c r="XBH242" s="1"/>
      <c r="XBI242" s="1"/>
      <c r="XBJ242" s="1"/>
      <c r="XBK242" s="1"/>
      <c r="XBL242" s="1"/>
      <c r="XBM242" s="1"/>
      <c r="XBN242" s="1"/>
      <c r="XBO242" s="1"/>
      <c r="XBP242" s="1"/>
      <c r="XBQ242" s="1"/>
      <c r="XBR242" s="1"/>
      <c r="XBS242" s="1"/>
      <c r="XBT242" s="1"/>
      <c r="XBU242" s="1"/>
      <c r="XBV242" s="1"/>
      <c r="XBW242" s="1"/>
      <c r="XBX242" s="1"/>
      <c r="XBY242" s="1"/>
      <c r="XBZ242" s="1"/>
      <c r="XCA242" s="1"/>
      <c r="XCB242" s="1"/>
      <c r="XCC242" s="1"/>
      <c r="XCD242" s="1"/>
      <c r="XCE242" s="1"/>
      <c r="XCF242" s="1"/>
      <c r="XCG242" s="1"/>
      <c r="XCH242" s="1"/>
      <c r="XCI242" s="1"/>
      <c r="XCJ242" s="1"/>
      <c r="XCK242" s="1"/>
      <c r="XCL242" s="1"/>
      <c r="XCM242" s="1"/>
      <c r="XCN242" s="1"/>
      <c r="XCO242" s="1"/>
      <c r="XCP242" s="1"/>
      <c r="XCQ242" s="1"/>
      <c r="XCR242" s="1"/>
      <c r="XCS242" s="1"/>
      <c r="XCT242" s="1"/>
      <c r="XCU242" s="1"/>
      <c r="XCV242" s="1"/>
      <c r="XCW242" s="1"/>
      <c r="XCX242" s="1"/>
      <c r="XCY242" s="1"/>
      <c r="XCZ242" s="1"/>
      <c r="XDA242" s="1"/>
      <c r="XDB242" s="1"/>
      <c r="XDC242" s="1"/>
      <c r="XDD242" s="1"/>
      <c r="XDE242" s="1"/>
      <c r="XDF242" s="1"/>
      <c r="XDG242" s="1"/>
      <c r="XDH242" s="1"/>
      <c r="XDI242" s="1"/>
      <c r="XDJ242" s="1"/>
      <c r="XDK242" s="1"/>
      <c r="XDL242" s="1"/>
      <c r="XDM242" s="1"/>
      <c r="XDN242" s="1"/>
      <c r="XDO242" s="1"/>
      <c r="XDP242" s="1"/>
      <c r="XDQ242" s="1"/>
      <c r="XDR242" s="1"/>
      <c r="XDS242" s="1"/>
      <c r="XDT242" s="1"/>
      <c r="XDU242" s="1"/>
      <c r="XDV242" s="1"/>
      <c r="XDW242" s="1"/>
      <c r="XDX242" s="1"/>
      <c r="XDY242" s="1"/>
      <c r="XDZ242" s="1"/>
      <c r="XEA242" s="1"/>
      <c r="XEB242" s="1"/>
      <c r="XEC242" s="1"/>
      <c r="XED242" s="1"/>
      <c r="XEE242" s="1"/>
      <c r="XEF242" s="1"/>
      <c r="XEG242" s="1"/>
      <c r="XEH242" s="1"/>
      <c r="XEI242" s="1"/>
      <c r="XEJ242" s="1"/>
      <c r="XEK242" s="1"/>
      <c r="XEL242" s="1"/>
      <c r="XEM242" s="1"/>
      <c r="XEN242" s="1"/>
      <c r="XEO242" s="1"/>
      <c r="XEP242" s="1"/>
      <c r="XEQ242" s="1"/>
      <c r="XER242" s="1"/>
      <c r="XES242" s="1"/>
      <c r="XET242" s="1"/>
      <c r="XEU242" s="1"/>
      <c r="XEV242" s="1"/>
      <c r="XEW242" s="1"/>
      <c r="XEX242" s="1"/>
      <c r="XEY242" s="1"/>
      <c r="XEZ242" s="1"/>
      <c r="XFA242" s="1"/>
      <c r="XFB242" s="1"/>
      <c r="XFC242" s="1"/>
      <c r="XFD242" s="1"/>
    </row>
    <row r="243" spans="1:151 16227:16384" s="11" customFormat="1" ht="20.25" customHeight="1" x14ac:dyDescent="0.25">
      <c r="A243" s="66" t="s">
        <v>110</v>
      </c>
      <c r="B243" s="67"/>
      <c r="C243" s="62">
        <f>C242+1</f>
        <v>2</v>
      </c>
      <c r="D243" s="62"/>
      <c r="E243" s="20" t="s">
        <v>227</v>
      </c>
      <c r="F243" s="60">
        <f>(85.02)*(10.764)</f>
        <v>915.15527999999995</v>
      </c>
      <c r="G243" s="61"/>
      <c r="H243" s="20">
        <v>0</v>
      </c>
      <c r="I243" s="20">
        <f t="shared" ref="I243:I245" si="37">F243*(($I$169)+1)+H243</f>
        <v>1418.4906839999999</v>
      </c>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WZC243" s="1"/>
      <c r="WZD243" s="1"/>
      <c r="WZE243" s="1"/>
      <c r="WZF243" s="1"/>
      <c r="WZG243" s="1"/>
      <c r="WZH243" s="1"/>
      <c r="WZI243" s="1"/>
      <c r="WZJ243" s="1"/>
      <c r="WZK243" s="1"/>
      <c r="WZL243" s="1"/>
      <c r="WZM243" s="1"/>
      <c r="WZN243" s="1"/>
      <c r="WZO243" s="1"/>
      <c r="WZP243" s="1"/>
      <c r="WZQ243" s="1"/>
      <c r="WZR243" s="1"/>
      <c r="WZS243" s="1"/>
      <c r="WZT243" s="1"/>
      <c r="WZU243" s="1"/>
      <c r="WZV243" s="1"/>
      <c r="WZW243" s="1"/>
      <c r="WZX243" s="1"/>
      <c r="WZY243" s="1"/>
      <c r="WZZ243" s="1"/>
      <c r="XAA243" s="1"/>
      <c r="XAB243" s="1"/>
      <c r="XAC243" s="1"/>
      <c r="XAD243" s="1"/>
      <c r="XAE243" s="1"/>
      <c r="XAF243" s="1"/>
      <c r="XAG243" s="1"/>
      <c r="XAH243" s="1"/>
      <c r="XAI243" s="1"/>
      <c r="XAJ243" s="1"/>
      <c r="XAK243" s="1"/>
      <c r="XAL243" s="1"/>
      <c r="XAM243" s="1"/>
      <c r="XAN243" s="1"/>
      <c r="XAO243" s="1"/>
      <c r="XAP243" s="1"/>
      <c r="XAQ243" s="1"/>
      <c r="XAR243" s="1"/>
      <c r="XAS243" s="1"/>
      <c r="XAT243" s="1"/>
      <c r="XAU243" s="1"/>
      <c r="XAV243" s="1"/>
      <c r="XAW243" s="1"/>
      <c r="XAX243" s="1"/>
      <c r="XAY243" s="1"/>
      <c r="XAZ243" s="1"/>
      <c r="XBA243" s="1"/>
      <c r="XBB243" s="1"/>
      <c r="XBC243" s="1"/>
      <c r="XBD243" s="1"/>
      <c r="XBE243" s="1"/>
      <c r="XBF243" s="1"/>
      <c r="XBG243" s="1"/>
      <c r="XBH243" s="1"/>
      <c r="XBI243" s="1"/>
      <c r="XBJ243" s="1"/>
      <c r="XBK243" s="1"/>
      <c r="XBL243" s="1"/>
      <c r="XBM243" s="1"/>
      <c r="XBN243" s="1"/>
      <c r="XBO243" s="1"/>
      <c r="XBP243" s="1"/>
      <c r="XBQ243" s="1"/>
      <c r="XBR243" s="1"/>
      <c r="XBS243" s="1"/>
      <c r="XBT243" s="1"/>
      <c r="XBU243" s="1"/>
      <c r="XBV243" s="1"/>
      <c r="XBW243" s="1"/>
      <c r="XBX243" s="1"/>
      <c r="XBY243" s="1"/>
      <c r="XBZ243" s="1"/>
      <c r="XCA243" s="1"/>
      <c r="XCB243" s="1"/>
      <c r="XCC243" s="1"/>
      <c r="XCD243" s="1"/>
      <c r="XCE243" s="1"/>
      <c r="XCF243" s="1"/>
      <c r="XCG243" s="1"/>
      <c r="XCH243" s="1"/>
      <c r="XCI243" s="1"/>
      <c r="XCJ243" s="1"/>
      <c r="XCK243" s="1"/>
      <c r="XCL243" s="1"/>
      <c r="XCM243" s="1"/>
      <c r="XCN243" s="1"/>
      <c r="XCO243" s="1"/>
      <c r="XCP243" s="1"/>
      <c r="XCQ243" s="1"/>
      <c r="XCR243" s="1"/>
      <c r="XCS243" s="1"/>
      <c r="XCT243" s="1"/>
      <c r="XCU243" s="1"/>
      <c r="XCV243" s="1"/>
      <c r="XCW243" s="1"/>
      <c r="XCX243" s="1"/>
      <c r="XCY243" s="1"/>
      <c r="XCZ243" s="1"/>
      <c r="XDA243" s="1"/>
      <c r="XDB243" s="1"/>
      <c r="XDC243" s="1"/>
      <c r="XDD243" s="1"/>
      <c r="XDE243" s="1"/>
      <c r="XDF243" s="1"/>
      <c r="XDG243" s="1"/>
      <c r="XDH243" s="1"/>
      <c r="XDI243" s="1"/>
      <c r="XDJ243" s="1"/>
      <c r="XDK243" s="1"/>
      <c r="XDL243" s="1"/>
      <c r="XDM243" s="1"/>
      <c r="XDN243" s="1"/>
      <c r="XDO243" s="1"/>
      <c r="XDP243" s="1"/>
      <c r="XDQ243" s="1"/>
      <c r="XDR243" s="1"/>
      <c r="XDS243" s="1"/>
      <c r="XDT243" s="1"/>
      <c r="XDU243" s="1"/>
      <c r="XDV243" s="1"/>
      <c r="XDW243" s="1"/>
      <c r="XDX243" s="1"/>
      <c r="XDY243" s="1"/>
      <c r="XDZ243" s="1"/>
      <c r="XEA243" s="1"/>
      <c r="XEB243" s="1"/>
      <c r="XEC243" s="1"/>
      <c r="XED243" s="1"/>
      <c r="XEE243" s="1"/>
      <c r="XEF243" s="1"/>
      <c r="XEG243" s="1"/>
      <c r="XEH243" s="1"/>
      <c r="XEI243" s="1"/>
      <c r="XEJ243" s="1"/>
      <c r="XEK243" s="1"/>
      <c r="XEL243" s="1"/>
      <c r="XEM243" s="1"/>
      <c r="XEN243" s="1"/>
      <c r="XEO243" s="1"/>
      <c r="XEP243" s="1"/>
      <c r="XEQ243" s="1"/>
      <c r="XER243" s="1"/>
      <c r="XES243" s="1"/>
      <c r="XET243" s="1"/>
      <c r="XEU243" s="1"/>
      <c r="XEV243" s="1"/>
      <c r="XEW243" s="1"/>
      <c r="XEX243" s="1"/>
      <c r="XEY243" s="1"/>
      <c r="XEZ243" s="1"/>
      <c r="XFA243" s="1"/>
      <c r="XFB243" s="1"/>
      <c r="XFC243" s="1"/>
      <c r="XFD243" s="1"/>
    </row>
    <row r="244" spans="1:151 16227:16384" s="11" customFormat="1" ht="20.25" customHeight="1" x14ac:dyDescent="0.25">
      <c r="A244" s="66" t="s">
        <v>110</v>
      </c>
      <c r="B244" s="67"/>
      <c r="C244" s="62">
        <f t="shared" ref="C244:C245" si="38">C243+1</f>
        <v>3</v>
      </c>
      <c r="D244" s="62"/>
      <c r="E244" s="20" t="s">
        <v>227</v>
      </c>
      <c r="F244" s="60">
        <f>(79.92)*(10.764)</f>
        <v>860.25887999999998</v>
      </c>
      <c r="G244" s="61"/>
      <c r="H244" s="20">
        <v>0</v>
      </c>
      <c r="I244" s="20">
        <f t="shared" si="37"/>
        <v>1333.4012640000001</v>
      </c>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WZC244" s="1"/>
      <c r="WZD244" s="1"/>
      <c r="WZE244" s="1"/>
      <c r="WZF244" s="1"/>
      <c r="WZG244" s="1"/>
      <c r="WZH244" s="1"/>
      <c r="WZI244" s="1"/>
      <c r="WZJ244" s="1"/>
      <c r="WZK244" s="1"/>
      <c r="WZL244" s="1"/>
      <c r="WZM244" s="1"/>
      <c r="WZN244" s="1"/>
      <c r="WZO244" s="1"/>
      <c r="WZP244" s="1"/>
      <c r="WZQ244" s="1"/>
      <c r="WZR244" s="1"/>
      <c r="WZS244" s="1"/>
      <c r="WZT244" s="1"/>
      <c r="WZU244" s="1"/>
      <c r="WZV244" s="1"/>
      <c r="WZW244" s="1"/>
      <c r="WZX244" s="1"/>
      <c r="WZY244" s="1"/>
      <c r="WZZ244" s="1"/>
      <c r="XAA244" s="1"/>
      <c r="XAB244" s="1"/>
      <c r="XAC244" s="1"/>
      <c r="XAD244" s="1"/>
      <c r="XAE244" s="1"/>
      <c r="XAF244" s="1"/>
      <c r="XAG244" s="1"/>
      <c r="XAH244" s="1"/>
      <c r="XAI244" s="1"/>
      <c r="XAJ244" s="1"/>
      <c r="XAK244" s="1"/>
      <c r="XAL244" s="1"/>
      <c r="XAM244" s="1"/>
      <c r="XAN244" s="1"/>
      <c r="XAO244" s="1"/>
      <c r="XAP244" s="1"/>
      <c r="XAQ244" s="1"/>
      <c r="XAR244" s="1"/>
      <c r="XAS244" s="1"/>
      <c r="XAT244" s="1"/>
      <c r="XAU244" s="1"/>
      <c r="XAV244" s="1"/>
      <c r="XAW244" s="1"/>
      <c r="XAX244" s="1"/>
      <c r="XAY244" s="1"/>
      <c r="XAZ244" s="1"/>
      <c r="XBA244" s="1"/>
      <c r="XBB244" s="1"/>
      <c r="XBC244" s="1"/>
      <c r="XBD244" s="1"/>
      <c r="XBE244" s="1"/>
      <c r="XBF244" s="1"/>
      <c r="XBG244" s="1"/>
      <c r="XBH244" s="1"/>
      <c r="XBI244" s="1"/>
      <c r="XBJ244" s="1"/>
      <c r="XBK244" s="1"/>
      <c r="XBL244" s="1"/>
      <c r="XBM244" s="1"/>
      <c r="XBN244" s="1"/>
      <c r="XBO244" s="1"/>
      <c r="XBP244" s="1"/>
      <c r="XBQ244" s="1"/>
      <c r="XBR244" s="1"/>
      <c r="XBS244" s="1"/>
      <c r="XBT244" s="1"/>
      <c r="XBU244" s="1"/>
      <c r="XBV244" s="1"/>
      <c r="XBW244" s="1"/>
      <c r="XBX244" s="1"/>
      <c r="XBY244" s="1"/>
      <c r="XBZ244" s="1"/>
      <c r="XCA244" s="1"/>
      <c r="XCB244" s="1"/>
      <c r="XCC244" s="1"/>
      <c r="XCD244" s="1"/>
      <c r="XCE244" s="1"/>
      <c r="XCF244" s="1"/>
      <c r="XCG244" s="1"/>
      <c r="XCH244" s="1"/>
      <c r="XCI244" s="1"/>
      <c r="XCJ244" s="1"/>
      <c r="XCK244" s="1"/>
      <c r="XCL244" s="1"/>
      <c r="XCM244" s="1"/>
      <c r="XCN244" s="1"/>
      <c r="XCO244" s="1"/>
      <c r="XCP244" s="1"/>
      <c r="XCQ244" s="1"/>
      <c r="XCR244" s="1"/>
      <c r="XCS244" s="1"/>
      <c r="XCT244" s="1"/>
      <c r="XCU244" s="1"/>
      <c r="XCV244" s="1"/>
      <c r="XCW244" s="1"/>
      <c r="XCX244" s="1"/>
      <c r="XCY244" s="1"/>
      <c r="XCZ244" s="1"/>
      <c r="XDA244" s="1"/>
      <c r="XDB244" s="1"/>
      <c r="XDC244" s="1"/>
      <c r="XDD244" s="1"/>
      <c r="XDE244" s="1"/>
      <c r="XDF244" s="1"/>
      <c r="XDG244" s="1"/>
      <c r="XDH244" s="1"/>
      <c r="XDI244" s="1"/>
      <c r="XDJ244" s="1"/>
      <c r="XDK244" s="1"/>
      <c r="XDL244" s="1"/>
      <c r="XDM244" s="1"/>
      <c r="XDN244" s="1"/>
      <c r="XDO244" s="1"/>
      <c r="XDP244" s="1"/>
      <c r="XDQ244" s="1"/>
      <c r="XDR244" s="1"/>
      <c r="XDS244" s="1"/>
      <c r="XDT244" s="1"/>
      <c r="XDU244" s="1"/>
      <c r="XDV244" s="1"/>
      <c r="XDW244" s="1"/>
      <c r="XDX244" s="1"/>
      <c r="XDY244" s="1"/>
      <c r="XDZ244" s="1"/>
      <c r="XEA244" s="1"/>
      <c r="XEB244" s="1"/>
      <c r="XEC244" s="1"/>
      <c r="XED244" s="1"/>
      <c r="XEE244" s="1"/>
      <c r="XEF244" s="1"/>
      <c r="XEG244" s="1"/>
      <c r="XEH244" s="1"/>
      <c r="XEI244" s="1"/>
      <c r="XEJ244" s="1"/>
      <c r="XEK244" s="1"/>
      <c r="XEL244" s="1"/>
      <c r="XEM244" s="1"/>
      <c r="XEN244" s="1"/>
      <c r="XEO244" s="1"/>
      <c r="XEP244" s="1"/>
      <c r="XEQ244" s="1"/>
      <c r="XER244" s="1"/>
      <c r="XES244" s="1"/>
      <c r="XET244" s="1"/>
      <c r="XEU244" s="1"/>
      <c r="XEV244" s="1"/>
      <c r="XEW244" s="1"/>
      <c r="XEX244" s="1"/>
      <c r="XEY244" s="1"/>
      <c r="XEZ244" s="1"/>
      <c r="XFA244" s="1"/>
      <c r="XFB244" s="1"/>
      <c r="XFC244" s="1"/>
      <c r="XFD244" s="1"/>
    </row>
    <row r="245" spans="1:151 16227:16384" s="11" customFormat="1" ht="20.25" customHeight="1" x14ac:dyDescent="0.25">
      <c r="A245" s="66" t="s">
        <v>110</v>
      </c>
      <c r="B245" s="67"/>
      <c r="C245" s="62">
        <f t="shared" si="38"/>
        <v>4</v>
      </c>
      <c r="D245" s="62"/>
      <c r="E245" s="20" t="s">
        <v>224</v>
      </c>
      <c r="F245" s="60">
        <f>(69.12)*(10.764)</f>
        <v>744.00768000000005</v>
      </c>
      <c r="G245" s="61"/>
      <c r="H245" s="20">
        <v>0</v>
      </c>
      <c r="I245" s="20">
        <f t="shared" si="37"/>
        <v>1153.211904</v>
      </c>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WZC245" s="1"/>
      <c r="WZD245" s="1"/>
      <c r="WZE245" s="1"/>
      <c r="WZF245" s="1"/>
      <c r="WZG245" s="1"/>
      <c r="WZH245" s="1"/>
      <c r="WZI245" s="1"/>
      <c r="WZJ245" s="1"/>
      <c r="WZK245" s="1"/>
      <c r="WZL245" s="1"/>
      <c r="WZM245" s="1"/>
      <c r="WZN245" s="1"/>
      <c r="WZO245" s="1"/>
      <c r="WZP245" s="1"/>
      <c r="WZQ245" s="1"/>
      <c r="WZR245" s="1"/>
      <c r="WZS245" s="1"/>
      <c r="WZT245" s="1"/>
      <c r="WZU245" s="1"/>
      <c r="WZV245" s="1"/>
      <c r="WZW245" s="1"/>
      <c r="WZX245" s="1"/>
      <c r="WZY245" s="1"/>
      <c r="WZZ245" s="1"/>
      <c r="XAA245" s="1"/>
      <c r="XAB245" s="1"/>
      <c r="XAC245" s="1"/>
      <c r="XAD245" s="1"/>
      <c r="XAE245" s="1"/>
      <c r="XAF245" s="1"/>
      <c r="XAG245" s="1"/>
      <c r="XAH245" s="1"/>
      <c r="XAI245" s="1"/>
      <c r="XAJ245" s="1"/>
      <c r="XAK245" s="1"/>
      <c r="XAL245" s="1"/>
      <c r="XAM245" s="1"/>
      <c r="XAN245" s="1"/>
      <c r="XAO245" s="1"/>
      <c r="XAP245" s="1"/>
      <c r="XAQ245" s="1"/>
      <c r="XAR245" s="1"/>
      <c r="XAS245" s="1"/>
      <c r="XAT245" s="1"/>
      <c r="XAU245" s="1"/>
      <c r="XAV245" s="1"/>
      <c r="XAW245" s="1"/>
      <c r="XAX245" s="1"/>
      <c r="XAY245" s="1"/>
      <c r="XAZ245" s="1"/>
      <c r="XBA245" s="1"/>
      <c r="XBB245" s="1"/>
      <c r="XBC245" s="1"/>
      <c r="XBD245" s="1"/>
      <c r="XBE245" s="1"/>
      <c r="XBF245" s="1"/>
      <c r="XBG245" s="1"/>
      <c r="XBH245" s="1"/>
      <c r="XBI245" s="1"/>
      <c r="XBJ245" s="1"/>
      <c r="XBK245" s="1"/>
      <c r="XBL245" s="1"/>
      <c r="XBM245" s="1"/>
      <c r="XBN245" s="1"/>
      <c r="XBO245" s="1"/>
      <c r="XBP245" s="1"/>
      <c r="XBQ245" s="1"/>
      <c r="XBR245" s="1"/>
      <c r="XBS245" s="1"/>
      <c r="XBT245" s="1"/>
      <c r="XBU245" s="1"/>
      <c r="XBV245" s="1"/>
      <c r="XBW245" s="1"/>
      <c r="XBX245" s="1"/>
      <c r="XBY245" s="1"/>
      <c r="XBZ245" s="1"/>
      <c r="XCA245" s="1"/>
      <c r="XCB245" s="1"/>
      <c r="XCC245" s="1"/>
      <c r="XCD245" s="1"/>
      <c r="XCE245" s="1"/>
      <c r="XCF245" s="1"/>
      <c r="XCG245" s="1"/>
      <c r="XCH245" s="1"/>
      <c r="XCI245" s="1"/>
      <c r="XCJ245" s="1"/>
      <c r="XCK245" s="1"/>
      <c r="XCL245" s="1"/>
      <c r="XCM245" s="1"/>
      <c r="XCN245" s="1"/>
      <c r="XCO245" s="1"/>
      <c r="XCP245" s="1"/>
      <c r="XCQ245" s="1"/>
      <c r="XCR245" s="1"/>
      <c r="XCS245" s="1"/>
      <c r="XCT245" s="1"/>
      <c r="XCU245" s="1"/>
      <c r="XCV245" s="1"/>
      <c r="XCW245" s="1"/>
      <c r="XCX245" s="1"/>
      <c r="XCY245" s="1"/>
      <c r="XCZ245" s="1"/>
      <c r="XDA245" s="1"/>
      <c r="XDB245" s="1"/>
      <c r="XDC245" s="1"/>
      <c r="XDD245" s="1"/>
      <c r="XDE245" s="1"/>
      <c r="XDF245" s="1"/>
      <c r="XDG245" s="1"/>
      <c r="XDH245" s="1"/>
      <c r="XDI245" s="1"/>
      <c r="XDJ245" s="1"/>
      <c r="XDK245" s="1"/>
      <c r="XDL245" s="1"/>
      <c r="XDM245" s="1"/>
      <c r="XDN245" s="1"/>
      <c r="XDO245" s="1"/>
      <c r="XDP245" s="1"/>
      <c r="XDQ245" s="1"/>
      <c r="XDR245" s="1"/>
      <c r="XDS245" s="1"/>
      <c r="XDT245" s="1"/>
      <c r="XDU245" s="1"/>
      <c r="XDV245" s="1"/>
      <c r="XDW245" s="1"/>
      <c r="XDX245" s="1"/>
      <c r="XDY245" s="1"/>
      <c r="XDZ245" s="1"/>
      <c r="XEA245" s="1"/>
      <c r="XEB245" s="1"/>
      <c r="XEC245" s="1"/>
      <c r="XED245" s="1"/>
      <c r="XEE245" s="1"/>
      <c r="XEF245" s="1"/>
      <c r="XEG245" s="1"/>
      <c r="XEH245" s="1"/>
      <c r="XEI245" s="1"/>
      <c r="XEJ245" s="1"/>
      <c r="XEK245" s="1"/>
      <c r="XEL245" s="1"/>
      <c r="XEM245" s="1"/>
      <c r="XEN245" s="1"/>
      <c r="XEO245" s="1"/>
      <c r="XEP245" s="1"/>
      <c r="XEQ245" s="1"/>
      <c r="XER245" s="1"/>
      <c r="XES245" s="1"/>
      <c r="XET245" s="1"/>
      <c r="XEU245" s="1"/>
      <c r="XEV245" s="1"/>
      <c r="XEW245" s="1"/>
      <c r="XEX245" s="1"/>
      <c r="XEY245" s="1"/>
      <c r="XEZ245" s="1"/>
      <c r="XFA245" s="1"/>
      <c r="XFB245" s="1"/>
      <c r="XFC245" s="1"/>
      <c r="XFD245" s="1"/>
    </row>
    <row r="246" spans="1:151 16227:16384" s="11" customFormat="1" ht="20.25" x14ac:dyDescent="0.25">
      <c r="A246" s="63" t="s">
        <v>234</v>
      </c>
      <c r="B246" s="64"/>
      <c r="C246" s="64"/>
      <c r="D246" s="64"/>
      <c r="E246" s="64"/>
      <c r="F246" s="64"/>
      <c r="G246" s="64"/>
      <c r="H246" s="64"/>
      <c r="I246" s="65"/>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WZC246" s="1"/>
      <c r="WZD246" s="1"/>
      <c r="WZE246" s="1"/>
      <c r="WZF246" s="1"/>
      <c r="WZG246" s="1"/>
      <c r="WZH246" s="1"/>
      <c r="WZI246" s="1"/>
      <c r="WZJ246" s="1"/>
      <c r="WZK246" s="1"/>
      <c r="WZL246" s="1"/>
      <c r="WZM246" s="1"/>
      <c r="WZN246" s="1"/>
      <c r="WZO246" s="1"/>
      <c r="WZP246" s="1"/>
      <c r="WZQ246" s="1"/>
      <c r="WZR246" s="1"/>
      <c r="WZS246" s="1"/>
      <c r="WZT246" s="1"/>
      <c r="WZU246" s="1"/>
      <c r="WZV246" s="1"/>
      <c r="WZW246" s="1"/>
      <c r="WZX246" s="1"/>
      <c r="WZY246" s="1"/>
      <c r="WZZ246" s="1"/>
      <c r="XAA246" s="1"/>
      <c r="XAB246" s="1"/>
      <c r="XAC246" s="1"/>
      <c r="XAD246" s="1"/>
      <c r="XAE246" s="1"/>
      <c r="XAF246" s="1"/>
      <c r="XAG246" s="1"/>
      <c r="XAH246" s="1"/>
      <c r="XAI246" s="1"/>
      <c r="XAJ246" s="1"/>
      <c r="XAK246" s="1"/>
      <c r="XAL246" s="1"/>
      <c r="XAM246" s="1"/>
      <c r="XAN246" s="1"/>
      <c r="XAO246" s="1"/>
      <c r="XAP246" s="1"/>
      <c r="XAQ246" s="1"/>
      <c r="XAR246" s="1"/>
      <c r="XAS246" s="1"/>
      <c r="XAT246" s="1"/>
      <c r="XAU246" s="1"/>
      <c r="XAV246" s="1"/>
      <c r="XAW246" s="1"/>
      <c r="XAX246" s="1"/>
      <c r="XAY246" s="1"/>
      <c r="XAZ246" s="1"/>
      <c r="XBA246" s="1"/>
      <c r="XBB246" s="1"/>
      <c r="XBC246" s="1"/>
      <c r="XBD246" s="1"/>
      <c r="XBE246" s="1"/>
      <c r="XBF246" s="1"/>
      <c r="XBG246" s="1"/>
      <c r="XBH246" s="1"/>
      <c r="XBI246" s="1"/>
      <c r="XBJ246" s="1"/>
      <c r="XBK246" s="1"/>
      <c r="XBL246" s="1"/>
      <c r="XBM246" s="1"/>
      <c r="XBN246" s="1"/>
      <c r="XBO246" s="1"/>
      <c r="XBP246" s="1"/>
      <c r="XBQ246" s="1"/>
      <c r="XBR246" s="1"/>
      <c r="XBS246" s="1"/>
      <c r="XBT246" s="1"/>
      <c r="XBU246" s="1"/>
      <c r="XBV246" s="1"/>
      <c r="XBW246" s="1"/>
      <c r="XBX246" s="1"/>
      <c r="XBY246" s="1"/>
      <c r="XBZ246" s="1"/>
      <c r="XCA246" s="1"/>
      <c r="XCB246" s="1"/>
      <c r="XCC246" s="1"/>
      <c r="XCD246" s="1"/>
      <c r="XCE246" s="1"/>
      <c r="XCF246" s="1"/>
      <c r="XCG246" s="1"/>
      <c r="XCH246" s="1"/>
      <c r="XCI246" s="1"/>
      <c r="XCJ246" s="1"/>
      <c r="XCK246" s="1"/>
      <c r="XCL246" s="1"/>
      <c r="XCM246" s="1"/>
      <c r="XCN246" s="1"/>
      <c r="XCO246" s="1"/>
      <c r="XCP246" s="1"/>
      <c r="XCQ246" s="1"/>
      <c r="XCR246" s="1"/>
      <c r="XCS246" s="1"/>
      <c r="XCT246" s="1"/>
      <c r="XCU246" s="1"/>
      <c r="XCV246" s="1"/>
      <c r="XCW246" s="1"/>
      <c r="XCX246" s="1"/>
      <c r="XCY246" s="1"/>
      <c r="XCZ246" s="1"/>
      <c r="XDA246" s="1"/>
      <c r="XDB246" s="1"/>
      <c r="XDC246" s="1"/>
      <c r="XDD246" s="1"/>
      <c r="XDE246" s="1"/>
      <c r="XDF246" s="1"/>
      <c r="XDG246" s="1"/>
      <c r="XDH246" s="1"/>
      <c r="XDI246" s="1"/>
      <c r="XDJ246" s="1"/>
      <c r="XDK246" s="1"/>
      <c r="XDL246" s="1"/>
      <c r="XDM246" s="1"/>
      <c r="XDN246" s="1"/>
      <c r="XDO246" s="1"/>
      <c r="XDP246" s="1"/>
      <c r="XDQ246" s="1"/>
      <c r="XDR246" s="1"/>
      <c r="XDS246" s="1"/>
      <c r="XDT246" s="1"/>
      <c r="XDU246" s="1"/>
      <c r="XDV246" s="1"/>
      <c r="XDW246" s="1"/>
      <c r="XDX246" s="1"/>
      <c r="XDY246" s="1"/>
      <c r="XDZ246" s="1"/>
      <c r="XEA246" s="1"/>
      <c r="XEB246" s="1"/>
      <c r="XEC246" s="1"/>
      <c r="XED246" s="1"/>
      <c r="XEE246" s="1"/>
      <c r="XEF246" s="1"/>
      <c r="XEG246" s="1"/>
      <c r="XEH246" s="1"/>
      <c r="XEI246" s="1"/>
      <c r="XEJ246" s="1"/>
      <c r="XEK246" s="1"/>
      <c r="XEL246" s="1"/>
      <c r="XEM246" s="1"/>
      <c r="XEN246" s="1"/>
      <c r="XEO246" s="1"/>
      <c r="XEP246" s="1"/>
      <c r="XEQ246" s="1"/>
      <c r="XER246" s="1"/>
      <c r="XES246" s="1"/>
      <c r="XET246" s="1"/>
      <c r="XEU246" s="1"/>
      <c r="XEV246" s="1"/>
      <c r="XEW246" s="1"/>
      <c r="XEX246" s="1"/>
      <c r="XEY246" s="1"/>
      <c r="XEZ246" s="1"/>
      <c r="XFA246" s="1"/>
      <c r="XFB246" s="1"/>
      <c r="XFC246" s="1"/>
      <c r="XFD246" s="1"/>
    </row>
    <row r="247" spans="1:151 16227:16384" s="11" customFormat="1" ht="20.25" customHeight="1" x14ac:dyDescent="0.25">
      <c r="A247" s="66" t="s">
        <v>110</v>
      </c>
      <c r="B247" s="67"/>
      <c r="C247" s="62">
        <v>1</v>
      </c>
      <c r="D247" s="62"/>
      <c r="E247" s="66" t="s">
        <v>235</v>
      </c>
      <c r="F247" s="70"/>
      <c r="G247" s="70"/>
      <c r="H247" s="70"/>
      <c r="I247" s="67"/>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WZC247" s="1"/>
      <c r="WZD247" s="1"/>
      <c r="WZE247" s="1"/>
      <c r="WZF247" s="1"/>
      <c r="WZG247" s="1"/>
      <c r="WZH247" s="1"/>
      <c r="WZI247" s="1"/>
      <c r="WZJ247" s="1"/>
      <c r="WZK247" s="1"/>
      <c r="WZL247" s="1"/>
      <c r="WZM247" s="1"/>
      <c r="WZN247" s="1"/>
      <c r="WZO247" s="1"/>
      <c r="WZP247" s="1"/>
      <c r="WZQ247" s="1"/>
      <c r="WZR247" s="1"/>
      <c r="WZS247" s="1"/>
      <c r="WZT247" s="1"/>
      <c r="WZU247" s="1"/>
      <c r="WZV247" s="1"/>
      <c r="WZW247" s="1"/>
      <c r="WZX247" s="1"/>
      <c r="WZY247" s="1"/>
      <c r="WZZ247" s="1"/>
      <c r="XAA247" s="1"/>
      <c r="XAB247" s="1"/>
      <c r="XAC247" s="1"/>
      <c r="XAD247" s="1"/>
      <c r="XAE247" s="1"/>
      <c r="XAF247" s="1"/>
      <c r="XAG247" s="1"/>
      <c r="XAH247" s="1"/>
      <c r="XAI247" s="1"/>
      <c r="XAJ247" s="1"/>
      <c r="XAK247" s="1"/>
      <c r="XAL247" s="1"/>
      <c r="XAM247" s="1"/>
      <c r="XAN247" s="1"/>
      <c r="XAO247" s="1"/>
      <c r="XAP247" s="1"/>
      <c r="XAQ247" s="1"/>
      <c r="XAR247" s="1"/>
      <c r="XAS247" s="1"/>
      <c r="XAT247" s="1"/>
      <c r="XAU247" s="1"/>
      <c r="XAV247" s="1"/>
      <c r="XAW247" s="1"/>
      <c r="XAX247" s="1"/>
      <c r="XAY247" s="1"/>
      <c r="XAZ247" s="1"/>
      <c r="XBA247" s="1"/>
      <c r="XBB247" s="1"/>
      <c r="XBC247" s="1"/>
      <c r="XBD247" s="1"/>
      <c r="XBE247" s="1"/>
      <c r="XBF247" s="1"/>
      <c r="XBG247" s="1"/>
      <c r="XBH247" s="1"/>
      <c r="XBI247" s="1"/>
      <c r="XBJ247" s="1"/>
      <c r="XBK247" s="1"/>
      <c r="XBL247" s="1"/>
      <c r="XBM247" s="1"/>
      <c r="XBN247" s="1"/>
      <c r="XBO247" s="1"/>
      <c r="XBP247" s="1"/>
      <c r="XBQ247" s="1"/>
      <c r="XBR247" s="1"/>
      <c r="XBS247" s="1"/>
      <c r="XBT247" s="1"/>
      <c r="XBU247" s="1"/>
      <c r="XBV247" s="1"/>
      <c r="XBW247" s="1"/>
      <c r="XBX247" s="1"/>
      <c r="XBY247" s="1"/>
      <c r="XBZ247" s="1"/>
      <c r="XCA247" s="1"/>
      <c r="XCB247" s="1"/>
      <c r="XCC247" s="1"/>
      <c r="XCD247" s="1"/>
      <c r="XCE247" s="1"/>
      <c r="XCF247" s="1"/>
      <c r="XCG247" s="1"/>
      <c r="XCH247" s="1"/>
      <c r="XCI247" s="1"/>
      <c r="XCJ247" s="1"/>
      <c r="XCK247" s="1"/>
      <c r="XCL247" s="1"/>
      <c r="XCM247" s="1"/>
      <c r="XCN247" s="1"/>
      <c r="XCO247" s="1"/>
      <c r="XCP247" s="1"/>
      <c r="XCQ247" s="1"/>
      <c r="XCR247" s="1"/>
      <c r="XCS247" s="1"/>
      <c r="XCT247" s="1"/>
      <c r="XCU247" s="1"/>
      <c r="XCV247" s="1"/>
      <c r="XCW247" s="1"/>
      <c r="XCX247" s="1"/>
      <c r="XCY247" s="1"/>
      <c r="XCZ247" s="1"/>
      <c r="XDA247" s="1"/>
      <c r="XDB247" s="1"/>
      <c r="XDC247" s="1"/>
      <c r="XDD247" s="1"/>
      <c r="XDE247" s="1"/>
      <c r="XDF247" s="1"/>
      <c r="XDG247" s="1"/>
      <c r="XDH247" s="1"/>
      <c r="XDI247" s="1"/>
      <c r="XDJ247" s="1"/>
      <c r="XDK247" s="1"/>
      <c r="XDL247" s="1"/>
      <c r="XDM247" s="1"/>
      <c r="XDN247" s="1"/>
      <c r="XDO247" s="1"/>
      <c r="XDP247" s="1"/>
      <c r="XDQ247" s="1"/>
      <c r="XDR247" s="1"/>
      <c r="XDS247" s="1"/>
      <c r="XDT247" s="1"/>
      <c r="XDU247" s="1"/>
      <c r="XDV247" s="1"/>
      <c r="XDW247" s="1"/>
      <c r="XDX247" s="1"/>
      <c r="XDY247" s="1"/>
      <c r="XDZ247" s="1"/>
      <c r="XEA247" s="1"/>
      <c r="XEB247" s="1"/>
      <c r="XEC247" s="1"/>
      <c r="XED247" s="1"/>
      <c r="XEE247" s="1"/>
      <c r="XEF247" s="1"/>
      <c r="XEG247" s="1"/>
      <c r="XEH247" s="1"/>
      <c r="XEI247" s="1"/>
      <c r="XEJ247" s="1"/>
      <c r="XEK247" s="1"/>
      <c r="XEL247" s="1"/>
      <c r="XEM247" s="1"/>
      <c r="XEN247" s="1"/>
      <c r="XEO247" s="1"/>
      <c r="XEP247" s="1"/>
      <c r="XEQ247" s="1"/>
      <c r="XER247" s="1"/>
      <c r="XES247" s="1"/>
      <c r="XET247" s="1"/>
      <c r="XEU247" s="1"/>
      <c r="XEV247" s="1"/>
      <c r="XEW247" s="1"/>
      <c r="XEX247" s="1"/>
      <c r="XEY247" s="1"/>
      <c r="XEZ247" s="1"/>
      <c r="XFA247" s="1"/>
      <c r="XFB247" s="1"/>
      <c r="XFC247" s="1"/>
      <c r="XFD247" s="1"/>
    </row>
    <row r="248" spans="1:151 16227:16384" s="11" customFormat="1" ht="20.25" customHeight="1" x14ac:dyDescent="0.25">
      <c r="A248" s="66" t="s">
        <v>110</v>
      </c>
      <c r="B248" s="67"/>
      <c r="C248" s="62">
        <f>C247+1</f>
        <v>2</v>
      </c>
      <c r="D248" s="62"/>
      <c r="E248" s="71"/>
      <c r="F248" s="72"/>
      <c r="G248" s="72"/>
      <c r="H248" s="72"/>
      <c r="I248" s="73"/>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WZC248" s="1"/>
      <c r="WZD248" s="1"/>
      <c r="WZE248" s="1"/>
      <c r="WZF248" s="1"/>
      <c r="WZG248" s="1"/>
      <c r="WZH248" s="1"/>
      <c r="WZI248" s="1"/>
      <c r="WZJ248" s="1"/>
      <c r="WZK248" s="1"/>
      <c r="WZL248" s="1"/>
      <c r="WZM248" s="1"/>
      <c r="WZN248" s="1"/>
      <c r="WZO248" s="1"/>
      <c r="WZP248" s="1"/>
      <c r="WZQ248" s="1"/>
      <c r="WZR248" s="1"/>
      <c r="WZS248" s="1"/>
      <c r="WZT248" s="1"/>
      <c r="WZU248" s="1"/>
      <c r="WZV248" s="1"/>
      <c r="WZW248" s="1"/>
      <c r="WZX248" s="1"/>
      <c r="WZY248" s="1"/>
      <c r="WZZ248" s="1"/>
      <c r="XAA248" s="1"/>
      <c r="XAB248" s="1"/>
      <c r="XAC248" s="1"/>
      <c r="XAD248" s="1"/>
      <c r="XAE248" s="1"/>
      <c r="XAF248" s="1"/>
      <c r="XAG248" s="1"/>
      <c r="XAH248" s="1"/>
      <c r="XAI248" s="1"/>
      <c r="XAJ248" s="1"/>
      <c r="XAK248" s="1"/>
      <c r="XAL248" s="1"/>
      <c r="XAM248" s="1"/>
      <c r="XAN248" s="1"/>
      <c r="XAO248" s="1"/>
      <c r="XAP248" s="1"/>
      <c r="XAQ248" s="1"/>
      <c r="XAR248" s="1"/>
      <c r="XAS248" s="1"/>
      <c r="XAT248" s="1"/>
      <c r="XAU248" s="1"/>
      <c r="XAV248" s="1"/>
      <c r="XAW248" s="1"/>
      <c r="XAX248" s="1"/>
      <c r="XAY248" s="1"/>
      <c r="XAZ248" s="1"/>
      <c r="XBA248" s="1"/>
      <c r="XBB248" s="1"/>
      <c r="XBC248" s="1"/>
      <c r="XBD248" s="1"/>
      <c r="XBE248" s="1"/>
      <c r="XBF248" s="1"/>
      <c r="XBG248" s="1"/>
      <c r="XBH248" s="1"/>
      <c r="XBI248" s="1"/>
      <c r="XBJ248" s="1"/>
      <c r="XBK248" s="1"/>
      <c r="XBL248" s="1"/>
      <c r="XBM248" s="1"/>
      <c r="XBN248" s="1"/>
      <c r="XBO248" s="1"/>
      <c r="XBP248" s="1"/>
      <c r="XBQ248" s="1"/>
      <c r="XBR248" s="1"/>
      <c r="XBS248" s="1"/>
      <c r="XBT248" s="1"/>
      <c r="XBU248" s="1"/>
      <c r="XBV248" s="1"/>
      <c r="XBW248" s="1"/>
      <c r="XBX248" s="1"/>
      <c r="XBY248" s="1"/>
      <c r="XBZ248" s="1"/>
      <c r="XCA248" s="1"/>
      <c r="XCB248" s="1"/>
      <c r="XCC248" s="1"/>
      <c r="XCD248" s="1"/>
      <c r="XCE248" s="1"/>
      <c r="XCF248" s="1"/>
      <c r="XCG248" s="1"/>
      <c r="XCH248" s="1"/>
      <c r="XCI248" s="1"/>
      <c r="XCJ248" s="1"/>
      <c r="XCK248" s="1"/>
      <c r="XCL248" s="1"/>
      <c r="XCM248" s="1"/>
      <c r="XCN248" s="1"/>
      <c r="XCO248" s="1"/>
      <c r="XCP248" s="1"/>
      <c r="XCQ248" s="1"/>
      <c r="XCR248" s="1"/>
      <c r="XCS248" s="1"/>
      <c r="XCT248" s="1"/>
      <c r="XCU248" s="1"/>
      <c r="XCV248" s="1"/>
      <c r="XCW248" s="1"/>
      <c r="XCX248" s="1"/>
      <c r="XCY248" s="1"/>
      <c r="XCZ248" s="1"/>
      <c r="XDA248" s="1"/>
      <c r="XDB248" s="1"/>
      <c r="XDC248" s="1"/>
      <c r="XDD248" s="1"/>
      <c r="XDE248" s="1"/>
      <c r="XDF248" s="1"/>
      <c r="XDG248" s="1"/>
      <c r="XDH248" s="1"/>
      <c r="XDI248" s="1"/>
      <c r="XDJ248" s="1"/>
      <c r="XDK248" s="1"/>
      <c r="XDL248" s="1"/>
      <c r="XDM248" s="1"/>
      <c r="XDN248" s="1"/>
      <c r="XDO248" s="1"/>
      <c r="XDP248" s="1"/>
      <c r="XDQ248" s="1"/>
      <c r="XDR248" s="1"/>
      <c r="XDS248" s="1"/>
      <c r="XDT248" s="1"/>
      <c r="XDU248" s="1"/>
      <c r="XDV248" s="1"/>
      <c r="XDW248" s="1"/>
      <c r="XDX248" s="1"/>
      <c r="XDY248" s="1"/>
      <c r="XDZ248" s="1"/>
      <c r="XEA248" s="1"/>
      <c r="XEB248" s="1"/>
      <c r="XEC248" s="1"/>
      <c r="XED248" s="1"/>
      <c r="XEE248" s="1"/>
      <c r="XEF248" s="1"/>
      <c r="XEG248" s="1"/>
      <c r="XEH248" s="1"/>
      <c r="XEI248" s="1"/>
      <c r="XEJ248" s="1"/>
      <c r="XEK248" s="1"/>
      <c r="XEL248" s="1"/>
      <c r="XEM248" s="1"/>
      <c r="XEN248" s="1"/>
      <c r="XEO248" s="1"/>
      <c r="XEP248" s="1"/>
      <c r="XEQ248" s="1"/>
      <c r="XER248" s="1"/>
      <c r="XES248" s="1"/>
      <c r="XET248" s="1"/>
      <c r="XEU248" s="1"/>
      <c r="XEV248" s="1"/>
      <c r="XEW248" s="1"/>
      <c r="XEX248" s="1"/>
      <c r="XEY248" s="1"/>
      <c r="XEZ248" s="1"/>
      <c r="XFA248" s="1"/>
      <c r="XFB248" s="1"/>
      <c r="XFC248" s="1"/>
      <c r="XFD248" s="1"/>
    </row>
    <row r="249" spans="1:151 16227:16384" s="11" customFormat="1" ht="20.25" customHeight="1" x14ac:dyDescent="0.25">
      <c r="A249" s="66" t="s">
        <v>110</v>
      </c>
      <c r="B249" s="67"/>
      <c r="C249" s="62">
        <f t="shared" ref="C249:C250" si="39">C248+1</f>
        <v>3</v>
      </c>
      <c r="D249" s="62"/>
      <c r="E249" s="20" t="s">
        <v>227</v>
      </c>
      <c r="F249" s="60">
        <f>(79.92)*(10.764)</f>
        <v>860.25887999999998</v>
      </c>
      <c r="G249" s="61"/>
      <c r="H249" s="20">
        <v>0</v>
      </c>
      <c r="I249" s="20">
        <f t="shared" ref="I249:I250" si="40">F249*(($I$169)+1)+H249</f>
        <v>1333.4012640000001</v>
      </c>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WZC249" s="1"/>
      <c r="WZD249" s="1"/>
      <c r="WZE249" s="1"/>
      <c r="WZF249" s="1"/>
      <c r="WZG249" s="1"/>
      <c r="WZH249" s="1"/>
      <c r="WZI249" s="1"/>
      <c r="WZJ249" s="1"/>
      <c r="WZK249" s="1"/>
      <c r="WZL249" s="1"/>
      <c r="WZM249" s="1"/>
      <c r="WZN249" s="1"/>
      <c r="WZO249" s="1"/>
      <c r="WZP249" s="1"/>
      <c r="WZQ249" s="1"/>
      <c r="WZR249" s="1"/>
      <c r="WZS249" s="1"/>
      <c r="WZT249" s="1"/>
      <c r="WZU249" s="1"/>
      <c r="WZV249" s="1"/>
      <c r="WZW249" s="1"/>
      <c r="WZX249" s="1"/>
      <c r="WZY249" s="1"/>
      <c r="WZZ249" s="1"/>
      <c r="XAA249" s="1"/>
      <c r="XAB249" s="1"/>
      <c r="XAC249" s="1"/>
      <c r="XAD249" s="1"/>
      <c r="XAE249" s="1"/>
      <c r="XAF249" s="1"/>
      <c r="XAG249" s="1"/>
      <c r="XAH249" s="1"/>
      <c r="XAI249" s="1"/>
      <c r="XAJ249" s="1"/>
      <c r="XAK249" s="1"/>
      <c r="XAL249" s="1"/>
      <c r="XAM249" s="1"/>
      <c r="XAN249" s="1"/>
      <c r="XAO249" s="1"/>
      <c r="XAP249" s="1"/>
      <c r="XAQ249" s="1"/>
      <c r="XAR249" s="1"/>
      <c r="XAS249" s="1"/>
      <c r="XAT249" s="1"/>
      <c r="XAU249" s="1"/>
      <c r="XAV249" s="1"/>
      <c r="XAW249" s="1"/>
      <c r="XAX249" s="1"/>
      <c r="XAY249" s="1"/>
      <c r="XAZ249" s="1"/>
      <c r="XBA249" s="1"/>
      <c r="XBB249" s="1"/>
      <c r="XBC249" s="1"/>
      <c r="XBD249" s="1"/>
      <c r="XBE249" s="1"/>
      <c r="XBF249" s="1"/>
      <c r="XBG249" s="1"/>
      <c r="XBH249" s="1"/>
      <c r="XBI249" s="1"/>
      <c r="XBJ249" s="1"/>
      <c r="XBK249" s="1"/>
      <c r="XBL249" s="1"/>
      <c r="XBM249" s="1"/>
      <c r="XBN249" s="1"/>
      <c r="XBO249" s="1"/>
      <c r="XBP249" s="1"/>
      <c r="XBQ249" s="1"/>
      <c r="XBR249" s="1"/>
      <c r="XBS249" s="1"/>
      <c r="XBT249" s="1"/>
      <c r="XBU249" s="1"/>
      <c r="XBV249" s="1"/>
      <c r="XBW249" s="1"/>
      <c r="XBX249" s="1"/>
      <c r="XBY249" s="1"/>
      <c r="XBZ249" s="1"/>
      <c r="XCA249" s="1"/>
      <c r="XCB249" s="1"/>
      <c r="XCC249" s="1"/>
      <c r="XCD249" s="1"/>
      <c r="XCE249" s="1"/>
      <c r="XCF249" s="1"/>
      <c r="XCG249" s="1"/>
      <c r="XCH249" s="1"/>
      <c r="XCI249" s="1"/>
      <c r="XCJ249" s="1"/>
      <c r="XCK249" s="1"/>
      <c r="XCL249" s="1"/>
      <c r="XCM249" s="1"/>
      <c r="XCN249" s="1"/>
      <c r="XCO249" s="1"/>
      <c r="XCP249" s="1"/>
      <c r="XCQ249" s="1"/>
      <c r="XCR249" s="1"/>
      <c r="XCS249" s="1"/>
      <c r="XCT249" s="1"/>
      <c r="XCU249" s="1"/>
      <c r="XCV249" s="1"/>
      <c r="XCW249" s="1"/>
      <c r="XCX249" s="1"/>
      <c r="XCY249" s="1"/>
      <c r="XCZ249" s="1"/>
      <c r="XDA249" s="1"/>
      <c r="XDB249" s="1"/>
      <c r="XDC249" s="1"/>
      <c r="XDD249" s="1"/>
      <c r="XDE249" s="1"/>
      <c r="XDF249" s="1"/>
      <c r="XDG249" s="1"/>
      <c r="XDH249" s="1"/>
      <c r="XDI249" s="1"/>
      <c r="XDJ249" s="1"/>
      <c r="XDK249" s="1"/>
      <c r="XDL249" s="1"/>
      <c r="XDM249" s="1"/>
      <c r="XDN249" s="1"/>
      <c r="XDO249" s="1"/>
      <c r="XDP249" s="1"/>
      <c r="XDQ249" s="1"/>
      <c r="XDR249" s="1"/>
      <c r="XDS249" s="1"/>
      <c r="XDT249" s="1"/>
      <c r="XDU249" s="1"/>
      <c r="XDV249" s="1"/>
      <c r="XDW249" s="1"/>
      <c r="XDX249" s="1"/>
      <c r="XDY249" s="1"/>
      <c r="XDZ249" s="1"/>
      <c r="XEA249" s="1"/>
      <c r="XEB249" s="1"/>
      <c r="XEC249" s="1"/>
      <c r="XED249" s="1"/>
      <c r="XEE249" s="1"/>
      <c r="XEF249" s="1"/>
      <c r="XEG249" s="1"/>
      <c r="XEH249" s="1"/>
      <c r="XEI249" s="1"/>
      <c r="XEJ249" s="1"/>
      <c r="XEK249" s="1"/>
      <c r="XEL249" s="1"/>
      <c r="XEM249" s="1"/>
      <c r="XEN249" s="1"/>
      <c r="XEO249" s="1"/>
      <c r="XEP249" s="1"/>
      <c r="XEQ249" s="1"/>
      <c r="XER249" s="1"/>
      <c r="XES249" s="1"/>
      <c r="XET249" s="1"/>
      <c r="XEU249" s="1"/>
      <c r="XEV249" s="1"/>
      <c r="XEW249" s="1"/>
      <c r="XEX249" s="1"/>
      <c r="XEY249" s="1"/>
      <c r="XEZ249" s="1"/>
      <c r="XFA249" s="1"/>
      <c r="XFB249" s="1"/>
      <c r="XFC249" s="1"/>
      <c r="XFD249" s="1"/>
    </row>
    <row r="250" spans="1:151 16227:16384" s="11" customFormat="1" ht="20.25" customHeight="1" x14ac:dyDescent="0.25">
      <c r="A250" s="66" t="s">
        <v>110</v>
      </c>
      <c r="B250" s="67"/>
      <c r="C250" s="62">
        <f t="shared" si="39"/>
        <v>4</v>
      </c>
      <c r="D250" s="62"/>
      <c r="E250" s="20" t="s">
        <v>224</v>
      </c>
      <c r="F250" s="60">
        <f>(69.12)*(10.764)</f>
        <v>744.00768000000005</v>
      </c>
      <c r="G250" s="61"/>
      <c r="H250" s="20">
        <v>0</v>
      </c>
      <c r="I250" s="20">
        <f t="shared" si="40"/>
        <v>1153.211904</v>
      </c>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WZC250" s="1"/>
      <c r="WZD250" s="1"/>
      <c r="WZE250" s="1"/>
      <c r="WZF250" s="1"/>
      <c r="WZG250" s="1"/>
      <c r="WZH250" s="1"/>
      <c r="WZI250" s="1"/>
      <c r="WZJ250" s="1"/>
      <c r="WZK250" s="1"/>
      <c r="WZL250" s="1"/>
      <c r="WZM250" s="1"/>
      <c r="WZN250" s="1"/>
      <c r="WZO250" s="1"/>
      <c r="WZP250" s="1"/>
      <c r="WZQ250" s="1"/>
      <c r="WZR250" s="1"/>
      <c r="WZS250" s="1"/>
      <c r="WZT250" s="1"/>
      <c r="WZU250" s="1"/>
      <c r="WZV250" s="1"/>
      <c r="WZW250" s="1"/>
      <c r="WZX250" s="1"/>
      <c r="WZY250" s="1"/>
      <c r="WZZ250" s="1"/>
      <c r="XAA250" s="1"/>
      <c r="XAB250" s="1"/>
      <c r="XAC250" s="1"/>
      <c r="XAD250" s="1"/>
      <c r="XAE250" s="1"/>
      <c r="XAF250" s="1"/>
      <c r="XAG250" s="1"/>
      <c r="XAH250" s="1"/>
      <c r="XAI250" s="1"/>
      <c r="XAJ250" s="1"/>
      <c r="XAK250" s="1"/>
      <c r="XAL250" s="1"/>
      <c r="XAM250" s="1"/>
      <c r="XAN250" s="1"/>
      <c r="XAO250" s="1"/>
      <c r="XAP250" s="1"/>
      <c r="XAQ250" s="1"/>
      <c r="XAR250" s="1"/>
      <c r="XAS250" s="1"/>
      <c r="XAT250" s="1"/>
      <c r="XAU250" s="1"/>
      <c r="XAV250" s="1"/>
      <c r="XAW250" s="1"/>
      <c r="XAX250" s="1"/>
      <c r="XAY250" s="1"/>
      <c r="XAZ250" s="1"/>
      <c r="XBA250" s="1"/>
      <c r="XBB250" s="1"/>
      <c r="XBC250" s="1"/>
      <c r="XBD250" s="1"/>
      <c r="XBE250" s="1"/>
      <c r="XBF250" s="1"/>
      <c r="XBG250" s="1"/>
      <c r="XBH250" s="1"/>
      <c r="XBI250" s="1"/>
      <c r="XBJ250" s="1"/>
      <c r="XBK250" s="1"/>
      <c r="XBL250" s="1"/>
      <c r="XBM250" s="1"/>
      <c r="XBN250" s="1"/>
      <c r="XBO250" s="1"/>
      <c r="XBP250" s="1"/>
      <c r="XBQ250" s="1"/>
      <c r="XBR250" s="1"/>
      <c r="XBS250" s="1"/>
      <c r="XBT250" s="1"/>
      <c r="XBU250" s="1"/>
      <c r="XBV250" s="1"/>
      <c r="XBW250" s="1"/>
      <c r="XBX250" s="1"/>
      <c r="XBY250" s="1"/>
      <c r="XBZ250" s="1"/>
      <c r="XCA250" s="1"/>
      <c r="XCB250" s="1"/>
      <c r="XCC250" s="1"/>
      <c r="XCD250" s="1"/>
      <c r="XCE250" s="1"/>
      <c r="XCF250" s="1"/>
      <c r="XCG250" s="1"/>
      <c r="XCH250" s="1"/>
      <c r="XCI250" s="1"/>
      <c r="XCJ250" s="1"/>
      <c r="XCK250" s="1"/>
      <c r="XCL250" s="1"/>
      <c r="XCM250" s="1"/>
      <c r="XCN250" s="1"/>
      <c r="XCO250" s="1"/>
      <c r="XCP250" s="1"/>
      <c r="XCQ250" s="1"/>
      <c r="XCR250" s="1"/>
      <c r="XCS250" s="1"/>
      <c r="XCT250" s="1"/>
      <c r="XCU250" s="1"/>
      <c r="XCV250" s="1"/>
      <c r="XCW250" s="1"/>
      <c r="XCX250" s="1"/>
      <c r="XCY250" s="1"/>
      <c r="XCZ250" s="1"/>
      <c r="XDA250" s="1"/>
      <c r="XDB250" s="1"/>
      <c r="XDC250" s="1"/>
      <c r="XDD250" s="1"/>
      <c r="XDE250" s="1"/>
      <c r="XDF250" s="1"/>
      <c r="XDG250" s="1"/>
      <c r="XDH250" s="1"/>
      <c r="XDI250" s="1"/>
      <c r="XDJ250" s="1"/>
      <c r="XDK250" s="1"/>
      <c r="XDL250" s="1"/>
      <c r="XDM250" s="1"/>
      <c r="XDN250" s="1"/>
      <c r="XDO250" s="1"/>
      <c r="XDP250" s="1"/>
      <c r="XDQ250" s="1"/>
      <c r="XDR250" s="1"/>
      <c r="XDS250" s="1"/>
      <c r="XDT250" s="1"/>
      <c r="XDU250" s="1"/>
      <c r="XDV250" s="1"/>
      <c r="XDW250" s="1"/>
      <c r="XDX250" s="1"/>
      <c r="XDY250" s="1"/>
      <c r="XDZ250" s="1"/>
      <c r="XEA250" s="1"/>
      <c r="XEB250" s="1"/>
      <c r="XEC250" s="1"/>
      <c r="XED250" s="1"/>
      <c r="XEE250" s="1"/>
      <c r="XEF250" s="1"/>
      <c r="XEG250" s="1"/>
      <c r="XEH250" s="1"/>
      <c r="XEI250" s="1"/>
      <c r="XEJ250" s="1"/>
      <c r="XEK250" s="1"/>
      <c r="XEL250" s="1"/>
      <c r="XEM250" s="1"/>
      <c r="XEN250" s="1"/>
      <c r="XEO250" s="1"/>
      <c r="XEP250" s="1"/>
      <c r="XEQ250" s="1"/>
      <c r="XER250" s="1"/>
      <c r="XES250" s="1"/>
      <c r="XET250" s="1"/>
      <c r="XEU250" s="1"/>
      <c r="XEV250" s="1"/>
      <c r="XEW250" s="1"/>
      <c r="XEX250" s="1"/>
      <c r="XEY250" s="1"/>
      <c r="XEZ250" s="1"/>
      <c r="XFA250" s="1"/>
      <c r="XFB250" s="1"/>
      <c r="XFC250" s="1"/>
      <c r="XFD250" s="1"/>
    </row>
    <row r="251" spans="1:151 16227:16384" s="11" customFormat="1" ht="20.25" x14ac:dyDescent="0.25">
      <c r="A251" s="63" t="s">
        <v>233</v>
      </c>
      <c r="B251" s="64"/>
      <c r="C251" s="64"/>
      <c r="D251" s="64"/>
      <c r="E251" s="64"/>
      <c r="F251" s="64"/>
      <c r="G251" s="64"/>
      <c r="H251" s="64"/>
      <c r="I251" s="65"/>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WZC251" s="1"/>
      <c r="WZD251" s="1"/>
      <c r="WZE251" s="1"/>
      <c r="WZF251" s="1"/>
      <c r="WZG251" s="1"/>
      <c r="WZH251" s="1"/>
      <c r="WZI251" s="1"/>
      <c r="WZJ251" s="1"/>
      <c r="WZK251" s="1"/>
      <c r="WZL251" s="1"/>
      <c r="WZM251" s="1"/>
      <c r="WZN251" s="1"/>
      <c r="WZO251" s="1"/>
      <c r="WZP251" s="1"/>
      <c r="WZQ251" s="1"/>
      <c r="WZR251" s="1"/>
      <c r="WZS251" s="1"/>
      <c r="WZT251" s="1"/>
      <c r="WZU251" s="1"/>
      <c r="WZV251" s="1"/>
      <c r="WZW251" s="1"/>
      <c r="WZX251" s="1"/>
      <c r="WZY251" s="1"/>
      <c r="WZZ251" s="1"/>
      <c r="XAA251" s="1"/>
      <c r="XAB251" s="1"/>
      <c r="XAC251" s="1"/>
      <c r="XAD251" s="1"/>
      <c r="XAE251" s="1"/>
      <c r="XAF251" s="1"/>
      <c r="XAG251" s="1"/>
      <c r="XAH251" s="1"/>
      <c r="XAI251" s="1"/>
      <c r="XAJ251" s="1"/>
      <c r="XAK251" s="1"/>
      <c r="XAL251" s="1"/>
      <c r="XAM251" s="1"/>
      <c r="XAN251" s="1"/>
      <c r="XAO251" s="1"/>
      <c r="XAP251" s="1"/>
      <c r="XAQ251" s="1"/>
      <c r="XAR251" s="1"/>
      <c r="XAS251" s="1"/>
      <c r="XAT251" s="1"/>
      <c r="XAU251" s="1"/>
      <c r="XAV251" s="1"/>
      <c r="XAW251" s="1"/>
      <c r="XAX251" s="1"/>
      <c r="XAY251" s="1"/>
      <c r="XAZ251" s="1"/>
      <c r="XBA251" s="1"/>
      <c r="XBB251" s="1"/>
      <c r="XBC251" s="1"/>
      <c r="XBD251" s="1"/>
      <c r="XBE251" s="1"/>
      <c r="XBF251" s="1"/>
      <c r="XBG251" s="1"/>
      <c r="XBH251" s="1"/>
      <c r="XBI251" s="1"/>
      <c r="XBJ251" s="1"/>
      <c r="XBK251" s="1"/>
      <c r="XBL251" s="1"/>
      <c r="XBM251" s="1"/>
      <c r="XBN251" s="1"/>
      <c r="XBO251" s="1"/>
      <c r="XBP251" s="1"/>
      <c r="XBQ251" s="1"/>
      <c r="XBR251" s="1"/>
      <c r="XBS251" s="1"/>
      <c r="XBT251" s="1"/>
      <c r="XBU251" s="1"/>
      <c r="XBV251" s="1"/>
      <c r="XBW251" s="1"/>
      <c r="XBX251" s="1"/>
      <c r="XBY251" s="1"/>
      <c r="XBZ251" s="1"/>
      <c r="XCA251" s="1"/>
      <c r="XCB251" s="1"/>
      <c r="XCC251" s="1"/>
      <c r="XCD251" s="1"/>
      <c r="XCE251" s="1"/>
      <c r="XCF251" s="1"/>
      <c r="XCG251" s="1"/>
      <c r="XCH251" s="1"/>
      <c r="XCI251" s="1"/>
      <c r="XCJ251" s="1"/>
      <c r="XCK251" s="1"/>
      <c r="XCL251" s="1"/>
      <c r="XCM251" s="1"/>
      <c r="XCN251" s="1"/>
      <c r="XCO251" s="1"/>
      <c r="XCP251" s="1"/>
      <c r="XCQ251" s="1"/>
      <c r="XCR251" s="1"/>
      <c r="XCS251" s="1"/>
      <c r="XCT251" s="1"/>
      <c r="XCU251" s="1"/>
      <c r="XCV251" s="1"/>
      <c r="XCW251" s="1"/>
      <c r="XCX251" s="1"/>
      <c r="XCY251" s="1"/>
      <c r="XCZ251" s="1"/>
      <c r="XDA251" s="1"/>
      <c r="XDB251" s="1"/>
      <c r="XDC251" s="1"/>
      <c r="XDD251" s="1"/>
      <c r="XDE251" s="1"/>
      <c r="XDF251" s="1"/>
      <c r="XDG251" s="1"/>
      <c r="XDH251" s="1"/>
      <c r="XDI251" s="1"/>
      <c r="XDJ251" s="1"/>
      <c r="XDK251" s="1"/>
      <c r="XDL251" s="1"/>
      <c r="XDM251" s="1"/>
      <c r="XDN251" s="1"/>
      <c r="XDO251" s="1"/>
      <c r="XDP251" s="1"/>
      <c r="XDQ251" s="1"/>
      <c r="XDR251" s="1"/>
      <c r="XDS251" s="1"/>
      <c r="XDT251" s="1"/>
      <c r="XDU251" s="1"/>
      <c r="XDV251" s="1"/>
      <c r="XDW251" s="1"/>
      <c r="XDX251" s="1"/>
      <c r="XDY251" s="1"/>
      <c r="XDZ251" s="1"/>
      <c r="XEA251" s="1"/>
      <c r="XEB251" s="1"/>
      <c r="XEC251" s="1"/>
      <c r="XED251" s="1"/>
      <c r="XEE251" s="1"/>
      <c r="XEF251" s="1"/>
      <c r="XEG251" s="1"/>
      <c r="XEH251" s="1"/>
      <c r="XEI251" s="1"/>
      <c r="XEJ251" s="1"/>
      <c r="XEK251" s="1"/>
      <c r="XEL251" s="1"/>
      <c r="XEM251" s="1"/>
      <c r="XEN251" s="1"/>
      <c r="XEO251" s="1"/>
      <c r="XEP251" s="1"/>
      <c r="XEQ251" s="1"/>
      <c r="XER251" s="1"/>
      <c r="XES251" s="1"/>
      <c r="XET251" s="1"/>
      <c r="XEU251" s="1"/>
      <c r="XEV251" s="1"/>
      <c r="XEW251" s="1"/>
      <c r="XEX251" s="1"/>
      <c r="XEY251" s="1"/>
      <c r="XEZ251" s="1"/>
      <c r="XFA251" s="1"/>
      <c r="XFB251" s="1"/>
      <c r="XFC251" s="1"/>
      <c r="XFD251" s="1"/>
    </row>
    <row r="252" spans="1:151 16227:16384" s="11" customFormat="1" ht="20.25" x14ac:dyDescent="0.25">
      <c r="A252" s="63" t="s">
        <v>220</v>
      </c>
      <c r="B252" s="64"/>
      <c r="C252" s="64"/>
      <c r="D252" s="64"/>
      <c r="E252" s="64"/>
      <c r="F252" s="64"/>
      <c r="G252" s="64"/>
      <c r="H252" s="64"/>
      <c r="I252" s="65"/>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WZC252" s="1"/>
      <c r="WZD252" s="1"/>
      <c r="WZE252" s="1"/>
      <c r="WZF252" s="1"/>
      <c r="WZG252" s="1"/>
      <c r="WZH252" s="1"/>
      <c r="WZI252" s="1"/>
      <c r="WZJ252" s="1"/>
      <c r="WZK252" s="1"/>
      <c r="WZL252" s="1"/>
      <c r="WZM252" s="1"/>
      <c r="WZN252" s="1"/>
      <c r="WZO252" s="1"/>
      <c r="WZP252" s="1"/>
      <c r="WZQ252" s="1"/>
      <c r="WZR252" s="1"/>
      <c r="WZS252" s="1"/>
      <c r="WZT252" s="1"/>
      <c r="WZU252" s="1"/>
      <c r="WZV252" s="1"/>
      <c r="WZW252" s="1"/>
      <c r="WZX252" s="1"/>
      <c r="WZY252" s="1"/>
      <c r="WZZ252" s="1"/>
      <c r="XAA252" s="1"/>
      <c r="XAB252" s="1"/>
      <c r="XAC252" s="1"/>
      <c r="XAD252" s="1"/>
      <c r="XAE252" s="1"/>
      <c r="XAF252" s="1"/>
      <c r="XAG252" s="1"/>
      <c r="XAH252" s="1"/>
      <c r="XAI252" s="1"/>
      <c r="XAJ252" s="1"/>
      <c r="XAK252" s="1"/>
      <c r="XAL252" s="1"/>
      <c r="XAM252" s="1"/>
      <c r="XAN252" s="1"/>
      <c r="XAO252" s="1"/>
      <c r="XAP252" s="1"/>
      <c r="XAQ252" s="1"/>
      <c r="XAR252" s="1"/>
      <c r="XAS252" s="1"/>
      <c r="XAT252" s="1"/>
      <c r="XAU252" s="1"/>
      <c r="XAV252" s="1"/>
      <c r="XAW252" s="1"/>
      <c r="XAX252" s="1"/>
      <c r="XAY252" s="1"/>
      <c r="XAZ252" s="1"/>
      <c r="XBA252" s="1"/>
      <c r="XBB252" s="1"/>
      <c r="XBC252" s="1"/>
      <c r="XBD252" s="1"/>
      <c r="XBE252" s="1"/>
      <c r="XBF252" s="1"/>
      <c r="XBG252" s="1"/>
      <c r="XBH252" s="1"/>
      <c r="XBI252" s="1"/>
      <c r="XBJ252" s="1"/>
      <c r="XBK252" s="1"/>
      <c r="XBL252" s="1"/>
      <c r="XBM252" s="1"/>
      <c r="XBN252" s="1"/>
      <c r="XBO252" s="1"/>
      <c r="XBP252" s="1"/>
      <c r="XBQ252" s="1"/>
      <c r="XBR252" s="1"/>
      <c r="XBS252" s="1"/>
      <c r="XBT252" s="1"/>
      <c r="XBU252" s="1"/>
      <c r="XBV252" s="1"/>
      <c r="XBW252" s="1"/>
      <c r="XBX252" s="1"/>
      <c r="XBY252" s="1"/>
      <c r="XBZ252" s="1"/>
      <c r="XCA252" s="1"/>
      <c r="XCB252" s="1"/>
      <c r="XCC252" s="1"/>
      <c r="XCD252" s="1"/>
      <c r="XCE252" s="1"/>
      <c r="XCF252" s="1"/>
      <c r="XCG252" s="1"/>
      <c r="XCH252" s="1"/>
      <c r="XCI252" s="1"/>
      <c r="XCJ252" s="1"/>
      <c r="XCK252" s="1"/>
      <c r="XCL252" s="1"/>
      <c r="XCM252" s="1"/>
      <c r="XCN252" s="1"/>
      <c r="XCO252" s="1"/>
      <c r="XCP252" s="1"/>
      <c r="XCQ252" s="1"/>
      <c r="XCR252" s="1"/>
      <c r="XCS252" s="1"/>
      <c r="XCT252" s="1"/>
      <c r="XCU252" s="1"/>
      <c r="XCV252" s="1"/>
      <c r="XCW252" s="1"/>
      <c r="XCX252" s="1"/>
      <c r="XCY252" s="1"/>
      <c r="XCZ252" s="1"/>
      <c r="XDA252" s="1"/>
      <c r="XDB252" s="1"/>
      <c r="XDC252" s="1"/>
      <c r="XDD252" s="1"/>
      <c r="XDE252" s="1"/>
      <c r="XDF252" s="1"/>
      <c r="XDG252" s="1"/>
      <c r="XDH252" s="1"/>
      <c r="XDI252" s="1"/>
      <c r="XDJ252" s="1"/>
      <c r="XDK252" s="1"/>
      <c r="XDL252" s="1"/>
      <c r="XDM252" s="1"/>
      <c r="XDN252" s="1"/>
      <c r="XDO252" s="1"/>
      <c r="XDP252" s="1"/>
      <c r="XDQ252" s="1"/>
      <c r="XDR252" s="1"/>
      <c r="XDS252" s="1"/>
      <c r="XDT252" s="1"/>
      <c r="XDU252" s="1"/>
      <c r="XDV252" s="1"/>
      <c r="XDW252" s="1"/>
      <c r="XDX252" s="1"/>
      <c r="XDY252" s="1"/>
      <c r="XDZ252" s="1"/>
      <c r="XEA252" s="1"/>
      <c r="XEB252" s="1"/>
      <c r="XEC252" s="1"/>
      <c r="XED252" s="1"/>
      <c r="XEE252" s="1"/>
      <c r="XEF252" s="1"/>
      <c r="XEG252" s="1"/>
      <c r="XEH252" s="1"/>
      <c r="XEI252" s="1"/>
      <c r="XEJ252" s="1"/>
      <c r="XEK252" s="1"/>
      <c r="XEL252" s="1"/>
      <c r="XEM252" s="1"/>
      <c r="XEN252" s="1"/>
      <c r="XEO252" s="1"/>
      <c r="XEP252" s="1"/>
      <c r="XEQ252" s="1"/>
      <c r="XER252" s="1"/>
      <c r="XES252" s="1"/>
      <c r="XET252" s="1"/>
      <c r="XEU252" s="1"/>
      <c r="XEV252" s="1"/>
      <c r="XEW252" s="1"/>
      <c r="XEX252" s="1"/>
      <c r="XEY252" s="1"/>
      <c r="XEZ252" s="1"/>
      <c r="XFA252" s="1"/>
      <c r="XFB252" s="1"/>
      <c r="XFC252" s="1"/>
      <c r="XFD252" s="1"/>
    </row>
    <row r="253" spans="1:151 16227:16384" s="11" customFormat="1" ht="20.25" x14ac:dyDescent="0.25">
      <c r="A253" s="63" t="s">
        <v>238</v>
      </c>
      <c r="B253" s="64"/>
      <c r="C253" s="64"/>
      <c r="D253" s="64"/>
      <c r="E253" s="64"/>
      <c r="F253" s="64"/>
      <c r="G253" s="64"/>
      <c r="H253" s="64"/>
      <c r="I253" s="65"/>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WZC253" s="1"/>
      <c r="WZD253" s="1"/>
      <c r="WZE253" s="1"/>
      <c r="WZF253" s="1"/>
      <c r="WZG253" s="1"/>
      <c r="WZH253" s="1"/>
      <c r="WZI253" s="1"/>
      <c r="WZJ253" s="1"/>
      <c r="WZK253" s="1"/>
      <c r="WZL253" s="1"/>
      <c r="WZM253" s="1"/>
      <c r="WZN253" s="1"/>
      <c r="WZO253" s="1"/>
      <c r="WZP253" s="1"/>
      <c r="WZQ253" s="1"/>
      <c r="WZR253" s="1"/>
      <c r="WZS253" s="1"/>
      <c r="WZT253" s="1"/>
      <c r="WZU253" s="1"/>
      <c r="WZV253" s="1"/>
      <c r="WZW253" s="1"/>
      <c r="WZX253" s="1"/>
      <c r="WZY253" s="1"/>
      <c r="WZZ253" s="1"/>
      <c r="XAA253" s="1"/>
      <c r="XAB253" s="1"/>
      <c r="XAC253" s="1"/>
      <c r="XAD253" s="1"/>
      <c r="XAE253" s="1"/>
      <c r="XAF253" s="1"/>
      <c r="XAG253" s="1"/>
      <c r="XAH253" s="1"/>
      <c r="XAI253" s="1"/>
      <c r="XAJ253" s="1"/>
      <c r="XAK253" s="1"/>
      <c r="XAL253" s="1"/>
      <c r="XAM253" s="1"/>
      <c r="XAN253" s="1"/>
      <c r="XAO253" s="1"/>
      <c r="XAP253" s="1"/>
      <c r="XAQ253" s="1"/>
      <c r="XAR253" s="1"/>
      <c r="XAS253" s="1"/>
      <c r="XAT253" s="1"/>
      <c r="XAU253" s="1"/>
      <c r="XAV253" s="1"/>
      <c r="XAW253" s="1"/>
      <c r="XAX253" s="1"/>
      <c r="XAY253" s="1"/>
      <c r="XAZ253" s="1"/>
      <c r="XBA253" s="1"/>
      <c r="XBB253" s="1"/>
      <c r="XBC253" s="1"/>
      <c r="XBD253" s="1"/>
      <c r="XBE253" s="1"/>
      <c r="XBF253" s="1"/>
      <c r="XBG253" s="1"/>
      <c r="XBH253" s="1"/>
      <c r="XBI253" s="1"/>
      <c r="XBJ253" s="1"/>
      <c r="XBK253" s="1"/>
      <c r="XBL253" s="1"/>
      <c r="XBM253" s="1"/>
      <c r="XBN253" s="1"/>
      <c r="XBO253" s="1"/>
      <c r="XBP253" s="1"/>
      <c r="XBQ253" s="1"/>
      <c r="XBR253" s="1"/>
      <c r="XBS253" s="1"/>
      <c r="XBT253" s="1"/>
      <c r="XBU253" s="1"/>
      <c r="XBV253" s="1"/>
      <c r="XBW253" s="1"/>
      <c r="XBX253" s="1"/>
      <c r="XBY253" s="1"/>
      <c r="XBZ253" s="1"/>
      <c r="XCA253" s="1"/>
      <c r="XCB253" s="1"/>
      <c r="XCC253" s="1"/>
      <c r="XCD253" s="1"/>
      <c r="XCE253" s="1"/>
      <c r="XCF253" s="1"/>
      <c r="XCG253" s="1"/>
      <c r="XCH253" s="1"/>
      <c r="XCI253" s="1"/>
      <c r="XCJ253" s="1"/>
      <c r="XCK253" s="1"/>
      <c r="XCL253" s="1"/>
      <c r="XCM253" s="1"/>
      <c r="XCN253" s="1"/>
      <c r="XCO253" s="1"/>
      <c r="XCP253" s="1"/>
      <c r="XCQ253" s="1"/>
      <c r="XCR253" s="1"/>
      <c r="XCS253" s="1"/>
      <c r="XCT253" s="1"/>
      <c r="XCU253" s="1"/>
      <c r="XCV253" s="1"/>
      <c r="XCW253" s="1"/>
      <c r="XCX253" s="1"/>
      <c r="XCY253" s="1"/>
      <c r="XCZ253" s="1"/>
      <c r="XDA253" s="1"/>
      <c r="XDB253" s="1"/>
      <c r="XDC253" s="1"/>
      <c r="XDD253" s="1"/>
      <c r="XDE253" s="1"/>
      <c r="XDF253" s="1"/>
      <c r="XDG253" s="1"/>
      <c r="XDH253" s="1"/>
      <c r="XDI253" s="1"/>
      <c r="XDJ253" s="1"/>
      <c r="XDK253" s="1"/>
      <c r="XDL253" s="1"/>
      <c r="XDM253" s="1"/>
      <c r="XDN253" s="1"/>
      <c r="XDO253" s="1"/>
      <c r="XDP253" s="1"/>
      <c r="XDQ253" s="1"/>
      <c r="XDR253" s="1"/>
      <c r="XDS253" s="1"/>
      <c r="XDT253" s="1"/>
      <c r="XDU253" s="1"/>
      <c r="XDV253" s="1"/>
      <c r="XDW253" s="1"/>
      <c r="XDX253" s="1"/>
      <c r="XDY253" s="1"/>
      <c r="XDZ253" s="1"/>
      <c r="XEA253" s="1"/>
      <c r="XEB253" s="1"/>
      <c r="XEC253" s="1"/>
      <c r="XED253" s="1"/>
      <c r="XEE253" s="1"/>
      <c r="XEF253" s="1"/>
      <c r="XEG253" s="1"/>
      <c r="XEH253" s="1"/>
      <c r="XEI253" s="1"/>
      <c r="XEJ253" s="1"/>
      <c r="XEK253" s="1"/>
      <c r="XEL253" s="1"/>
      <c r="XEM253" s="1"/>
      <c r="XEN253" s="1"/>
      <c r="XEO253" s="1"/>
      <c r="XEP253" s="1"/>
      <c r="XEQ253" s="1"/>
      <c r="XER253" s="1"/>
      <c r="XES253" s="1"/>
      <c r="XET253" s="1"/>
      <c r="XEU253" s="1"/>
      <c r="XEV253" s="1"/>
      <c r="XEW253" s="1"/>
      <c r="XEX253" s="1"/>
      <c r="XEY253" s="1"/>
      <c r="XEZ253" s="1"/>
      <c r="XFA253" s="1"/>
      <c r="XFB253" s="1"/>
      <c r="XFC253" s="1"/>
      <c r="XFD253" s="1"/>
    </row>
    <row r="254" spans="1:151 16227:16384" s="11" customFormat="1" ht="20.25" x14ac:dyDescent="0.25">
      <c r="A254" s="63" t="s">
        <v>222</v>
      </c>
      <c r="B254" s="64"/>
      <c r="C254" s="64"/>
      <c r="D254" s="64"/>
      <c r="E254" s="64"/>
      <c r="F254" s="64"/>
      <c r="G254" s="64"/>
      <c r="H254" s="64"/>
      <c r="I254" s="65"/>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WZC254" s="1"/>
      <c r="WZD254" s="1"/>
      <c r="WZE254" s="1"/>
      <c r="WZF254" s="1"/>
      <c r="WZG254" s="1"/>
      <c r="WZH254" s="1"/>
      <c r="WZI254" s="1"/>
      <c r="WZJ254" s="1"/>
      <c r="WZK254" s="1"/>
      <c r="WZL254" s="1"/>
      <c r="WZM254" s="1"/>
      <c r="WZN254" s="1"/>
      <c r="WZO254" s="1"/>
      <c r="WZP254" s="1"/>
      <c r="WZQ254" s="1"/>
      <c r="WZR254" s="1"/>
      <c r="WZS254" s="1"/>
      <c r="WZT254" s="1"/>
      <c r="WZU254" s="1"/>
      <c r="WZV254" s="1"/>
      <c r="WZW254" s="1"/>
      <c r="WZX254" s="1"/>
      <c r="WZY254" s="1"/>
      <c r="WZZ254" s="1"/>
      <c r="XAA254" s="1"/>
      <c r="XAB254" s="1"/>
      <c r="XAC254" s="1"/>
      <c r="XAD254" s="1"/>
      <c r="XAE254" s="1"/>
      <c r="XAF254" s="1"/>
      <c r="XAG254" s="1"/>
      <c r="XAH254" s="1"/>
      <c r="XAI254" s="1"/>
      <c r="XAJ254" s="1"/>
      <c r="XAK254" s="1"/>
      <c r="XAL254" s="1"/>
      <c r="XAM254" s="1"/>
      <c r="XAN254" s="1"/>
      <c r="XAO254" s="1"/>
      <c r="XAP254" s="1"/>
      <c r="XAQ254" s="1"/>
      <c r="XAR254" s="1"/>
      <c r="XAS254" s="1"/>
      <c r="XAT254" s="1"/>
      <c r="XAU254" s="1"/>
      <c r="XAV254" s="1"/>
      <c r="XAW254" s="1"/>
      <c r="XAX254" s="1"/>
      <c r="XAY254" s="1"/>
      <c r="XAZ254" s="1"/>
      <c r="XBA254" s="1"/>
      <c r="XBB254" s="1"/>
      <c r="XBC254" s="1"/>
      <c r="XBD254" s="1"/>
      <c r="XBE254" s="1"/>
      <c r="XBF254" s="1"/>
      <c r="XBG254" s="1"/>
      <c r="XBH254" s="1"/>
      <c r="XBI254" s="1"/>
      <c r="XBJ254" s="1"/>
      <c r="XBK254" s="1"/>
      <c r="XBL254" s="1"/>
      <c r="XBM254" s="1"/>
      <c r="XBN254" s="1"/>
      <c r="XBO254" s="1"/>
      <c r="XBP254" s="1"/>
      <c r="XBQ254" s="1"/>
      <c r="XBR254" s="1"/>
      <c r="XBS254" s="1"/>
      <c r="XBT254" s="1"/>
      <c r="XBU254" s="1"/>
      <c r="XBV254" s="1"/>
      <c r="XBW254" s="1"/>
      <c r="XBX254" s="1"/>
      <c r="XBY254" s="1"/>
      <c r="XBZ254" s="1"/>
      <c r="XCA254" s="1"/>
      <c r="XCB254" s="1"/>
      <c r="XCC254" s="1"/>
      <c r="XCD254" s="1"/>
      <c r="XCE254" s="1"/>
      <c r="XCF254" s="1"/>
      <c r="XCG254" s="1"/>
      <c r="XCH254" s="1"/>
      <c r="XCI254" s="1"/>
      <c r="XCJ254" s="1"/>
      <c r="XCK254" s="1"/>
      <c r="XCL254" s="1"/>
      <c r="XCM254" s="1"/>
      <c r="XCN254" s="1"/>
      <c r="XCO254" s="1"/>
      <c r="XCP254" s="1"/>
      <c r="XCQ254" s="1"/>
      <c r="XCR254" s="1"/>
      <c r="XCS254" s="1"/>
      <c r="XCT254" s="1"/>
      <c r="XCU254" s="1"/>
      <c r="XCV254" s="1"/>
      <c r="XCW254" s="1"/>
      <c r="XCX254" s="1"/>
      <c r="XCY254" s="1"/>
      <c r="XCZ254" s="1"/>
      <c r="XDA254" s="1"/>
      <c r="XDB254" s="1"/>
      <c r="XDC254" s="1"/>
      <c r="XDD254" s="1"/>
      <c r="XDE254" s="1"/>
      <c r="XDF254" s="1"/>
      <c r="XDG254" s="1"/>
      <c r="XDH254" s="1"/>
      <c r="XDI254" s="1"/>
      <c r="XDJ254" s="1"/>
      <c r="XDK254" s="1"/>
      <c r="XDL254" s="1"/>
      <c r="XDM254" s="1"/>
      <c r="XDN254" s="1"/>
      <c r="XDO254" s="1"/>
      <c r="XDP254" s="1"/>
      <c r="XDQ254" s="1"/>
      <c r="XDR254" s="1"/>
      <c r="XDS254" s="1"/>
      <c r="XDT254" s="1"/>
      <c r="XDU254" s="1"/>
      <c r="XDV254" s="1"/>
      <c r="XDW254" s="1"/>
      <c r="XDX254" s="1"/>
      <c r="XDY254" s="1"/>
      <c r="XDZ254" s="1"/>
      <c r="XEA254" s="1"/>
      <c r="XEB254" s="1"/>
      <c r="XEC254" s="1"/>
      <c r="XED254" s="1"/>
      <c r="XEE254" s="1"/>
      <c r="XEF254" s="1"/>
      <c r="XEG254" s="1"/>
      <c r="XEH254" s="1"/>
      <c r="XEI254" s="1"/>
      <c r="XEJ254" s="1"/>
      <c r="XEK254" s="1"/>
      <c r="XEL254" s="1"/>
      <c r="XEM254" s="1"/>
      <c r="XEN254" s="1"/>
      <c r="XEO254" s="1"/>
      <c r="XEP254" s="1"/>
      <c r="XEQ254" s="1"/>
      <c r="XER254" s="1"/>
      <c r="XES254" s="1"/>
      <c r="XET254" s="1"/>
      <c r="XEU254" s="1"/>
      <c r="XEV254" s="1"/>
      <c r="XEW254" s="1"/>
      <c r="XEX254" s="1"/>
      <c r="XEY254" s="1"/>
      <c r="XEZ254" s="1"/>
      <c r="XFA254" s="1"/>
      <c r="XFB254" s="1"/>
      <c r="XFC254" s="1"/>
      <c r="XFD254" s="1"/>
    </row>
    <row r="255" spans="1:151 16227:16384" s="11" customFormat="1" ht="20.25" customHeight="1" x14ac:dyDescent="0.25">
      <c r="A255" s="66" t="s">
        <v>110</v>
      </c>
      <c r="B255" s="67"/>
      <c r="C255" s="62">
        <v>1</v>
      </c>
      <c r="D255" s="62"/>
      <c r="E255" s="20" t="s">
        <v>224</v>
      </c>
      <c r="F255" s="60">
        <f>(69.65)*(10.764)</f>
        <v>749.71260000000007</v>
      </c>
      <c r="G255" s="61"/>
      <c r="H255" s="20">
        <v>0</v>
      </c>
      <c r="I255" s="20">
        <f>F255*(($I$169)+1)+H255</f>
        <v>1162.0545300000001</v>
      </c>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WZC255" s="1"/>
      <c r="WZD255" s="1"/>
      <c r="WZE255" s="1"/>
      <c r="WZF255" s="1"/>
      <c r="WZG255" s="1"/>
      <c r="WZH255" s="1"/>
      <c r="WZI255" s="1"/>
      <c r="WZJ255" s="1"/>
      <c r="WZK255" s="1"/>
      <c r="WZL255" s="1"/>
      <c r="WZM255" s="1"/>
      <c r="WZN255" s="1"/>
      <c r="WZO255" s="1"/>
      <c r="WZP255" s="1"/>
      <c r="WZQ255" s="1"/>
      <c r="WZR255" s="1"/>
      <c r="WZS255" s="1"/>
      <c r="WZT255" s="1"/>
      <c r="WZU255" s="1"/>
      <c r="WZV255" s="1"/>
      <c r="WZW255" s="1"/>
      <c r="WZX255" s="1"/>
      <c r="WZY255" s="1"/>
      <c r="WZZ255" s="1"/>
      <c r="XAA255" s="1"/>
      <c r="XAB255" s="1"/>
      <c r="XAC255" s="1"/>
      <c r="XAD255" s="1"/>
      <c r="XAE255" s="1"/>
      <c r="XAF255" s="1"/>
      <c r="XAG255" s="1"/>
      <c r="XAH255" s="1"/>
      <c r="XAI255" s="1"/>
      <c r="XAJ255" s="1"/>
      <c r="XAK255" s="1"/>
      <c r="XAL255" s="1"/>
      <c r="XAM255" s="1"/>
      <c r="XAN255" s="1"/>
      <c r="XAO255" s="1"/>
      <c r="XAP255" s="1"/>
      <c r="XAQ255" s="1"/>
      <c r="XAR255" s="1"/>
      <c r="XAS255" s="1"/>
      <c r="XAT255" s="1"/>
      <c r="XAU255" s="1"/>
      <c r="XAV255" s="1"/>
      <c r="XAW255" s="1"/>
      <c r="XAX255" s="1"/>
      <c r="XAY255" s="1"/>
      <c r="XAZ255" s="1"/>
      <c r="XBA255" s="1"/>
      <c r="XBB255" s="1"/>
      <c r="XBC255" s="1"/>
      <c r="XBD255" s="1"/>
      <c r="XBE255" s="1"/>
      <c r="XBF255" s="1"/>
      <c r="XBG255" s="1"/>
      <c r="XBH255" s="1"/>
      <c r="XBI255" s="1"/>
      <c r="XBJ255" s="1"/>
      <c r="XBK255" s="1"/>
      <c r="XBL255" s="1"/>
      <c r="XBM255" s="1"/>
      <c r="XBN255" s="1"/>
      <c r="XBO255" s="1"/>
      <c r="XBP255" s="1"/>
      <c r="XBQ255" s="1"/>
      <c r="XBR255" s="1"/>
      <c r="XBS255" s="1"/>
      <c r="XBT255" s="1"/>
      <c r="XBU255" s="1"/>
      <c r="XBV255" s="1"/>
      <c r="XBW255" s="1"/>
      <c r="XBX255" s="1"/>
      <c r="XBY255" s="1"/>
      <c r="XBZ255" s="1"/>
      <c r="XCA255" s="1"/>
      <c r="XCB255" s="1"/>
      <c r="XCC255" s="1"/>
      <c r="XCD255" s="1"/>
      <c r="XCE255" s="1"/>
      <c r="XCF255" s="1"/>
      <c r="XCG255" s="1"/>
      <c r="XCH255" s="1"/>
      <c r="XCI255" s="1"/>
      <c r="XCJ255" s="1"/>
      <c r="XCK255" s="1"/>
      <c r="XCL255" s="1"/>
      <c r="XCM255" s="1"/>
      <c r="XCN255" s="1"/>
      <c r="XCO255" s="1"/>
      <c r="XCP255" s="1"/>
      <c r="XCQ255" s="1"/>
      <c r="XCR255" s="1"/>
      <c r="XCS255" s="1"/>
      <c r="XCT255" s="1"/>
      <c r="XCU255" s="1"/>
      <c r="XCV255" s="1"/>
      <c r="XCW255" s="1"/>
      <c r="XCX255" s="1"/>
      <c r="XCY255" s="1"/>
      <c r="XCZ255" s="1"/>
      <c r="XDA255" s="1"/>
      <c r="XDB255" s="1"/>
      <c r="XDC255" s="1"/>
      <c r="XDD255" s="1"/>
      <c r="XDE255" s="1"/>
      <c r="XDF255" s="1"/>
      <c r="XDG255" s="1"/>
      <c r="XDH255" s="1"/>
      <c r="XDI255" s="1"/>
      <c r="XDJ255" s="1"/>
      <c r="XDK255" s="1"/>
      <c r="XDL255" s="1"/>
      <c r="XDM255" s="1"/>
      <c r="XDN255" s="1"/>
      <c r="XDO255" s="1"/>
      <c r="XDP255" s="1"/>
      <c r="XDQ255" s="1"/>
      <c r="XDR255" s="1"/>
      <c r="XDS255" s="1"/>
      <c r="XDT255" s="1"/>
      <c r="XDU255" s="1"/>
      <c r="XDV255" s="1"/>
      <c r="XDW255" s="1"/>
      <c r="XDX255" s="1"/>
      <c r="XDY255" s="1"/>
      <c r="XDZ255" s="1"/>
      <c r="XEA255" s="1"/>
      <c r="XEB255" s="1"/>
      <c r="XEC255" s="1"/>
      <c r="XED255" s="1"/>
      <c r="XEE255" s="1"/>
      <c r="XEF255" s="1"/>
      <c r="XEG255" s="1"/>
      <c r="XEH255" s="1"/>
      <c r="XEI255" s="1"/>
      <c r="XEJ255" s="1"/>
      <c r="XEK255" s="1"/>
      <c r="XEL255" s="1"/>
      <c r="XEM255" s="1"/>
      <c r="XEN255" s="1"/>
      <c r="XEO255" s="1"/>
      <c r="XEP255" s="1"/>
      <c r="XEQ255" s="1"/>
      <c r="XER255" s="1"/>
      <c r="XES255" s="1"/>
      <c r="XET255" s="1"/>
      <c r="XEU255" s="1"/>
      <c r="XEV255" s="1"/>
      <c r="XEW255" s="1"/>
      <c r="XEX255" s="1"/>
      <c r="XEY255" s="1"/>
      <c r="XEZ255" s="1"/>
      <c r="XFA255" s="1"/>
      <c r="XFB255" s="1"/>
      <c r="XFC255" s="1"/>
      <c r="XFD255" s="1"/>
    </row>
    <row r="256" spans="1:151 16227:16384" s="11" customFormat="1" ht="20.25" customHeight="1" x14ac:dyDescent="0.25">
      <c r="A256" s="66" t="s">
        <v>110</v>
      </c>
      <c r="B256" s="67"/>
      <c r="C256" s="62">
        <f>C255+1</f>
        <v>2</v>
      </c>
      <c r="D256" s="62"/>
      <c r="E256" s="60" t="s">
        <v>225</v>
      </c>
      <c r="F256" s="69"/>
      <c r="G256" s="69"/>
      <c r="H256" s="69"/>
      <c r="I256" s="6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WZC256" s="1"/>
      <c r="WZD256" s="1"/>
      <c r="WZE256" s="1"/>
      <c r="WZF256" s="1"/>
      <c r="WZG256" s="1"/>
      <c r="WZH256" s="1"/>
      <c r="WZI256" s="1"/>
      <c r="WZJ256" s="1"/>
      <c r="WZK256" s="1"/>
      <c r="WZL256" s="1"/>
      <c r="WZM256" s="1"/>
      <c r="WZN256" s="1"/>
      <c r="WZO256" s="1"/>
      <c r="WZP256" s="1"/>
      <c r="WZQ256" s="1"/>
      <c r="WZR256" s="1"/>
      <c r="WZS256" s="1"/>
      <c r="WZT256" s="1"/>
      <c r="WZU256" s="1"/>
      <c r="WZV256" s="1"/>
      <c r="WZW256" s="1"/>
      <c r="WZX256" s="1"/>
      <c r="WZY256" s="1"/>
      <c r="WZZ256" s="1"/>
      <c r="XAA256" s="1"/>
      <c r="XAB256" s="1"/>
      <c r="XAC256" s="1"/>
      <c r="XAD256" s="1"/>
      <c r="XAE256" s="1"/>
      <c r="XAF256" s="1"/>
      <c r="XAG256" s="1"/>
      <c r="XAH256" s="1"/>
      <c r="XAI256" s="1"/>
      <c r="XAJ256" s="1"/>
      <c r="XAK256" s="1"/>
      <c r="XAL256" s="1"/>
      <c r="XAM256" s="1"/>
      <c r="XAN256" s="1"/>
      <c r="XAO256" s="1"/>
      <c r="XAP256" s="1"/>
      <c r="XAQ256" s="1"/>
      <c r="XAR256" s="1"/>
      <c r="XAS256" s="1"/>
      <c r="XAT256" s="1"/>
      <c r="XAU256" s="1"/>
      <c r="XAV256" s="1"/>
      <c r="XAW256" s="1"/>
      <c r="XAX256" s="1"/>
      <c r="XAY256" s="1"/>
      <c r="XAZ256" s="1"/>
      <c r="XBA256" s="1"/>
      <c r="XBB256" s="1"/>
      <c r="XBC256" s="1"/>
      <c r="XBD256" s="1"/>
      <c r="XBE256" s="1"/>
      <c r="XBF256" s="1"/>
      <c r="XBG256" s="1"/>
      <c r="XBH256" s="1"/>
      <c r="XBI256" s="1"/>
      <c r="XBJ256" s="1"/>
      <c r="XBK256" s="1"/>
      <c r="XBL256" s="1"/>
      <c r="XBM256" s="1"/>
      <c r="XBN256" s="1"/>
      <c r="XBO256" s="1"/>
      <c r="XBP256" s="1"/>
      <c r="XBQ256" s="1"/>
      <c r="XBR256" s="1"/>
      <c r="XBS256" s="1"/>
      <c r="XBT256" s="1"/>
      <c r="XBU256" s="1"/>
      <c r="XBV256" s="1"/>
      <c r="XBW256" s="1"/>
      <c r="XBX256" s="1"/>
      <c r="XBY256" s="1"/>
      <c r="XBZ256" s="1"/>
      <c r="XCA256" s="1"/>
      <c r="XCB256" s="1"/>
      <c r="XCC256" s="1"/>
      <c r="XCD256" s="1"/>
      <c r="XCE256" s="1"/>
      <c r="XCF256" s="1"/>
      <c r="XCG256" s="1"/>
      <c r="XCH256" s="1"/>
      <c r="XCI256" s="1"/>
      <c r="XCJ256" s="1"/>
      <c r="XCK256" s="1"/>
      <c r="XCL256" s="1"/>
      <c r="XCM256" s="1"/>
      <c r="XCN256" s="1"/>
      <c r="XCO256" s="1"/>
      <c r="XCP256" s="1"/>
      <c r="XCQ256" s="1"/>
      <c r="XCR256" s="1"/>
      <c r="XCS256" s="1"/>
      <c r="XCT256" s="1"/>
      <c r="XCU256" s="1"/>
      <c r="XCV256" s="1"/>
      <c r="XCW256" s="1"/>
      <c r="XCX256" s="1"/>
      <c r="XCY256" s="1"/>
      <c r="XCZ256" s="1"/>
      <c r="XDA256" s="1"/>
      <c r="XDB256" s="1"/>
      <c r="XDC256" s="1"/>
      <c r="XDD256" s="1"/>
      <c r="XDE256" s="1"/>
      <c r="XDF256" s="1"/>
      <c r="XDG256" s="1"/>
      <c r="XDH256" s="1"/>
      <c r="XDI256" s="1"/>
      <c r="XDJ256" s="1"/>
      <c r="XDK256" s="1"/>
      <c r="XDL256" s="1"/>
      <c r="XDM256" s="1"/>
      <c r="XDN256" s="1"/>
      <c r="XDO256" s="1"/>
      <c r="XDP256" s="1"/>
      <c r="XDQ256" s="1"/>
      <c r="XDR256" s="1"/>
      <c r="XDS256" s="1"/>
      <c r="XDT256" s="1"/>
      <c r="XDU256" s="1"/>
      <c r="XDV256" s="1"/>
      <c r="XDW256" s="1"/>
      <c r="XDX256" s="1"/>
      <c r="XDY256" s="1"/>
      <c r="XDZ256" s="1"/>
      <c r="XEA256" s="1"/>
      <c r="XEB256" s="1"/>
      <c r="XEC256" s="1"/>
      <c r="XED256" s="1"/>
      <c r="XEE256" s="1"/>
      <c r="XEF256" s="1"/>
      <c r="XEG256" s="1"/>
      <c r="XEH256" s="1"/>
      <c r="XEI256" s="1"/>
      <c r="XEJ256" s="1"/>
      <c r="XEK256" s="1"/>
      <c r="XEL256" s="1"/>
      <c r="XEM256" s="1"/>
      <c r="XEN256" s="1"/>
      <c r="XEO256" s="1"/>
      <c r="XEP256" s="1"/>
      <c r="XEQ256" s="1"/>
      <c r="XER256" s="1"/>
      <c r="XES256" s="1"/>
      <c r="XET256" s="1"/>
      <c r="XEU256" s="1"/>
      <c r="XEV256" s="1"/>
      <c r="XEW256" s="1"/>
      <c r="XEX256" s="1"/>
      <c r="XEY256" s="1"/>
      <c r="XEZ256" s="1"/>
      <c r="XFA256" s="1"/>
      <c r="XFB256" s="1"/>
      <c r="XFC256" s="1"/>
      <c r="XFD256" s="1"/>
    </row>
    <row r="257" spans="1:151 16227:16384" s="11" customFormat="1" ht="20.25" customHeight="1" x14ac:dyDescent="0.25">
      <c r="A257" s="66" t="s">
        <v>110</v>
      </c>
      <c r="B257" s="67"/>
      <c r="C257" s="62">
        <f t="shared" ref="C257:C258" si="41">C256+1</f>
        <v>3</v>
      </c>
      <c r="D257" s="62"/>
      <c r="E257" s="20" t="s">
        <v>223</v>
      </c>
      <c r="F257" s="60">
        <f t="shared" ref="F257" si="42">(55.93)*(10.764)</f>
        <v>602.03051999999991</v>
      </c>
      <c r="G257" s="61"/>
      <c r="H257" s="20">
        <v>0</v>
      </c>
      <c r="I257" s="20">
        <f t="shared" ref="I257" si="43">F257*(($I$169)+1)+H257</f>
        <v>933.14730599999984</v>
      </c>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WZC257" s="1"/>
      <c r="WZD257" s="1"/>
      <c r="WZE257" s="1"/>
      <c r="WZF257" s="1"/>
      <c r="WZG257" s="1"/>
      <c r="WZH257" s="1"/>
      <c r="WZI257" s="1"/>
      <c r="WZJ257" s="1"/>
      <c r="WZK257" s="1"/>
      <c r="WZL257" s="1"/>
      <c r="WZM257" s="1"/>
      <c r="WZN257" s="1"/>
      <c r="WZO257" s="1"/>
      <c r="WZP257" s="1"/>
      <c r="WZQ257" s="1"/>
      <c r="WZR257" s="1"/>
      <c r="WZS257" s="1"/>
      <c r="WZT257" s="1"/>
      <c r="WZU257" s="1"/>
      <c r="WZV257" s="1"/>
      <c r="WZW257" s="1"/>
      <c r="WZX257" s="1"/>
      <c r="WZY257" s="1"/>
      <c r="WZZ257" s="1"/>
      <c r="XAA257" s="1"/>
      <c r="XAB257" s="1"/>
      <c r="XAC257" s="1"/>
      <c r="XAD257" s="1"/>
      <c r="XAE257" s="1"/>
      <c r="XAF257" s="1"/>
      <c r="XAG257" s="1"/>
      <c r="XAH257" s="1"/>
      <c r="XAI257" s="1"/>
      <c r="XAJ257" s="1"/>
      <c r="XAK257" s="1"/>
      <c r="XAL257" s="1"/>
      <c r="XAM257" s="1"/>
      <c r="XAN257" s="1"/>
      <c r="XAO257" s="1"/>
      <c r="XAP257" s="1"/>
      <c r="XAQ257" s="1"/>
      <c r="XAR257" s="1"/>
      <c r="XAS257" s="1"/>
      <c r="XAT257" s="1"/>
      <c r="XAU257" s="1"/>
      <c r="XAV257" s="1"/>
      <c r="XAW257" s="1"/>
      <c r="XAX257" s="1"/>
      <c r="XAY257" s="1"/>
      <c r="XAZ257" s="1"/>
      <c r="XBA257" s="1"/>
      <c r="XBB257" s="1"/>
      <c r="XBC257" s="1"/>
      <c r="XBD257" s="1"/>
      <c r="XBE257" s="1"/>
      <c r="XBF257" s="1"/>
      <c r="XBG257" s="1"/>
      <c r="XBH257" s="1"/>
      <c r="XBI257" s="1"/>
      <c r="XBJ257" s="1"/>
      <c r="XBK257" s="1"/>
      <c r="XBL257" s="1"/>
      <c r="XBM257" s="1"/>
      <c r="XBN257" s="1"/>
      <c r="XBO257" s="1"/>
      <c r="XBP257" s="1"/>
      <c r="XBQ257" s="1"/>
      <c r="XBR257" s="1"/>
      <c r="XBS257" s="1"/>
      <c r="XBT257" s="1"/>
      <c r="XBU257" s="1"/>
      <c r="XBV257" s="1"/>
      <c r="XBW257" s="1"/>
      <c r="XBX257" s="1"/>
      <c r="XBY257" s="1"/>
      <c r="XBZ257" s="1"/>
      <c r="XCA257" s="1"/>
      <c r="XCB257" s="1"/>
      <c r="XCC257" s="1"/>
      <c r="XCD257" s="1"/>
      <c r="XCE257" s="1"/>
      <c r="XCF257" s="1"/>
      <c r="XCG257" s="1"/>
      <c r="XCH257" s="1"/>
      <c r="XCI257" s="1"/>
      <c r="XCJ257" s="1"/>
      <c r="XCK257" s="1"/>
      <c r="XCL257" s="1"/>
      <c r="XCM257" s="1"/>
      <c r="XCN257" s="1"/>
      <c r="XCO257" s="1"/>
      <c r="XCP257" s="1"/>
      <c r="XCQ257" s="1"/>
      <c r="XCR257" s="1"/>
      <c r="XCS257" s="1"/>
      <c r="XCT257" s="1"/>
      <c r="XCU257" s="1"/>
      <c r="XCV257" s="1"/>
      <c r="XCW257" s="1"/>
      <c r="XCX257" s="1"/>
      <c r="XCY257" s="1"/>
      <c r="XCZ257" s="1"/>
      <c r="XDA257" s="1"/>
      <c r="XDB257" s="1"/>
      <c r="XDC257" s="1"/>
      <c r="XDD257" s="1"/>
      <c r="XDE257" s="1"/>
      <c r="XDF257" s="1"/>
      <c r="XDG257" s="1"/>
      <c r="XDH257" s="1"/>
      <c r="XDI257" s="1"/>
      <c r="XDJ257" s="1"/>
      <c r="XDK257" s="1"/>
      <c r="XDL257" s="1"/>
      <c r="XDM257" s="1"/>
      <c r="XDN257" s="1"/>
      <c r="XDO257" s="1"/>
      <c r="XDP257" s="1"/>
      <c r="XDQ257" s="1"/>
      <c r="XDR257" s="1"/>
      <c r="XDS257" s="1"/>
      <c r="XDT257" s="1"/>
      <c r="XDU257" s="1"/>
      <c r="XDV257" s="1"/>
      <c r="XDW257" s="1"/>
      <c r="XDX257" s="1"/>
      <c r="XDY257" s="1"/>
      <c r="XDZ257" s="1"/>
      <c r="XEA257" s="1"/>
      <c r="XEB257" s="1"/>
      <c r="XEC257" s="1"/>
      <c r="XED257" s="1"/>
      <c r="XEE257" s="1"/>
      <c r="XEF257" s="1"/>
      <c r="XEG257" s="1"/>
      <c r="XEH257" s="1"/>
      <c r="XEI257" s="1"/>
      <c r="XEJ257" s="1"/>
      <c r="XEK257" s="1"/>
      <c r="XEL257" s="1"/>
      <c r="XEM257" s="1"/>
      <c r="XEN257" s="1"/>
      <c r="XEO257" s="1"/>
      <c r="XEP257" s="1"/>
      <c r="XEQ257" s="1"/>
      <c r="XER257" s="1"/>
      <c r="XES257" s="1"/>
      <c r="XET257" s="1"/>
      <c r="XEU257" s="1"/>
      <c r="XEV257" s="1"/>
      <c r="XEW257" s="1"/>
      <c r="XEX257" s="1"/>
      <c r="XEY257" s="1"/>
      <c r="XEZ257" s="1"/>
      <c r="XFA257" s="1"/>
      <c r="XFB257" s="1"/>
      <c r="XFC257" s="1"/>
      <c r="XFD257" s="1"/>
    </row>
    <row r="258" spans="1:151 16227:16384" s="11" customFormat="1" ht="20.25" customHeight="1" x14ac:dyDescent="0.25">
      <c r="A258" s="66" t="s">
        <v>110</v>
      </c>
      <c r="B258" s="67"/>
      <c r="C258" s="62">
        <f t="shared" si="41"/>
        <v>4</v>
      </c>
      <c r="D258" s="62"/>
      <c r="E258" s="20" t="s">
        <v>224</v>
      </c>
      <c r="F258" s="60">
        <f t="shared" ref="F258" si="44">(73.57)*(10.764)</f>
        <v>791.90747999999985</v>
      </c>
      <c r="G258" s="61"/>
      <c r="H258" s="20">
        <v>0</v>
      </c>
      <c r="I258" s="20">
        <f t="shared" ref="I258" si="45">F258*(($I$169)+1)+H258</f>
        <v>1227.4565939999998</v>
      </c>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WZC258" s="1"/>
      <c r="WZD258" s="1"/>
      <c r="WZE258" s="1"/>
      <c r="WZF258" s="1"/>
      <c r="WZG258" s="1"/>
      <c r="WZH258" s="1"/>
      <c r="WZI258" s="1"/>
      <c r="WZJ258" s="1"/>
      <c r="WZK258" s="1"/>
      <c r="WZL258" s="1"/>
      <c r="WZM258" s="1"/>
      <c r="WZN258" s="1"/>
      <c r="WZO258" s="1"/>
      <c r="WZP258" s="1"/>
      <c r="WZQ258" s="1"/>
      <c r="WZR258" s="1"/>
      <c r="WZS258" s="1"/>
      <c r="WZT258" s="1"/>
      <c r="WZU258" s="1"/>
      <c r="WZV258" s="1"/>
      <c r="WZW258" s="1"/>
      <c r="WZX258" s="1"/>
      <c r="WZY258" s="1"/>
      <c r="WZZ258" s="1"/>
      <c r="XAA258" s="1"/>
      <c r="XAB258" s="1"/>
      <c r="XAC258" s="1"/>
      <c r="XAD258" s="1"/>
      <c r="XAE258" s="1"/>
      <c r="XAF258" s="1"/>
      <c r="XAG258" s="1"/>
      <c r="XAH258" s="1"/>
      <c r="XAI258" s="1"/>
      <c r="XAJ258" s="1"/>
      <c r="XAK258" s="1"/>
      <c r="XAL258" s="1"/>
      <c r="XAM258" s="1"/>
      <c r="XAN258" s="1"/>
      <c r="XAO258" s="1"/>
      <c r="XAP258" s="1"/>
      <c r="XAQ258" s="1"/>
      <c r="XAR258" s="1"/>
      <c r="XAS258" s="1"/>
      <c r="XAT258" s="1"/>
      <c r="XAU258" s="1"/>
      <c r="XAV258" s="1"/>
      <c r="XAW258" s="1"/>
      <c r="XAX258" s="1"/>
      <c r="XAY258" s="1"/>
      <c r="XAZ258" s="1"/>
      <c r="XBA258" s="1"/>
      <c r="XBB258" s="1"/>
      <c r="XBC258" s="1"/>
      <c r="XBD258" s="1"/>
      <c r="XBE258" s="1"/>
      <c r="XBF258" s="1"/>
      <c r="XBG258" s="1"/>
      <c r="XBH258" s="1"/>
      <c r="XBI258" s="1"/>
      <c r="XBJ258" s="1"/>
      <c r="XBK258" s="1"/>
      <c r="XBL258" s="1"/>
      <c r="XBM258" s="1"/>
      <c r="XBN258" s="1"/>
      <c r="XBO258" s="1"/>
      <c r="XBP258" s="1"/>
      <c r="XBQ258" s="1"/>
      <c r="XBR258" s="1"/>
      <c r="XBS258" s="1"/>
      <c r="XBT258" s="1"/>
      <c r="XBU258" s="1"/>
      <c r="XBV258" s="1"/>
      <c r="XBW258" s="1"/>
      <c r="XBX258" s="1"/>
      <c r="XBY258" s="1"/>
      <c r="XBZ258" s="1"/>
      <c r="XCA258" s="1"/>
      <c r="XCB258" s="1"/>
      <c r="XCC258" s="1"/>
      <c r="XCD258" s="1"/>
      <c r="XCE258" s="1"/>
      <c r="XCF258" s="1"/>
      <c r="XCG258" s="1"/>
      <c r="XCH258" s="1"/>
      <c r="XCI258" s="1"/>
      <c r="XCJ258" s="1"/>
      <c r="XCK258" s="1"/>
      <c r="XCL258" s="1"/>
      <c r="XCM258" s="1"/>
      <c r="XCN258" s="1"/>
      <c r="XCO258" s="1"/>
      <c r="XCP258" s="1"/>
      <c r="XCQ258" s="1"/>
      <c r="XCR258" s="1"/>
      <c r="XCS258" s="1"/>
      <c r="XCT258" s="1"/>
      <c r="XCU258" s="1"/>
      <c r="XCV258" s="1"/>
      <c r="XCW258" s="1"/>
      <c r="XCX258" s="1"/>
      <c r="XCY258" s="1"/>
      <c r="XCZ258" s="1"/>
      <c r="XDA258" s="1"/>
      <c r="XDB258" s="1"/>
      <c r="XDC258" s="1"/>
      <c r="XDD258" s="1"/>
      <c r="XDE258" s="1"/>
      <c r="XDF258" s="1"/>
      <c r="XDG258" s="1"/>
      <c r="XDH258" s="1"/>
      <c r="XDI258" s="1"/>
      <c r="XDJ258" s="1"/>
      <c r="XDK258" s="1"/>
      <c r="XDL258" s="1"/>
      <c r="XDM258" s="1"/>
      <c r="XDN258" s="1"/>
      <c r="XDO258" s="1"/>
      <c r="XDP258" s="1"/>
      <c r="XDQ258" s="1"/>
      <c r="XDR258" s="1"/>
      <c r="XDS258" s="1"/>
      <c r="XDT258" s="1"/>
      <c r="XDU258" s="1"/>
      <c r="XDV258" s="1"/>
      <c r="XDW258" s="1"/>
      <c r="XDX258" s="1"/>
      <c r="XDY258" s="1"/>
      <c r="XDZ258" s="1"/>
      <c r="XEA258" s="1"/>
      <c r="XEB258" s="1"/>
      <c r="XEC258" s="1"/>
      <c r="XED258" s="1"/>
      <c r="XEE258" s="1"/>
      <c r="XEF258" s="1"/>
      <c r="XEG258" s="1"/>
      <c r="XEH258" s="1"/>
      <c r="XEI258" s="1"/>
      <c r="XEJ258" s="1"/>
      <c r="XEK258" s="1"/>
      <c r="XEL258" s="1"/>
      <c r="XEM258" s="1"/>
      <c r="XEN258" s="1"/>
      <c r="XEO258" s="1"/>
      <c r="XEP258" s="1"/>
      <c r="XEQ258" s="1"/>
      <c r="XER258" s="1"/>
      <c r="XES258" s="1"/>
      <c r="XET258" s="1"/>
      <c r="XEU258" s="1"/>
      <c r="XEV258" s="1"/>
      <c r="XEW258" s="1"/>
      <c r="XEX258" s="1"/>
      <c r="XEY258" s="1"/>
      <c r="XEZ258" s="1"/>
      <c r="XFA258" s="1"/>
      <c r="XFB258" s="1"/>
      <c r="XFC258" s="1"/>
      <c r="XFD258" s="1"/>
    </row>
    <row r="259" spans="1:151 16227:16384" s="11" customFormat="1" ht="20.25" customHeight="1" x14ac:dyDescent="0.25">
      <c r="A259" s="63" t="s">
        <v>258</v>
      </c>
      <c r="B259" s="64"/>
      <c r="C259" s="64"/>
      <c r="D259" s="64"/>
      <c r="E259" s="64"/>
      <c r="F259" s="64"/>
      <c r="G259" s="64"/>
      <c r="H259" s="64"/>
      <c r="I259" s="65"/>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WZC259" s="1"/>
      <c r="WZD259" s="1"/>
      <c r="WZE259" s="1"/>
      <c r="WZF259" s="1"/>
      <c r="WZG259" s="1"/>
      <c r="WZH259" s="1"/>
      <c r="WZI259" s="1"/>
      <c r="WZJ259" s="1"/>
      <c r="WZK259" s="1"/>
      <c r="WZL259" s="1"/>
      <c r="WZM259" s="1"/>
      <c r="WZN259" s="1"/>
      <c r="WZO259" s="1"/>
      <c r="WZP259" s="1"/>
      <c r="WZQ259" s="1"/>
      <c r="WZR259" s="1"/>
      <c r="WZS259" s="1"/>
      <c r="WZT259" s="1"/>
      <c r="WZU259" s="1"/>
      <c r="WZV259" s="1"/>
      <c r="WZW259" s="1"/>
      <c r="WZX259" s="1"/>
      <c r="WZY259" s="1"/>
      <c r="WZZ259" s="1"/>
      <c r="XAA259" s="1"/>
      <c r="XAB259" s="1"/>
      <c r="XAC259" s="1"/>
      <c r="XAD259" s="1"/>
      <c r="XAE259" s="1"/>
      <c r="XAF259" s="1"/>
      <c r="XAG259" s="1"/>
      <c r="XAH259" s="1"/>
      <c r="XAI259" s="1"/>
      <c r="XAJ259" s="1"/>
      <c r="XAK259" s="1"/>
      <c r="XAL259" s="1"/>
      <c r="XAM259" s="1"/>
      <c r="XAN259" s="1"/>
      <c r="XAO259" s="1"/>
      <c r="XAP259" s="1"/>
      <c r="XAQ259" s="1"/>
      <c r="XAR259" s="1"/>
      <c r="XAS259" s="1"/>
      <c r="XAT259" s="1"/>
      <c r="XAU259" s="1"/>
      <c r="XAV259" s="1"/>
      <c r="XAW259" s="1"/>
      <c r="XAX259" s="1"/>
      <c r="XAY259" s="1"/>
      <c r="XAZ259" s="1"/>
      <c r="XBA259" s="1"/>
      <c r="XBB259" s="1"/>
      <c r="XBC259" s="1"/>
      <c r="XBD259" s="1"/>
      <c r="XBE259" s="1"/>
      <c r="XBF259" s="1"/>
      <c r="XBG259" s="1"/>
      <c r="XBH259" s="1"/>
      <c r="XBI259" s="1"/>
      <c r="XBJ259" s="1"/>
      <c r="XBK259" s="1"/>
      <c r="XBL259" s="1"/>
      <c r="XBM259" s="1"/>
      <c r="XBN259" s="1"/>
      <c r="XBO259" s="1"/>
      <c r="XBP259" s="1"/>
      <c r="XBQ259" s="1"/>
      <c r="XBR259" s="1"/>
      <c r="XBS259" s="1"/>
      <c r="XBT259" s="1"/>
      <c r="XBU259" s="1"/>
      <c r="XBV259" s="1"/>
      <c r="XBW259" s="1"/>
      <c r="XBX259" s="1"/>
      <c r="XBY259" s="1"/>
      <c r="XBZ259" s="1"/>
      <c r="XCA259" s="1"/>
      <c r="XCB259" s="1"/>
      <c r="XCC259" s="1"/>
      <c r="XCD259" s="1"/>
      <c r="XCE259" s="1"/>
      <c r="XCF259" s="1"/>
      <c r="XCG259" s="1"/>
      <c r="XCH259" s="1"/>
      <c r="XCI259" s="1"/>
      <c r="XCJ259" s="1"/>
      <c r="XCK259" s="1"/>
      <c r="XCL259" s="1"/>
      <c r="XCM259" s="1"/>
      <c r="XCN259" s="1"/>
      <c r="XCO259" s="1"/>
      <c r="XCP259" s="1"/>
      <c r="XCQ259" s="1"/>
      <c r="XCR259" s="1"/>
      <c r="XCS259" s="1"/>
      <c r="XCT259" s="1"/>
      <c r="XCU259" s="1"/>
      <c r="XCV259" s="1"/>
      <c r="XCW259" s="1"/>
      <c r="XCX259" s="1"/>
      <c r="XCY259" s="1"/>
      <c r="XCZ259" s="1"/>
      <c r="XDA259" s="1"/>
      <c r="XDB259" s="1"/>
      <c r="XDC259" s="1"/>
      <c r="XDD259" s="1"/>
      <c r="XDE259" s="1"/>
      <c r="XDF259" s="1"/>
      <c r="XDG259" s="1"/>
      <c r="XDH259" s="1"/>
      <c r="XDI259" s="1"/>
      <c r="XDJ259" s="1"/>
      <c r="XDK259" s="1"/>
      <c r="XDL259" s="1"/>
      <c r="XDM259" s="1"/>
      <c r="XDN259" s="1"/>
      <c r="XDO259" s="1"/>
      <c r="XDP259" s="1"/>
      <c r="XDQ259" s="1"/>
      <c r="XDR259" s="1"/>
      <c r="XDS259" s="1"/>
      <c r="XDT259" s="1"/>
      <c r="XDU259" s="1"/>
      <c r="XDV259" s="1"/>
      <c r="XDW259" s="1"/>
      <c r="XDX259" s="1"/>
      <c r="XDY259" s="1"/>
      <c r="XDZ259" s="1"/>
      <c r="XEA259" s="1"/>
      <c r="XEB259" s="1"/>
      <c r="XEC259" s="1"/>
      <c r="XED259" s="1"/>
      <c r="XEE259" s="1"/>
      <c r="XEF259" s="1"/>
      <c r="XEG259" s="1"/>
      <c r="XEH259" s="1"/>
      <c r="XEI259" s="1"/>
      <c r="XEJ259" s="1"/>
      <c r="XEK259" s="1"/>
      <c r="XEL259" s="1"/>
      <c r="XEM259" s="1"/>
      <c r="XEN259" s="1"/>
      <c r="XEO259" s="1"/>
      <c r="XEP259" s="1"/>
      <c r="XEQ259" s="1"/>
      <c r="XER259" s="1"/>
      <c r="XES259" s="1"/>
      <c r="XET259" s="1"/>
      <c r="XEU259" s="1"/>
      <c r="XEV259" s="1"/>
      <c r="XEW259" s="1"/>
      <c r="XEX259" s="1"/>
      <c r="XEY259" s="1"/>
      <c r="XEZ259" s="1"/>
      <c r="XFA259" s="1"/>
      <c r="XFB259" s="1"/>
      <c r="XFC259" s="1"/>
      <c r="XFD259" s="1"/>
    </row>
    <row r="260" spans="1:151 16227:16384" s="11" customFormat="1" ht="20.25" customHeight="1" x14ac:dyDescent="0.25">
      <c r="A260" s="66" t="s">
        <v>110</v>
      </c>
      <c r="B260" s="67"/>
      <c r="C260" s="62">
        <v>1</v>
      </c>
      <c r="D260" s="62"/>
      <c r="E260" s="20" t="s">
        <v>224</v>
      </c>
      <c r="F260" s="60">
        <f>(69.65)*(10.764)</f>
        <v>749.71260000000007</v>
      </c>
      <c r="G260" s="61"/>
      <c r="H260" s="20">
        <v>0</v>
      </c>
      <c r="I260" s="20">
        <f>F260*(($I$169)+1)+H260</f>
        <v>1162.0545300000001</v>
      </c>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WZC260" s="1"/>
      <c r="WZD260" s="1"/>
      <c r="WZE260" s="1"/>
      <c r="WZF260" s="1"/>
      <c r="WZG260" s="1"/>
      <c r="WZH260" s="1"/>
      <c r="WZI260" s="1"/>
      <c r="WZJ260" s="1"/>
      <c r="WZK260" s="1"/>
      <c r="WZL260" s="1"/>
      <c r="WZM260" s="1"/>
      <c r="WZN260" s="1"/>
      <c r="WZO260" s="1"/>
      <c r="WZP260" s="1"/>
      <c r="WZQ260" s="1"/>
      <c r="WZR260" s="1"/>
      <c r="WZS260" s="1"/>
      <c r="WZT260" s="1"/>
      <c r="WZU260" s="1"/>
      <c r="WZV260" s="1"/>
      <c r="WZW260" s="1"/>
      <c r="WZX260" s="1"/>
      <c r="WZY260" s="1"/>
      <c r="WZZ260" s="1"/>
      <c r="XAA260" s="1"/>
      <c r="XAB260" s="1"/>
      <c r="XAC260" s="1"/>
      <c r="XAD260" s="1"/>
      <c r="XAE260" s="1"/>
      <c r="XAF260" s="1"/>
      <c r="XAG260" s="1"/>
      <c r="XAH260" s="1"/>
      <c r="XAI260" s="1"/>
      <c r="XAJ260" s="1"/>
      <c r="XAK260" s="1"/>
      <c r="XAL260" s="1"/>
      <c r="XAM260" s="1"/>
      <c r="XAN260" s="1"/>
      <c r="XAO260" s="1"/>
      <c r="XAP260" s="1"/>
      <c r="XAQ260" s="1"/>
      <c r="XAR260" s="1"/>
      <c r="XAS260" s="1"/>
      <c r="XAT260" s="1"/>
      <c r="XAU260" s="1"/>
      <c r="XAV260" s="1"/>
      <c r="XAW260" s="1"/>
      <c r="XAX260" s="1"/>
      <c r="XAY260" s="1"/>
      <c r="XAZ260" s="1"/>
      <c r="XBA260" s="1"/>
      <c r="XBB260" s="1"/>
      <c r="XBC260" s="1"/>
      <c r="XBD260" s="1"/>
      <c r="XBE260" s="1"/>
      <c r="XBF260" s="1"/>
      <c r="XBG260" s="1"/>
      <c r="XBH260" s="1"/>
      <c r="XBI260" s="1"/>
      <c r="XBJ260" s="1"/>
      <c r="XBK260" s="1"/>
      <c r="XBL260" s="1"/>
      <c r="XBM260" s="1"/>
      <c r="XBN260" s="1"/>
      <c r="XBO260" s="1"/>
      <c r="XBP260" s="1"/>
      <c r="XBQ260" s="1"/>
      <c r="XBR260" s="1"/>
      <c r="XBS260" s="1"/>
      <c r="XBT260" s="1"/>
      <c r="XBU260" s="1"/>
      <c r="XBV260" s="1"/>
      <c r="XBW260" s="1"/>
      <c r="XBX260" s="1"/>
      <c r="XBY260" s="1"/>
      <c r="XBZ260" s="1"/>
      <c r="XCA260" s="1"/>
      <c r="XCB260" s="1"/>
      <c r="XCC260" s="1"/>
      <c r="XCD260" s="1"/>
      <c r="XCE260" s="1"/>
      <c r="XCF260" s="1"/>
      <c r="XCG260" s="1"/>
      <c r="XCH260" s="1"/>
      <c r="XCI260" s="1"/>
      <c r="XCJ260" s="1"/>
      <c r="XCK260" s="1"/>
      <c r="XCL260" s="1"/>
      <c r="XCM260" s="1"/>
      <c r="XCN260" s="1"/>
      <c r="XCO260" s="1"/>
      <c r="XCP260" s="1"/>
      <c r="XCQ260" s="1"/>
      <c r="XCR260" s="1"/>
      <c r="XCS260" s="1"/>
      <c r="XCT260" s="1"/>
      <c r="XCU260" s="1"/>
      <c r="XCV260" s="1"/>
      <c r="XCW260" s="1"/>
      <c r="XCX260" s="1"/>
      <c r="XCY260" s="1"/>
      <c r="XCZ260" s="1"/>
      <c r="XDA260" s="1"/>
      <c r="XDB260" s="1"/>
      <c r="XDC260" s="1"/>
      <c r="XDD260" s="1"/>
      <c r="XDE260" s="1"/>
      <c r="XDF260" s="1"/>
      <c r="XDG260" s="1"/>
      <c r="XDH260" s="1"/>
      <c r="XDI260" s="1"/>
      <c r="XDJ260" s="1"/>
      <c r="XDK260" s="1"/>
      <c r="XDL260" s="1"/>
      <c r="XDM260" s="1"/>
      <c r="XDN260" s="1"/>
      <c r="XDO260" s="1"/>
      <c r="XDP260" s="1"/>
      <c r="XDQ260" s="1"/>
      <c r="XDR260" s="1"/>
      <c r="XDS260" s="1"/>
      <c r="XDT260" s="1"/>
      <c r="XDU260" s="1"/>
      <c r="XDV260" s="1"/>
      <c r="XDW260" s="1"/>
      <c r="XDX260" s="1"/>
      <c r="XDY260" s="1"/>
      <c r="XDZ260" s="1"/>
      <c r="XEA260" s="1"/>
      <c r="XEB260" s="1"/>
      <c r="XEC260" s="1"/>
      <c r="XED260" s="1"/>
      <c r="XEE260" s="1"/>
      <c r="XEF260" s="1"/>
      <c r="XEG260" s="1"/>
      <c r="XEH260" s="1"/>
      <c r="XEI260" s="1"/>
      <c r="XEJ260" s="1"/>
      <c r="XEK260" s="1"/>
      <c r="XEL260" s="1"/>
      <c r="XEM260" s="1"/>
      <c r="XEN260" s="1"/>
      <c r="XEO260" s="1"/>
      <c r="XEP260" s="1"/>
      <c r="XEQ260" s="1"/>
      <c r="XER260" s="1"/>
      <c r="XES260" s="1"/>
      <c r="XET260" s="1"/>
      <c r="XEU260" s="1"/>
      <c r="XEV260" s="1"/>
      <c r="XEW260" s="1"/>
      <c r="XEX260" s="1"/>
      <c r="XEY260" s="1"/>
      <c r="XEZ260" s="1"/>
      <c r="XFA260" s="1"/>
      <c r="XFB260" s="1"/>
      <c r="XFC260" s="1"/>
      <c r="XFD260" s="1"/>
    </row>
    <row r="261" spans="1:151 16227:16384" s="11" customFormat="1" ht="20.25" customHeight="1" x14ac:dyDescent="0.25">
      <c r="A261" s="66" t="s">
        <v>110</v>
      </c>
      <c r="B261" s="67"/>
      <c r="C261" s="62">
        <f>C260+1</f>
        <v>2</v>
      </c>
      <c r="D261" s="62"/>
      <c r="E261" s="56" t="s">
        <v>224</v>
      </c>
      <c r="F261" s="152">
        <f>(54.34)*(10.764)</f>
        <v>584.91575999999998</v>
      </c>
      <c r="G261" s="153"/>
      <c r="H261" s="20">
        <v>0</v>
      </c>
      <c r="I261" s="20">
        <f t="shared" ref="I261:I263" si="46">F261*(($I$169)+1)+H261</f>
        <v>906.61942799999997</v>
      </c>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WZC261" s="1"/>
      <c r="WZD261" s="1"/>
      <c r="WZE261" s="1"/>
      <c r="WZF261" s="1"/>
      <c r="WZG261" s="1"/>
      <c r="WZH261" s="1"/>
      <c r="WZI261" s="1"/>
      <c r="WZJ261" s="1"/>
      <c r="WZK261" s="1"/>
      <c r="WZL261" s="1"/>
      <c r="WZM261" s="1"/>
      <c r="WZN261" s="1"/>
      <c r="WZO261" s="1"/>
      <c r="WZP261" s="1"/>
      <c r="WZQ261" s="1"/>
      <c r="WZR261" s="1"/>
      <c r="WZS261" s="1"/>
      <c r="WZT261" s="1"/>
      <c r="WZU261" s="1"/>
      <c r="WZV261" s="1"/>
      <c r="WZW261" s="1"/>
      <c r="WZX261" s="1"/>
      <c r="WZY261" s="1"/>
      <c r="WZZ261" s="1"/>
      <c r="XAA261" s="1"/>
      <c r="XAB261" s="1"/>
      <c r="XAC261" s="1"/>
      <c r="XAD261" s="1"/>
      <c r="XAE261" s="1"/>
      <c r="XAF261" s="1"/>
      <c r="XAG261" s="1"/>
      <c r="XAH261" s="1"/>
      <c r="XAI261" s="1"/>
      <c r="XAJ261" s="1"/>
      <c r="XAK261" s="1"/>
      <c r="XAL261" s="1"/>
      <c r="XAM261" s="1"/>
      <c r="XAN261" s="1"/>
      <c r="XAO261" s="1"/>
      <c r="XAP261" s="1"/>
      <c r="XAQ261" s="1"/>
      <c r="XAR261" s="1"/>
      <c r="XAS261" s="1"/>
      <c r="XAT261" s="1"/>
      <c r="XAU261" s="1"/>
      <c r="XAV261" s="1"/>
      <c r="XAW261" s="1"/>
      <c r="XAX261" s="1"/>
      <c r="XAY261" s="1"/>
      <c r="XAZ261" s="1"/>
      <c r="XBA261" s="1"/>
      <c r="XBB261" s="1"/>
      <c r="XBC261" s="1"/>
      <c r="XBD261" s="1"/>
      <c r="XBE261" s="1"/>
      <c r="XBF261" s="1"/>
      <c r="XBG261" s="1"/>
      <c r="XBH261" s="1"/>
      <c r="XBI261" s="1"/>
      <c r="XBJ261" s="1"/>
      <c r="XBK261" s="1"/>
      <c r="XBL261" s="1"/>
      <c r="XBM261" s="1"/>
      <c r="XBN261" s="1"/>
      <c r="XBO261" s="1"/>
      <c r="XBP261" s="1"/>
      <c r="XBQ261" s="1"/>
      <c r="XBR261" s="1"/>
      <c r="XBS261" s="1"/>
      <c r="XBT261" s="1"/>
      <c r="XBU261" s="1"/>
      <c r="XBV261" s="1"/>
      <c r="XBW261" s="1"/>
      <c r="XBX261" s="1"/>
      <c r="XBY261" s="1"/>
      <c r="XBZ261" s="1"/>
      <c r="XCA261" s="1"/>
      <c r="XCB261" s="1"/>
      <c r="XCC261" s="1"/>
      <c r="XCD261" s="1"/>
      <c r="XCE261" s="1"/>
      <c r="XCF261" s="1"/>
      <c r="XCG261" s="1"/>
      <c r="XCH261" s="1"/>
      <c r="XCI261" s="1"/>
      <c r="XCJ261" s="1"/>
      <c r="XCK261" s="1"/>
      <c r="XCL261" s="1"/>
      <c r="XCM261" s="1"/>
      <c r="XCN261" s="1"/>
      <c r="XCO261" s="1"/>
      <c r="XCP261" s="1"/>
      <c r="XCQ261" s="1"/>
      <c r="XCR261" s="1"/>
      <c r="XCS261" s="1"/>
      <c r="XCT261" s="1"/>
      <c r="XCU261" s="1"/>
      <c r="XCV261" s="1"/>
      <c r="XCW261" s="1"/>
      <c r="XCX261" s="1"/>
      <c r="XCY261" s="1"/>
      <c r="XCZ261" s="1"/>
      <c r="XDA261" s="1"/>
      <c r="XDB261" s="1"/>
      <c r="XDC261" s="1"/>
      <c r="XDD261" s="1"/>
      <c r="XDE261" s="1"/>
      <c r="XDF261" s="1"/>
      <c r="XDG261" s="1"/>
      <c r="XDH261" s="1"/>
      <c r="XDI261" s="1"/>
      <c r="XDJ261" s="1"/>
      <c r="XDK261" s="1"/>
      <c r="XDL261" s="1"/>
      <c r="XDM261" s="1"/>
      <c r="XDN261" s="1"/>
      <c r="XDO261" s="1"/>
      <c r="XDP261" s="1"/>
      <c r="XDQ261" s="1"/>
      <c r="XDR261" s="1"/>
      <c r="XDS261" s="1"/>
      <c r="XDT261" s="1"/>
      <c r="XDU261" s="1"/>
      <c r="XDV261" s="1"/>
      <c r="XDW261" s="1"/>
      <c r="XDX261" s="1"/>
      <c r="XDY261" s="1"/>
      <c r="XDZ261" s="1"/>
      <c r="XEA261" s="1"/>
      <c r="XEB261" s="1"/>
      <c r="XEC261" s="1"/>
      <c r="XED261" s="1"/>
      <c r="XEE261" s="1"/>
      <c r="XEF261" s="1"/>
      <c r="XEG261" s="1"/>
      <c r="XEH261" s="1"/>
      <c r="XEI261" s="1"/>
      <c r="XEJ261" s="1"/>
      <c r="XEK261" s="1"/>
      <c r="XEL261" s="1"/>
      <c r="XEM261" s="1"/>
      <c r="XEN261" s="1"/>
      <c r="XEO261" s="1"/>
      <c r="XEP261" s="1"/>
      <c r="XEQ261" s="1"/>
      <c r="XER261" s="1"/>
      <c r="XES261" s="1"/>
      <c r="XET261" s="1"/>
      <c r="XEU261" s="1"/>
      <c r="XEV261" s="1"/>
      <c r="XEW261" s="1"/>
      <c r="XEX261" s="1"/>
      <c r="XEY261" s="1"/>
      <c r="XEZ261" s="1"/>
      <c r="XFA261" s="1"/>
      <c r="XFB261" s="1"/>
      <c r="XFC261" s="1"/>
      <c r="XFD261" s="1"/>
    </row>
    <row r="262" spans="1:151 16227:16384" s="11" customFormat="1" ht="20.25" customHeight="1" x14ac:dyDescent="0.25">
      <c r="A262" s="66" t="s">
        <v>110</v>
      </c>
      <c r="B262" s="67"/>
      <c r="C262" s="62">
        <f t="shared" ref="C262:C263" si="47">C261+1</f>
        <v>3</v>
      </c>
      <c r="D262" s="62"/>
      <c r="E262" s="20" t="s">
        <v>223</v>
      </c>
      <c r="F262" s="60">
        <f t="shared" ref="F262" si="48">(55.93)*(10.764)</f>
        <v>602.03051999999991</v>
      </c>
      <c r="G262" s="61"/>
      <c r="H262" s="20">
        <v>0</v>
      </c>
      <c r="I262" s="20">
        <f t="shared" si="46"/>
        <v>933.14730599999984</v>
      </c>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WZC262" s="1"/>
      <c r="WZD262" s="1"/>
      <c r="WZE262" s="1"/>
      <c r="WZF262" s="1"/>
      <c r="WZG262" s="1"/>
      <c r="WZH262" s="1"/>
      <c r="WZI262" s="1"/>
      <c r="WZJ262" s="1"/>
      <c r="WZK262" s="1"/>
      <c r="WZL262" s="1"/>
      <c r="WZM262" s="1"/>
      <c r="WZN262" s="1"/>
      <c r="WZO262" s="1"/>
      <c r="WZP262" s="1"/>
      <c r="WZQ262" s="1"/>
      <c r="WZR262" s="1"/>
      <c r="WZS262" s="1"/>
      <c r="WZT262" s="1"/>
      <c r="WZU262" s="1"/>
      <c r="WZV262" s="1"/>
      <c r="WZW262" s="1"/>
      <c r="WZX262" s="1"/>
      <c r="WZY262" s="1"/>
      <c r="WZZ262" s="1"/>
      <c r="XAA262" s="1"/>
      <c r="XAB262" s="1"/>
      <c r="XAC262" s="1"/>
      <c r="XAD262" s="1"/>
      <c r="XAE262" s="1"/>
      <c r="XAF262" s="1"/>
      <c r="XAG262" s="1"/>
      <c r="XAH262" s="1"/>
      <c r="XAI262" s="1"/>
      <c r="XAJ262" s="1"/>
      <c r="XAK262" s="1"/>
      <c r="XAL262" s="1"/>
      <c r="XAM262" s="1"/>
      <c r="XAN262" s="1"/>
      <c r="XAO262" s="1"/>
      <c r="XAP262" s="1"/>
      <c r="XAQ262" s="1"/>
      <c r="XAR262" s="1"/>
      <c r="XAS262" s="1"/>
      <c r="XAT262" s="1"/>
      <c r="XAU262" s="1"/>
      <c r="XAV262" s="1"/>
      <c r="XAW262" s="1"/>
      <c r="XAX262" s="1"/>
      <c r="XAY262" s="1"/>
      <c r="XAZ262" s="1"/>
      <c r="XBA262" s="1"/>
      <c r="XBB262" s="1"/>
      <c r="XBC262" s="1"/>
      <c r="XBD262" s="1"/>
      <c r="XBE262" s="1"/>
      <c r="XBF262" s="1"/>
      <c r="XBG262" s="1"/>
      <c r="XBH262" s="1"/>
      <c r="XBI262" s="1"/>
      <c r="XBJ262" s="1"/>
      <c r="XBK262" s="1"/>
      <c r="XBL262" s="1"/>
      <c r="XBM262" s="1"/>
      <c r="XBN262" s="1"/>
      <c r="XBO262" s="1"/>
      <c r="XBP262" s="1"/>
      <c r="XBQ262" s="1"/>
      <c r="XBR262" s="1"/>
      <c r="XBS262" s="1"/>
      <c r="XBT262" s="1"/>
      <c r="XBU262" s="1"/>
      <c r="XBV262" s="1"/>
      <c r="XBW262" s="1"/>
      <c r="XBX262" s="1"/>
      <c r="XBY262" s="1"/>
      <c r="XBZ262" s="1"/>
      <c r="XCA262" s="1"/>
      <c r="XCB262" s="1"/>
      <c r="XCC262" s="1"/>
      <c r="XCD262" s="1"/>
      <c r="XCE262" s="1"/>
      <c r="XCF262" s="1"/>
      <c r="XCG262" s="1"/>
      <c r="XCH262" s="1"/>
      <c r="XCI262" s="1"/>
      <c r="XCJ262" s="1"/>
      <c r="XCK262" s="1"/>
      <c r="XCL262" s="1"/>
      <c r="XCM262" s="1"/>
      <c r="XCN262" s="1"/>
      <c r="XCO262" s="1"/>
      <c r="XCP262" s="1"/>
      <c r="XCQ262" s="1"/>
      <c r="XCR262" s="1"/>
      <c r="XCS262" s="1"/>
      <c r="XCT262" s="1"/>
      <c r="XCU262" s="1"/>
      <c r="XCV262" s="1"/>
      <c r="XCW262" s="1"/>
      <c r="XCX262" s="1"/>
      <c r="XCY262" s="1"/>
      <c r="XCZ262" s="1"/>
      <c r="XDA262" s="1"/>
      <c r="XDB262" s="1"/>
      <c r="XDC262" s="1"/>
      <c r="XDD262" s="1"/>
      <c r="XDE262" s="1"/>
      <c r="XDF262" s="1"/>
      <c r="XDG262" s="1"/>
      <c r="XDH262" s="1"/>
      <c r="XDI262" s="1"/>
      <c r="XDJ262" s="1"/>
      <c r="XDK262" s="1"/>
      <c r="XDL262" s="1"/>
      <c r="XDM262" s="1"/>
      <c r="XDN262" s="1"/>
      <c r="XDO262" s="1"/>
      <c r="XDP262" s="1"/>
      <c r="XDQ262" s="1"/>
      <c r="XDR262" s="1"/>
      <c r="XDS262" s="1"/>
      <c r="XDT262" s="1"/>
      <c r="XDU262" s="1"/>
      <c r="XDV262" s="1"/>
      <c r="XDW262" s="1"/>
      <c r="XDX262" s="1"/>
      <c r="XDY262" s="1"/>
      <c r="XDZ262" s="1"/>
      <c r="XEA262" s="1"/>
      <c r="XEB262" s="1"/>
      <c r="XEC262" s="1"/>
      <c r="XED262" s="1"/>
      <c r="XEE262" s="1"/>
      <c r="XEF262" s="1"/>
      <c r="XEG262" s="1"/>
      <c r="XEH262" s="1"/>
      <c r="XEI262" s="1"/>
      <c r="XEJ262" s="1"/>
      <c r="XEK262" s="1"/>
      <c r="XEL262" s="1"/>
      <c r="XEM262" s="1"/>
      <c r="XEN262" s="1"/>
      <c r="XEO262" s="1"/>
      <c r="XEP262" s="1"/>
      <c r="XEQ262" s="1"/>
      <c r="XER262" s="1"/>
      <c r="XES262" s="1"/>
      <c r="XET262" s="1"/>
      <c r="XEU262" s="1"/>
      <c r="XEV262" s="1"/>
      <c r="XEW262" s="1"/>
      <c r="XEX262" s="1"/>
      <c r="XEY262" s="1"/>
      <c r="XEZ262" s="1"/>
      <c r="XFA262" s="1"/>
      <c r="XFB262" s="1"/>
      <c r="XFC262" s="1"/>
      <c r="XFD262" s="1"/>
    </row>
    <row r="263" spans="1:151 16227:16384" s="11" customFormat="1" ht="20.25" customHeight="1" x14ac:dyDescent="0.25">
      <c r="A263" s="66" t="s">
        <v>110</v>
      </c>
      <c r="B263" s="67"/>
      <c r="C263" s="62">
        <f t="shared" si="47"/>
        <v>4</v>
      </c>
      <c r="D263" s="62"/>
      <c r="E263" s="20" t="s">
        <v>224</v>
      </c>
      <c r="F263" s="60">
        <f t="shared" ref="F263" si="49">(73.57)*(10.764)</f>
        <v>791.90747999999985</v>
      </c>
      <c r="G263" s="61"/>
      <c r="H263" s="20">
        <v>0</v>
      </c>
      <c r="I263" s="20">
        <f t="shared" si="46"/>
        <v>1227.4565939999998</v>
      </c>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WZC263" s="1"/>
      <c r="WZD263" s="1"/>
      <c r="WZE263" s="1"/>
      <c r="WZF263" s="1"/>
      <c r="WZG263" s="1"/>
      <c r="WZH263" s="1"/>
      <c r="WZI263" s="1"/>
      <c r="WZJ263" s="1"/>
      <c r="WZK263" s="1"/>
      <c r="WZL263" s="1"/>
      <c r="WZM263" s="1"/>
      <c r="WZN263" s="1"/>
      <c r="WZO263" s="1"/>
      <c r="WZP263" s="1"/>
      <c r="WZQ263" s="1"/>
      <c r="WZR263" s="1"/>
      <c r="WZS263" s="1"/>
      <c r="WZT263" s="1"/>
      <c r="WZU263" s="1"/>
      <c r="WZV263" s="1"/>
      <c r="WZW263" s="1"/>
      <c r="WZX263" s="1"/>
      <c r="WZY263" s="1"/>
      <c r="WZZ263" s="1"/>
      <c r="XAA263" s="1"/>
      <c r="XAB263" s="1"/>
      <c r="XAC263" s="1"/>
      <c r="XAD263" s="1"/>
      <c r="XAE263" s="1"/>
      <c r="XAF263" s="1"/>
      <c r="XAG263" s="1"/>
      <c r="XAH263" s="1"/>
      <c r="XAI263" s="1"/>
      <c r="XAJ263" s="1"/>
      <c r="XAK263" s="1"/>
      <c r="XAL263" s="1"/>
      <c r="XAM263" s="1"/>
      <c r="XAN263" s="1"/>
      <c r="XAO263" s="1"/>
      <c r="XAP263" s="1"/>
      <c r="XAQ263" s="1"/>
      <c r="XAR263" s="1"/>
      <c r="XAS263" s="1"/>
      <c r="XAT263" s="1"/>
      <c r="XAU263" s="1"/>
      <c r="XAV263" s="1"/>
      <c r="XAW263" s="1"/>
      <c r="XAX263" s="1"/>
      <c r="XAY263" s="1"/>
      <c r="XAZ263" s="1"/>
      <c r="XBA263" s="1"/>
      <c r="XBB263" s="1"/>
      <c r="XBC263" s="1"/>
      <c r="XBD263" s="1"/>
      <c r="XBE263" s="1"/>
      <c r="XBF263" s="1"/>
      <c r="XBG263" s="1"/>
      <c r="XBH263" s="1"/>
      <c r="XBI263" s="1"/>
      <c r="XBJ263" s="1"/>
      <c r="XBK263" s="1"/>
      <c r="XBL263" s="1"/>
      <c r="XBM263" s="1"/>
      <c r="XBN263" s="1"/>
      <c r="XBO263" s="1"/>
      <c r="XBP263" s="1"/>
      <c r="XBQ263" s="1"/>
      <c r="XBR263" s="1"/>
      <c r="XBS263" s="1"/>
      <c r="XBT263" s="1"/>
      <c r="XBU263" s="1"/>
      <c r="XBV263" s="1"/>
      <c r="XBW263" s="1"/>
      <c r="XBX263" s="1"/>
      <c r="XBY263" s="1"/>
      <c r="XBZ263" s="1"/>
      <c r="XCA263" s="1"/>
      <c r="XCB263" s="1"/>
      <c r="XCC263" s="1"/>
      <c r="XCD263" s="1"/>
      <c r="XCE263" s="1"/>
      <c r="XCF263" s="1"/>
      <c r="XCG263" s="1"/>
      <c r="XCH263" s="1"/>
      <c r="XCI263" s="1"/>
      <c r="XCJ263" s="1"/>
      <c r="XCK263" s="1"/>
      <c r="XCL263" s="1"/>
      <c r="XCM263" s="1"/>
      <c r="XCN263" s="1"/>
      <c r="XCO263" s="1"/>
      <c r="XCP263" s="1"/>
      <c r="XCQ263" s="1"/>
      <c r="XCR263" s="1"/>
      <c r="XCS263" s="1"/>
      <c r="XCT263" s="1"/>
      <c r="XCU263" s="1"/>
      <c r="XCV263" s="1"/>
      <c r="XCW263" s="1"/>
      <c r="XCX263" s="1"/>
      <c r="XCY263" s="1"/>
      <c r="XCZ263" s="1"/>
      <c r="XDA263" s="1"/>
      <c r="XDB263" s="1"/>
      <c r="XDC263" s="1"/>
      <c r="XDD263" s="1"/>
      <c r="XDE263" s="1"/>
      <c r="XDF263" s="1"/>
      <c r="XDG263" s="1"/>
      <c r="XDH263" s="1"/>
      <c r="XDI263" s="1"/>
      <c r="XDJ263" s="1"/>
      <c r="XDK263" s="1"/>
      <c r="XDL263" s="1"/>
      <c r="XDM263" s="1"/>
      <c r="XDN263" s="1"/>
      <c r="XDO263" s="1"/>
      <c r="XDP263" s="1"/>
      <c r="XDQ263" s="1"/>
      <c r="XDR263" s="1"/>
      <c r="XDS263" s="1"/>
      <c r="XDT263" s="1"/>
      <c r="XDU263" s="1"/>
      <c r="XDV263" s="1"/>
      <c r="XDW263" s="1"/>
      <c r="XDX263" s="1"/>
      <c r="XDY263" s="1"/>
      <c r="XDZ263" s="1"/>
      <c r="XEA263" s="1"/>
      <c r="XEB263" s="1"/>
      <c r="XEC263" s="1"/>
      <c r="XED263" s="1"/>
      <c r="XEE263" s="1"/>
      <c r="XEF263" s="1"/>
      <c r="XEG263" s="1"/>
      <c r="XEH263" s="1"/>
      <c r="XEI263" s="1"/>
      <c r="XEJ263" s="1"/>
      <c r="XEK263" s="1"/>
      <c r="XEL263" s="1"/>
      <c r="XEM263" s="1"/>
      <c r="XEN263" s="1"/>
      <c r="XEO263" s="1"/>
      <c r="XEP263" s="1"/>
      <c r="XEQ263" s="1"/>
      <c r="XER263" s="1"/>
      <c r="XES263" s="1"/>
      <c r="XET263" s="1"/>
      <c r="XEU263" s="1"/>
      <c r="XEV263" s="1"/>
      <c r="XEW263" s="1"/>
      <c r="XEX263" s="1"/>
      <c r="XEY263" s="1"/>
      <c r="XEZ263" s="1"/>
      <c r="XFA263" s="1"/>
      <c r="XFB263" s="1"/>
      <c r="XFC263" s="1"/>
      <c r="XFD263" s="1"/>
    </row>
    <row r="264" spans="1:151 16227:16384" s="11" customFormat="1" ht="20.25" x14ac:dyDescent="0.25">
      <c r="A264" s="63" t="s">
        <v>264</v>
      </c>
      <c r="B264" s="64"/>
      <c r="C264" s="64"/>
      <c r="D264" s="64"/>
      <c r="E264" s="64"/>
      <c r="F264" s="64"/>
      <c r="G264" s="64"/>
      <c r="H264" s="64"/>
      <c r="I264" s="65"/>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WZC264" s="1"/>
      <c r="WZD264" s="1"/>
      <c r="WZE264" s="1"/>
      <c r="WZF264" s="1"/>
      <c r="WZG264" s="1"/>
      <c r="WZH264" s="1"/>
      <c r="WZI264" s="1"/>
      <c r="WZJ264" s="1"/>
      <c r="WZK264" s="1"/>
      <c r="WZL264" s="1"/>
      <c r="WZM264" s="1"/>
      <c r="WZN264" s="1"/>
      <c r="WZO264" s="1"/>
      <c r="WZP264" s="1"/>
      <c r="WZQ264" s="1"/>
      <c r="WZR264" s="1"/>
      <c r="WZS264" s="1"/>
      <c r="WZT264" s="1"/>
      <c r="WZU264" s="1"/>
      <c r="WZV264" s="1"/>
      <c r="WZW264" s="1"/>
      <c r="WZX264" s="1"/>
      <c r="WZY264" s="1"/>
      <c r="WZZ264" s="1"/>
      <c r="XAA264" s="1"/>
      <c r="XAB264" s="1"/>
      <c r="XAC264" s="1"/>
      <c r="XAD264" s="1"/>
      <c r="XAE264" s="1"/>
      <c r="XAF264" s="1"/>
      <c r="XAG264" s="1"/>
      <c r="XAH264" s="1"/>
      <c r="XAI264" s="1"/>
      <c r="XAJ264" s="1"/>
      <c r="XAK264" s="1"/>
      <c r="XAL264" s="1"/>
      <c r="XAM264" s="1"/>
      <c r="XAN264" s="1"/>
      <c r="XAO264" s="1"/>
      <c r="XAP264" s="1"/>
      <c r="XAQ264" s="1"/>
      <c r="XAR264" s="1"/>
      <c r="XAS264" s="1"/>
      <c r="XAT264" s="1"/>
      <c r="XAU264" s="1"/>
      <c r="XAV264" s="1"/>
      <c r="XAW264" s="1"/>
      <c r="XAX264" s="1"/>
      <c r="XAY264" s="1"/>
      <c r="XAZ264" s="1"/>
      <c r="XBA264" s="1"/>
      <c r="XBB264" s="1"/>
      <c r="XBC264" s="1"/>
      <c r="XBD264" s="1"/>
      <c r="XBE264" s="1"/>
      <c r="XBF264" s="1"/>
      <c r="XBG264" s="1"/>
      <c r="XBH264" s="1"/>
      <c r="XBI264" s="1"/>
      <c r="XBJ264" s="1"/>
      <c r="XBK264" s="1"/>
      <c r="XBL264" s="1"/>
      <c r="XBM264" s="1"/>
      <c r="XBN264" s="1"/>
      <c r="XBO264" s="1"/>
      <c r="XBP264" s="1"/>
      <c r="XBQ264" s="1"/>
      <c r="XBR264" s="1"/>
      <c r="XBS264" s="1"/>
      <c r="XBT264" s="1"/>
      <c r="XBU264" s="1"/>
      <c r="XBV264" s="1"/>
      <c r="XBW264" s="1"/>
      <c r="XBX264" s="1"/>
      <c r="XBY264" s="1"/>
      <c r="XBZ264" s="1"/>
      <c r="XCA264" s="1"/>
      <c r="XCB264" s="1"/>
      <c r="XCC264" s="1"/>
      <c r="XCD264" s="1"/>
      <c r="XCE264" s="1"/>
      <c r="XCF264" s="1"/>
      <c r="XCG264" s="1"/>
      <c r="XCH264" s="1"/>
      <c r="XCI264" s="1"/>
      <c r="XCJ264" s="1"/>
      <c r="XCK264" s="1"/>
      <c r="XCL264" s="1"/>
      <c r="XCM264" s="1"/>
      <c r="XCN264" s="1"/>
      <c r="XCO264" s="1"/>
      <c r="XCP264" s="1"/>
      <c r="XCQ264" s="1"/>
      <c r="XCR264" s="1"/>
      <c r="XCS264" s="1"/>
      <c r="XCT264" s="1"/>
      <c r="XCU264" s="1"/>
      <c r="XCV264" s="1"/>
      <c r="XCW264" s="1"/>
      <c r="XCX264" s="1"/>
      <c r="XCY264" s="1"/>
      <c r="XCZ264" s="1"/>
      <c r="XDA264" s="1"/>
      <c r="XDB264" s="1"/>
      <c r="XDC264" s="1"/>
      <c r="XDD264" s="1"/>
      <c r="XDE264" s="1"/>
      <c r="XDF264" s="1"/>
      <c r="XDG264" s="1"/>
      <c r="XDH264" s="1"/>
      <c r="XDI264" s="1"/>
      <c r="XDJ264" s="1"/>
      <c r="XDK264" s="1"/>
      <c r="XDL264" s="1"/>
      <c r="XDM264" s="1"/>
      <c r="XDN264" s="1"/>
      <c r="XDO264" s="1"/>
      <c r="XDP264" s="1"/>
      <c r="XDQ264" s="1"/>
      <c r="XDR264" s="1"/>
      <c r="XDS264" s="1"/>
      <c r="XDT264" s="1"/>
      <c r="XDU264" s="1"/>
      <c r="XDV264" s="1"/>
      <c r="XDW264" s="1"/>
      <c r="XDX264" s="1"/>
      <c r="XDY264" s="1"/>
      <c r="XDZ264" s="1"/>
      <c r="XEA264" s="1"/>
      <c r="XEB264" s="1"/>
      <c r="XEC264" s="1"/>
      <c r="XED264" s="1"/>
      <c r="XEE264" s="1"/>
      <c r="XEF264" s="1"/>
      <c r="XEG264" s="1"/>
      <c r="XEH264" s="1"/>
      <c r="XEI264" s="1"/>
      <c r="XEJ264" s="1"/>
      <c r="XEK264" s="1"/>
      <c r="XEL264" s="1"/>
      <c r="XEM264" s="1"/>
      <c r="XEN264" s="1"/>
      <c r="XEO264" s="1"/>
      <c r="XEP264" s="1"/>
      <c r="XEQ264" s="1"/>
      <c r="XER264" s="1"/>
      <c r="XES264" s="1"/>
      <c r="XET264" s="1"/>
      <c r="XEU264" s="1"/>
      <c r="XEV264" s="1"/>
      <c r="XEW264" s="1"/>
      <c r="XEX264" s="1"/>
      <c r="XEY264" s="1"/>
      <c r="XEZ264" s="1"/>
      <c r="XFA264" s="1"/>
      <c r="XFB264" s="1"/>
      <c r="XFC264" s="1"/>
      <c r="XFD264" s="1"/>
    </row>
    <row r="265" spans="1:151 16227:16384" s="11" customFormat="1" ht="20.25" customHeight="1" x14ac:dyDescent="0.25">
      <c r="A265" s="66" t="s">
        <v>110</v>
      </c>
      <c r="B265" s="67"/>
      <c r="C265" s="62">
        <v>1</v>
      </c>
      <c r="D265" s="62"/>
      <c r="E265" s="20" t="s">
        <v>224</v>
      </c>
      <c r="F265" s="60">
        <f>(69.65)*(10.764)</f>
        <v>749.71260000000007</v>
      </c>
      <c r="G265" s="61"/>
      <c r="H265" s="20">
        <v>0</v>
      </c>
      <c r="I265" s="20">
        <f>F265*(($I$169)+1)+H265</f>
        <v>1162.0545300000001</v>
      </c>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WZC265" s="1"/>
      <c r="WZD265" s="1"/>
      <c r="WZE265" s="1"/>
      <c r="WZF265" s="1"/>
      <c r="WZG265" s="1"/>
      <c r="WZH265" s="1"/>
      <c r="WZI265" s="1"/>
      <c r="WZJ265" s="1"/>
      <c r="WZK265" s="1"/>
      <c r="WZL265" s="1"/>
      <c r="WZM265" s="1"/>
      <c r="WZN265" s="1"/>
      <c r="WZO265" s="1"/>
      <c r="WZP265" s="1"/>
      <c r="WZQ265" s="1"/>
      <c r="WZR265" s="1"/>
      <c r="WZS265" s="1"/>
      <c r="WZT265" s="1"/>
      <c r="WZU265" s="1"/>
      <c r="WZV265" s="1"/>
      <c r="WZW265" s="1"/>
      <c r="WZX265" s="1"/>
      <c r="WZY265" s="1"/>
      <c r="WZZ265" s="1"/>
      <c r="XAA265" s="1"/>
      <c r="XAB265" s="1"/>
      <c r="XAC265" s="1"/>
      <c r="XAD265" s="1"/>
      <c r="XAE265" s="1"/>
      <c r="XAF265" s="1"/>
      <c r="XAG265" s="1"/>
      <c r="XAH265" s="1"/>
      <c r="XAI265" s="1"/>
      <c r="XAJ265" s="1"/>
      <c r="XAK265" s="1"/>
      <c r="XAL265" s="1"/>
      <c r="XAM265" s="1"/>
      <c r="XAN265" s="1"/>
      <c r="XAO265" s="1"/>
      <c r="XAP265" s="1"/>
      <c r="XAQ265" s="1"/>
      <c r="XAR265" s="1"/>
      <c r="XAS265" s="1"/>
      <c r="XAT265" s="1"/>
      <c r="XAU265" s="1"/>
      <c r="XAV265" s="1"/>
      <c r="XAW265" s="1"/>
      <c r="XAX265" s="1"/>
      <c r="XAY265" s="1"/>
      <c r="XAZ265" s="1"/>
      <c r="XBA265" s="1"/>
      <c r="XBB265" s="1"/>
      <c r="XBC265" s="1"/>
      <c r="XBD265" s="1"/>
      <c r="XBE265" s="1"/>
      <c r="XBF265" s="1"/>
      <c r="XBG265" s="1"/>
      <c r="XBH265" s="1"/>
      <c r="XBI265" s="1"/>
      <c r="XBJ265" s="1"/>
      <c r="XBK265" s="1"/>
      <c r="XBL265" s="1"/>
      <c r="XBM265" s="1"/>
      <c r="XBN265" s="1"/>
      <c r="XBO265" s="1"/>
      <c r="XBP265" s="1"/>
      <c r="XBQ265" s="1"/>
      <c r="XBR265" s="1"/>
      <c r="XBS265" s="1"/>
      <c r="XBT265" s="1"/>
      <c r="XBU265" s="1"/>
      <c r="XBV265" s="1"/>
      <c r="XBW265" s="1"/>
      <c r="XBX265" s="1"/>
      <c r="XBY265" s="1"/>
      <c r="XBZ265" s="1"/>
      <c r="XCA265" s="1"/>
      <c r="XCB265" s="1"/>
      <c r="XCC265" s="1"/>
      <c r="XCD265" s="1"/>
      <c r="XCE265" s="1"/>
      <c r="XCF265" s="1"/>
      <c r="XCG265" s="1"/>
      <c r="XCH265" s="1"/>
      <c r="XCI265" s="1"/>
      <c r="XCJ265" s="1"/>
      <c r="XCK265" s="1"/>
      <c r="XCL265" s="1"/>
      <c r="XCM265" s="1"/>
      <c r="XCN265" s="1"/>
      <c r="XCO265" s="1"/>
      <c r="XCP265" s="1"/>
      <c r="XCQ265" s="1"/>
      <c r="XCR265" s="1"/>
      <c r="XCS265" s="1"/>
      <c r="XCT265" s="1"/>
      <c r="XCU265" s="1"/>
      <c r="XCV265" s="1"/>
      <c r="XCW265" s="1"/>
      <c r="XCX265" s="1"/>
      <c r="XCY265" s="1"/>
      <c r="XCZ265" s="1"/>
      <c r="XDA265" s="1"/>
      <c r="XDB265" s="1"/>
      <c r="XDC265" s="1"/>
      <c r="XDD265" s="1"/>
      <c r="XDE265" s="1"/>
      <c r="XDF265" s="1"/>
      <c r="XDG265" s="1"/>
      <c r="XDH265" s="1"/>
      <c r="XDI265" s="1"/>
      <c r="XDJ265" s="1"/>
      <c r="XDK265" s="1"/>
      <c r="XDL265" s="1"/>
      <c r="XDM265" s="1"/>
      <c r="XDN265" s="1"/>
      <c r="XDO265" s="1"/>
      <c r="XDP265" s="1"/>
      <c r="XDQ265" s="1"/>
      <c r="XDR265" s="1"/>
      <c r="XDS265" s="1"/>
      <c r="XDT265" s="1"/>
      <c r="XDU265" s="1"/>
      <c r="XDV265" s="1"/>
      <c r="XDW265" s="1"/>
      <c r="XDX265" s="1"/>
      <c r="XDY265" s="1"/>
      <c r="XDZ265" s="1"/>
      <c r="XEA265" s="1"/>
      <c r="XEB265" s="1"/>
      <c r="XEC265" s="1"/>
      <c r="XED265" s="1"/>
      <c r="XEE265" s="1"/>
      <c r="XEF265" s="1"/>
      <c r="XEG265" s="1"/>
      <c r="XEH265" s="1"/>
      <c r="XEI265" s="1"/>
      <c r="XEJ265" s="1"/>
      <c r="XEK265" s="1"/>
      <c r="XEL265" s="1"/>
      <c r="XEM265" s="1"/>
      <c r="XEN265" s="1"/>
      <c r="XEO265" s="1"/>
      <c r="XEP265" s="1"/>
      <c r="XEQ265" s="1"/>
      <c r="XER265" s="1"/>
      <c r="XES265" s="1"/>
      <c r="XET265" s="1"/>
      <c r="XEU265" s="1"/>
      <c r="XEV265" s="1"/>
      <c r="XEW265" s="1"/>
      <c r="XEX265" s="1"/>
      <c r="XEY265" s="1"/>
      <c r="XEZ265" s="1"/>
      <c r="XFA265" s="1"/>
      <c r="XFB265" s="1"/>
      <c r="XFC265" s="1"/>
      <c r="XFD265" s="1"/>
    </row>
    <row r="266" spans="1:151 16227:16384" s="11" customFormat="1" ht="20.25" customHeight="1" x14ac:dyDescent="0.25">
      <c r="A266" s="66" t="s">
        <v>110</v>
      </c>
      <c r="B266" s="67"/>
      <c r="C266" s="62">
        <f>C265+1</f>
        <v>2</v>
      </c>
      <c r="D266" s="62"/>
      <c r="E266" s="56" t="s">
        <v>224</v>
      </c>
      <c r="F266" s="152">
        <f>(54.34)*(10.764)</f>
        <v>584.91575999999998</v>
      </c>
      <c r="G266" s="153"/>
      <c r="H266" s="20">
        <v>0</v>
      </c>
      <c r="I266" s="20">
        <f t="shared" ref="I266:I268" si="50">F266*(($I$169)+1)+H266</f>
        <v>906.61942799999997</v>
      </c>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WZC266" s="1"/>
      <c r="WZD266" s="1"/>
      <c r="WZE266" s="1"/>
      <c r="WZF266" s="1"/>
      <c r="WZG266" s="1"/>
      <c r="WZH266" s="1"/>
      <c r="WZI266" s="1"/>
      <c r="WZJ266" s="1"/>
      <c r="WZK266" s="1"/>
      <c r="WZL266" s="1"/>
      <c r="WZM266" s="1"/>
      <c r="WZN266" s="1"/>
      <c r="WZO266" s="1"/>
      <c r="WZP266" s="1"/>
      <c r="WZQ266" s="1"/>
      <c r="WZR266" s="1"/>
      <c r="WZS266" s="1"/>
      <c r="WZT266" s="1"/>
      <c r="WZU266" s="1"/>
      <c r="WZV266" s="1"/>
      <c r="WZW266" s="1"/>
      <c r="WZX266" s="1"/>
      <c r="WZY266" s="1"/>
      <c r="WZZ266" s="1"/>
      <c r="XAA266" s="1"/>
      <c r="XAB266" s="1"/>
      <c r="XAC266" s="1"/>
      <c r="XAD266" s="1"/>
      <c r="XAE266" s="1"/>
      <c r="XAF266" s="1"/>
      <c r="XAG266" s="1"/>
      <c r="XAH266" s="1"/>
      <c r="XAI266" s="1"/>
      <c r="XAJ266" s="1"/>
      <c r="XAK266" s="1"/>
      <c r="XAL266" s="1"/>
      <c r="XAM266" s="1"/>
      <c r="XAN266" s="1"/>
      <c r="XAO266" s="1"/>
      <c r="XAP266" s="1"/>
      <c r="XAQ266" s="1"/>
      <c r="XAR266" s="1"/>
      <c r="XAS266" s="1"/>
      <c r="XAT266" s="1"/>
      <c r="XAU266" s="1"/>
      <c r="XAV266" s="1"/>
      <c r="XAW266" s="1"/>
      <c r="XAX266" s="1"/>
      <c r="XAY266" s="1"/>
      <c r="XAZ266" s="1"/>
      <c r="XBA266" s="1"/>
      <c r="XBB266" s="1"/>
      <c r="XBC266" s="1"/>
      <c r="XBD266" s="1"/>
      <c r="XBE266" s="1"/>
      <c r="XBF266" s="1"/>
      <c r="XBG266" s="1"/>
      <c r="XBH266" s="1"/>
      <c r="XBI266" s="1"/>
      <c r="XBJ266" s="1"/>
      <c r="XBK266" s="1"/>
      <c r="XBL266" s="1"/>
      <c r="XBM266" s="1"/>
      <c r="XBN266" s="1"/>
      <c r="XBO266" s="1"/>
      <c r="XBP266" s="1"/>
      <c r="XBQ266" s="1"/>
      <c r="XBR266" s="1"/>
      <c r="XBS266" s="1"/>
      <c r="XBT266" s="1"/>
      <c r="XBU266" s="1"/>
      <c r="XBV266" s="1"/>
      <c r="XBW266" s="1"/>
      <c r="XBX266" s="1"/>
      <c r="XBY266" s="1"/>
      <c r="XBZ266" s="1"/>
      <c r="XCA266" s="1"/>
      <c r="XCB266" s="1"/>
      <c r="XCC266" s="1"/>
      <c r="XCD266" s="1"/>
      <c r="XCE266" s="1"/>
      <c r="XCF266" s="1"/>
      <c r="XCG266" s="1"/>
      <c r="XCH266" s="1"/>
      <c r="XCI266" s="1"/>
      <c r="XCJ266" s="1"/>
      <c r="XCK266" s="1"/>
      <c r="XCL266" s="1"/>
      <c r="XCM266" s="1"/>
      <c r="XCN266" s="1"/>
      <c r="XCO266" s="1"/>
      <c r="XCP266" s="1"/>
      <c r="XCQ266" s="1"/>
      <c r="XCR266" s="1"/>
      <c r="XCS266" s="1"/>
      <c r="XCT266" s="1"/>
      <c r="XCU266" s="1"/>
      <c r="XCV266" s="1"/>
      <c r="XCW266" s="1"/>
      <c r="XCX266" s="1"/>
      <c r="XCY266" s="1"/>
      <c r="XCZ266" s="1"/>
      <c r="XDA266" s="1"/>
      <c r="XDB266" s="1"/>
      <c r="XDC266" s="1"/>
      <c r="XDD266" s="1"/>
      <c r="XDE266" s="1"/>
      <c r="XDF266" s="1"/>
      <c r="XDG266" s="1"/>
      <c r="XDH266" s="1"/>
      <c r="XDI266" s="1"/>
      <c r="XDJ266" s="1"/>
      <c r="XDK266" s="1"/>
      <c r="XDL266" s="1"/>
      <c r="XDM266" s="1"/>
      <c r="XDN266" s="1"/>
      <c r="XDO266" s="1"/>
      <c r="XDP266" s="1"/>
      <c r="XDQ266" s="1"/>
      <c r="XDR266" s="1"/>
      <c r="XDS266" s="1"/>
      <c r="XDT266" s="1"/>
      <c r="XDU266" s="1"/>
      <c r="XDV266" s="1"/>
      <c r="XDW266" s="1"/>
      <c r="XDX266" s="1"/>
      <c r="XDY266" s="1"/>
      <c r="XDZ266" s="1"/>
      <c r="XEA266" s="1"/>
      <c r="XEB266" s="1"/>
      <c r="XEC266" s="1"/>
      <c r="XED266" s="1"/>
      <c r="XEE266" s="1"/>
      <c r="XEF266" s="1"/>
      <c r="XEG266" s="1"/>
      <c r="XEH266" s="1"/>
      <c r="XEI266" s="1"/>
      <c r="XEJ266" s="1"/>
      <c r="XEK266" s="1"/>
      <c r="XEL266" s="1"/>
      <c r="XEM266" s="1"/>
      <c r="XEN266" s="1"/>
      <c r="XEO266" s="1"/>
      <c r="XEP266" s="1"/>
      <c r="XEQ266" s="1"/>
      <c r="XER266" s="1"/>
      <c r="XES266" s="1"/>
      <c r="XET266" s="1"/>
      <c r="XEU266" s="1"/>
      <c r="XEV266" s="1"/>
      <c r="XEW266" s="1"/>
      <c r="XEX266" s="1"/>
      <c r="XEY266" s="1"/>
      <c r="XEZ266" s="1"/>
      <c r="XFA266" s="1"/>
      <c r="XFB266" s="1"/>
      <c r="XFC266" s="1"/>
      <c r="XFD266" s="1"/>
    </row>
    <row r="267" spans="1:151 16227:16384" s="11" customFormat="1" ht="20.25" customHeight="1" x14ac:dyDescent="0.25">
      <c r="A267" s="66" t="s">
        <v>110</v>
      </c>
      <c r="B267" s="67"/>
      <c r="C267" s="62">
        <f t="shared" ref="C267:C268" si="51">C266+1</f>
        <v>3</v>
      </c>
      <c r="D267" s="62"/>
      <c r="E267" s="20" t="s">
        <v>223</v>
      </c>
      <c r="F267" s="60">
        <f t="shared" ref="F267" si="52">(55.93)*(10.764)</f>
        <v>602.03051999999991</v>
      </c>
      <c r="G267" s="61"/>
      <c r="H267" s="20">
        <v>0</v>
      </c>
      <c r="I267" s="20">
        <f t="shared" si="50"/>
        <v>933.14730599999984</v>
      </c>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WZC267" s="1"/>
      <c r="WZD267" s="1"/>
      <c r="WZE267" s="1"/>
      <c r="WZF267" s="1"/>
      <c r="WZG267" s="1"/>
      <c r="WZH267" s="1"/>
      <c r="WZI267" s="1"/>
      <c r="WZJ267" s="1"/>
      <c r="WZK267" s="1"/>
      <c r="WZL267" s="1"/>
      <c r="WZM267" s="1"/>
      <c r="WZN267" s="1"/>
      <c r="WZO267" s="1"/>
      <c r="WZP267" s="1"/>
      <c r="WZQ267" s="1"/>
      <c r="WZR267" s="1"/>
      <c r="WZS267" s="1"/>
      <c r="WZT267" s="1"/>
      <c r="WZU267" s="1"/>
      <c r="WZV267" s="1"/>
      <c r="WZW267" s="1"/>
      <c r="WZX267" s="1"/>
      <c r="WZY267" s="1"/>
      <c r="WZZ267" s="1"/>
      <c r="XAA267" s="1"/>
      <c r="XAB267" s="1"/>
      <c r="XAC267" s="1"/>
      <c r="XAD267" s="1"/>
      <c r="XAE267" s="1"/>
      <c r="XAF267" s="1"/>
      <c r="XAG267" s="1"/>
      <c r="XAH267" s="1"/>
      <c r="XAI267" s="1"/>
      <c r="XAJ267" s="1"/>
      <c r="XAK267" s="1"/>
      <c r="XAL267" s="1"/>
      <c r="XAM267" s="1"/>
      <c r="XAN267" s="1"/>
      <c r="XAO267" s="1"/>
      <c r="XAP267" s="1"/>
      <c r="XAQ267" s="1"/>
      <c r="XAR267" s="1"/>
      <c r="XAS267" s="1"/>
      <c r="XAT267" s="1"/>
      <c r="XAU267" s="1"/>
      <c r="XAV267" s="1"/>
      <c r="XAW267" s="1"/>
      <c r="XAX267" s="1"/>
      <c r="XAY267" s="1"/>
      <c r="XAZ267" s="1"/>
      <c r="XBA267" s="1"/>
      <c r="XBB267" s="1"/>
      <c r="XBC267" s="1"/>
      <c r="XBD267" s="1"/>
      <c r="XBE267" s="1"/>
      <c r="XBF267" s="1"/>
      <c r="XBG267" s="1"/>
      <c r="XBH267" s="1"/>
      <c r="XBI267" s="1"/>
      <c r="XBJ267" s="1"/>
      <c r="XBK267" s="1"/>
      <c r="XBL267" s="1"/>
      <c r="XBM267" s="1"/>
      <c r="XBN267" s="1"/>
      <c r="XBO267" s="1"/>
      <c r="XBP267" s="1"/>
      <c r="XBQ267" s="1"/>
      <c r="XBR267" s="1"/>
      <c r="XBS267" s="1"/>
      <c r="XBT267" s="1"/>
      <c r="XBU267" s="1"/>
      <c r="XBV267" s="1"/>
      <c r="XBW267" s="1"/>
      <c r="XBX267" s="1"/>
      <c r="XBY267" s="1"/>
      <c r="XBZ267" s="1"/>
      <c r="XCA267" s="1"/>
      <c r="XCB267" s="1"/>
      <c r="XCC267" s="1"/>
      <c r="XCD267" s="1"/>
      <c r="XCE267" s="1"/>
      <c r="XCF267" s="1"/>
      <c r="XCG267" s="1"/>
      <c r="XCH267" s="1"/>
      <c r="XCI267" s="1"/>
      <c r="XCJ267" s="1"/>
      <c r="XCK267" s="1"/>
      <c r="XCL267" s="1"/>
      <c r="XCM267" s="1"/>
      <c r="XCN267" s="1"/>
      <c r="XCO267" s="1"/>
      <c r="XCP267" s="1"/>
      <c r="XCQ267" s="1"/>
      <c r="XCR267" s="1"/>
      <c r="XCS267" s="1"/>
      <c r="XCT267" s="1"/>
      <c r="XCU267" s="1"/>
      <c r="XCV267" s="1"/>
      <c r="XCW267" s="1"/>
      <c r="XCX267" s="1"/>
      <c r="XCY267" s="1"/>
      <c r="XCZ267" s="1"/>
      <c r="XDA267" s="1"/>
      <c r="XDB267" s="1"/>
      <c r="XDC267" s="1"/>
      <c r="XDD267" s="1"/>
      <c r="XDE267" s="1"/>
      <c r="XDF267" s="1"/>
      <c r="XDG267" s="1"/>
      <c r="XDH267" s="1"/>
      <c r="XDI267" s="1"/>
      <c r="XDJ267" s="1"/>
      <c r="XDK267" s="1"/>
      <c r="XDL267" s="1"/>
      <c r="XDM267" s="1"/>
      <c r="XDN267" s="1"/>
      <c r="XDO267" s="1"/>
      <c r="XDP267" s="1"/>
      <c r="XDQ267" s="1"/>
      <c r="XDR267" s="1"/>
      <c r="XDS267" s="1"/>
      <c r="XDT267" s="1"/>
      <c r="XDU267" s="1"/>
      <c r="XDV267" s="1"/>
      <c r="XDW267" s="1"/>
      <c r="XDX267" s="1"/>
      <c r="XDY267" s="1"/>
      <c r="XDZ267" s="1"/>
      <c r="XEA267" s="1"/>
      <c r="XEB267" s="1"/>
      <c r="XEC267" s="1"/>
      <c r="XED267" s="1"/>
      <c r="XEE267" s="1"/>
      <c r="XEF267" s="1"/>
      <c r="XEG267" s="1"/>
      <c r="XEH267" s="1"/>
      <c r="XEI267" s="1"/>
      <c r="XEJ267" s="1"/>
      <c r="XEK267" s="1"/>
      <c r="XEL267" s="1"/>
      <c r="XEM267" s="1"/>
      <c r="XEN267" s="1"/>
      <c r="XEO267" s="1"/>
      <c r="XEP267" s="1"/>
      <c r="XEQ267" s="1"/>
      <c r="XER267" s="1"/>
      <c r="XES267" s="1"/>
      <c r="XET267" s="1"/>
      <c r="XEU267" s="1"/>
      <c r="XEV267" s="1"/>
      <c r="XEW267" s="1"/>
      <c r="XEX267" s="1"/>
      <c r="XEY267" s="1"/>
      <c r="XEZ267" s="1"/>
      <c r="XFA267" s="1"/>
      <c r="XFB267" s="1"/>
      <c r="XFC267" s="1"/>
      <c r="XFD267" s="1"/>
    </row>
    <row r="268" spans="1:151 16227:16384" s="11" customFormat="1" ht="20.25" customHeight="1" x14ac:dyDescent="0.25">
      <c r="A268" s="66" t="s">
        <v>110</v>
      </c>
      <c r="B268" s="67"/>
      <c r="C268" s="62">
        <f t="shared" si="51"/>
        <v>4</v>
      </c>
      <c r="D268" s="62"/>
      <c r="E268" s="20" t="s">
        <v>224</v>
      </c>
      <c r="F268" s="60">
        <f t="shared" ref="F268" si="53">(73.57)*(10.764)</f>
        <v>791.90747999999985</v>
      </c>
      <c r="G268" s="61"/>
      <c r="H268" s="20">
        <v>0</v>
      </c>
      <c r="I268" s="20">
        <f t="shared" si="50"/>
        <v>1227.4565939999998</v>
      </c>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WZC268" s="1"/>
      <c r="WZD268" s="1"/>
      <c r="WZE268" s="1"/>
      <c r="WZF268" s="1"/>
      <c r="WZG268" s="1"/>
      <c r="WZH268" s="1"/>
      <c r="WZI268" s="1"/>
      <c r="WZJ268" s="1"/>
      <c r="WZK268" s="1"/>
      <c r="WZL268" s="1"/>
      <c r="WZM268" s="1"/>
      <c r="WZN268" s="1"/>
      <c r="WZO268" s="1"/>
      <c r="WZP268" s="1"/>
      <c r="WZQ268" s="1"/>
      <c r="WZR268" s="1"/>
      <c r="WZS268" s="1"/>
      <c r="WZT268" s="1"/>
      <c r="WZU268" s="1"/>
      <c r="WZV268" s="1"/>
      <c r="WZW268" s="1"/>
      <c r="WZX268" s="1"/>
      <c r="WZY268" s="1"/>
      <c r="WZZ268" s="1"/>
      <c r="XAA268" s="1"/>
      <c r="XAB268" s="1"/>
      <c r="XAC268" s="1"/>
      <c r="XAD268" s="1"/>
      <c r="XAE268" s="1"/>
      <c r="XAF268" s="1"/>
      <c r="XAG268" s="1"/>
      <c r="XAH268" s="1"/>
      <c r="XAI268" s="1"/>
      <c r="XAJ268" s="1"/>
      <c r="XAK268" s="1"/>
      <c r="XAL268" s="1"/>
      <c r="XAM268" s="1"/>
      <c r="XAN268" s="1"/>
      <c r="XAO268" s="1"/>
      <c r="XAP268" s="1"/>
      <c r="XAQ268" s="1"/>
      <c r="XAR268" s="1"/>
      <c r="XAS268" s="1"/>
      <c r="XAT268" s="1"/>
      <c r="XAU268" s="1"/>
      <c r="XAV268" s="1"/>
      <c r="XAW268" s="1"/>
      <c r="XAX268" s="1"/>
      <c r="XAY268" s="1"/>
      <c r="XAZ268" s="1"/>
      <c r="XBA268" s="1"/>
      <c r="XBB268" s="1"/>
      <c r="XBC268" s="1"/>
      <c r="XBD268" s="1"/>
      <c r="XBE268" s="1"/>
      <c r="XBF268" s="1"/>
      <c r="XBG268" s="1"/>
      <c r="XBH268" s="1"/>
      <c r="XBI268" s="1"/>
      <c r="XBJ268" s="1"/>
      <c r="XBK268" s="1"/>
      <c r="XBL268" s="1"/>
      <c r="XBM268" s="1"/>
      <c r="XBN268" s="1"/>
      <c r="XBO268" s="1"/>
      <c r="XBP268" s="1"/>
      <c r="XBQ268" s="1"/>
      <c r="XBR268" s="1"/>
      <c r="XBS268" s="1"/>
      <c r="XBT268" s="1"/>
      <c r="XBU268" s="1"/>
      <c r="XBV268" s="1"/>
      <c r="XBW268" s="1"/>
      <c r="XBX268" s="1"/>
      <c r="XBY268" s="1"/>
      <c r="XBZ268" s="1"/>
      <c r="XCA268" s="1"/>
      <c r="XCB268" s="1"/>
      <c r="XCC268" s="1"/>
      <c r="XCD268" s="1"/>
      <c r="XCE268" s="1"/>
      <c r="XCF268" s="1"/>
      <c r="XCG268" s="1"/>
      <c r="XCH268" s="1"/>
      <c r="XCI268" s="1"/>
      <c r="XCJ268" s="1"/>
      <c r="XCK268" s="1"/>
      <c r="XCL268" s="1"/>
      <c r="XCM268" s="1"/>
      <c r="XCN268" s="1"/>
      <c r="XCO268" s="1"/>
      <c r="XCP268" s="1"/>
      <c r="XCQ268" s="1"/>
      <c r="XCR268" s="1"/>
      <c r="XCS268" s="1"/>
      <c r="XCT268" s="1"/>
      <c r="XCU268" s="1"/>
      <c r="XCV268" s="1"/>
      <c r="XCW268" s="1"/>
      <c r="XCX268" s="1"/>
      <c r="XCY268" s="1"/>
      <c r="XCZ268" s="1"/>
      <c r="XDA268" s="1"/>
      <c r="XDB268" s="1"/>
      <c r="XDC268" s="1"/>
      <c r="XDD268" s="1"/>
      <c r="XDE268" s="1"/>
      <c r="XDF268" s="1"/>
      <c r="XDG268" s="1"/>
      <c r="XDH268" s="1"/>
      <c r="XDI268" s="1"/>
      <c r="XDJ268" s="1"/>
      <c r="XDK268" s="1"/>
      <c r="XDL268" s="1"/>
      <c r="XDM268" s="1"/>
      <c r="XDN268" s="1"/>
      <c r="XDO268" s="1"/>
      <c r="XDP268" s="1"/>
      <c r="XDQ268" s="1"/>
      <c r="XDR268" s="1"/>
      <c r="XDS268" s="1"/>
      <c r="XDT268" s="1"/>
      <c r="XDU268" s="1"/>
      <c r="XDV268" s="1"/>
      <c r="XDW268" s="1"/>
      <c r="XDX268" s="1"/>
      <c r="XDY268" s="1"/>
      <c r="XDZ268" s="1"/>
      <c r="XEA268" s="1"/>
      <c r="XEB268" s="1"/>
      <c r="XEC268" s="1"/>
      <c r="XED268" s="1"/>
      <c r="XEE268" s="1"/>
      <c r="XEF268" s="1"/>
      <c r="XEG268" s="1"/>
      <c r="XEH268" s="1"/>
      <c r="XEI268" s="1"/>
      <c r="XEJ268" s="1"/>
      <c r="XEK268" s="1"/>
      <c r="XEL268" s="1"/>
      <c r="XEM268" s="1"/>
      <c r="XEN268" s="1"/>
      <c r="XEO268" s="1"/>
      <c r="XEP268" s="1"/>
      <c r="XEQ268" s="1"/>
      <c r="XER268" s="1"/>
      <c r="XES268" s="1"/>
      <c r="XET268" s="1"/>
      <c r="XEU268" s="1"/>
      <c r="XEV268" s="1"/>
      <c r="XEW268" s="1"/>
      <c r="XEX268" s="1"/>
      <c r="XEY268" s="1"/>
      <c r="XEZ268" s="1"/>
      <c r="XFA268" s="1"/>
      <c r="XFB268" s="1"/>
      <c r="XFC268" s="1"/>
      <c r="XFD268" s="1"/>
    </row>
    <row r="269" spans="1:151 16227:16384" s="11" customFormat="1" ht="20.25" x14ac:dyDescent="0.25">
      <c r="A269" s="63" t="s">
        <v>260</v>
      </c>
      <c r="B269" s="64"/>
      <c r="C269" s="64"/>
      <c r="D269" s="64"/>
      <c r="E269" s="64"/>
      <c r="F269" s="64"/>
      <c r="G269" s="64"/>
      <c r="H269" s="64"/>
      <c r="I269" s="65"/>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WZC269" s="1"/>
      <c r="WZD269" s="1"/>
      <c r="WZE269" s="1"/>
      <c r="WZF269" s="1"/>
      <c r="WZG269" s="1"/>
      <c r="WZH269" s="1"/>
      <c r="WZI269" s="1"/>
      <c r="WZJ269" s="1"/>
      <c r="WZK269" s="1"/>
      <c r="WZL269" s="1"/>
      <c r="WZM269" s="1"/>
      <c r="WZN269" s="1"/>
      <c r="WZO269" s="1"/>
      <c r="WZP269" s="1"/>
      <c r="WZQ269" s="1"/>
      <c r="WZR269" s="1"/>
      <c r="WZS269" s="1"/>
      <c r="WZT269" s="1"/>
      <c r="WZU269" s="1"/>
      <c r="WZV269" s="1"/>
      <c r="WZW269" s="1"/>
      <c r="WZX269" s="1"/>
      <c r="WZY269" s="1"/>
      <c r="WZZ269" s="1"/>
      <c r="XAA269" s="1"/>
      <c r="XAB269" s="1"/>
      <c r="XAC269" s="1"/>
      <c r="XAD269" s="1"/>
      <c r="XAE269" s="1"/>
      <c r="XAF269" s="1"/>
      <c r="XAG269" s="1"/>
      <c r="XAH269" s="1"/>
      <c r="XAI269" s="1"/>
      <c r="XAJ269" s="1"/>
      <c r="XAK269" s="1"/>
      <c r="XAL269" s="1"/>
      <c r="XAM269" s="1"/>
      <c r="XAN269" s="1"/>
      <c r="XAO269" s="1"/>
      <c r="XAP269" s="1"/>
      <c r="XAQ269" s="1"/>
      <c r="XAR269" s="1"/>
      <c r="XAS269" s="1"/>
      <c r="XAT269" s="1"/>
      <c r="XAU269" s="1"/>
      <c r="XAV269" s="1"/>
      <c r="XAW269" s="1"/>
      <c r="XAX269" s="1"/>
      <c r="XAY269" s="1"/>
      <c r="XAZ269" s="1"/>
      <c r="XBA269" s="1"/>
      <c r="XBB269" s="1"/>
      <c r="XBC269" s="1"/>
      <c r="XBD269" s="1"/>
      <c r="XBE269" s="1"/>
      <c r="XBF269" s="1"/>
      <c r="XBG269" s="1"/>
      <c r="XBH269" s="1"/>
      <c r="XBI269" s="1"/>
      <c r="XBJ269" s="1"/>
      <c r="XBK269" s="1"/>
      <c r="XBL269" s="1"/>
      <c r="XBM269" s="1"/>
      <c r="XBN269" s="1"/>
      <c r="XBO269" s="1"/>
      <c r="XBP269" s="1"/>
      <c r="XBQ269" s="1"/>
      <c r="XBR269" s="1"/>
      <c r="XBS269" s="1"/>
      <c r="XBT269" s="1"/>
      <c r="XBU269" s="1"/>
      <c r="XBV269" s="1"/>
      <c r="XBW269" s="1"/>
      <c r="XBX269" s="1"/>
      <c r="XBY269" s="1"/>
      <c r="XBZ269" s="1"/>
      <c r="XCA269" s="1"/>
      <c r="XCB269" s="1"/>
      <c r="XCC269" s="1"/>
      <c r="XCD269" s="1"/>
      <c r="XCE269" s="1"/>
      <c r="XCF269" s="1"/>
      <c r="XCG269" s="1"/>
      <c r="XCH269" s="1"/>
      <c r="XCI269" s="1"/>
      <c r="XCJ269" s="1"/>
      <c r="XCK269" s="1"/>
      <c r="XCL269" s="1"/>
      <c r="XCM269" s="1"/>
      <c r="XCN269" s="1"/>
      <c r="XCO269" s="1"/>
      <c r="XCP269" s="1"/>
      <c r="XCQ269" s="1"/>
      <c r="XCR269" s="1"/>
      <c r="XCS269" s="1"/>
      <c r="XCT269" s="1"/>
      <c r="XCU269" s="1"/>
      <c r="XCV269" s="1"/>
      <c r="XCW269" s="1"/>
      <c r="XCX269" s="1"/>
      <c r="XCY269" s="1"/>
      <c r="XCZ269" s="1"/>
      <c r="XDA269" s="1"/>
      <c r="XDB269" s="1"/>
      <c r="XDC269" s="1"/>
      <c r="XDD269" s="1"/>
      <c r="XDE269" s="1"/>
      <c r="XDF269" s="1"/>
      <c r="XDG269" s="1"/>
      <c r="XDH269" s="1"/>
      <c r="XDI269" s="1"/>
      <c r="XDJ269" s="1"/>
      <c r="XDK269" s="1"/>
      <c r="XDL269" s="1"/>
      <c r="XDM269" s="1"/>
      <c r="XDN269" s="1"/>
      <c r="XDO269" s="1"/>
      <c r="XDP269" s="1"/>
      <c r="XDQ269" s="1"/>
      <c r="XDR269" s="1"/>
      <c r="XDS269" s="1"/>
      <c r="XDT269" s="1"/>
      <c r="XDU269" s="1"/>
      <c r="XDV269" s="1"/>
      <c r="XDW269" s="1"/>
      <c r="XDX269" s="1"/>
      <c r="XDY269" s="1"/>
      <c r="XDZ269" s="1"/>
      <c r="XEA269" s="1"/>
      <c r="XEB269" s="1"/>
      <c r="XEC269" s="1"/>
      <c r="XED269" s="1"/>
      <c r="XEE269" s="1"/>
      <c r="XEF269" s="1"/>
      <c r="XEG269" s="1"/>
      <c r="XEH269" s="1"/>
      <c r="XEI269" s="1"/>
      <c r="XEJ269" s="1"/>
      <c r="XEK269" s="1"/>
      <c r="XEL269" s="1"/>
      <c r="XEM269" s="1"/>
      <c r="XEN269" s="1"/>
      <c r="XEO269" s="1"/>
      <c r="XEP269" s="1"/>
      <c r="XEQ269" s="1"/>
      <c r="XER269" s="1"/>
      <c r="XES269" s="1"/>
      <c r="XET269" s="1"/>
      <c r="XEU269" s="1"/>
      <c r="XEV269" s="1"/>
      <c r="XEW269" s="1"/>
      <c r="XEX269" s="1"/>
      <c r="XEY269" s="1"/>
      <c r="XEZ269" s="1"/>
      <c r="XFA269" s="1"/>
      <c r="XFB269" s="1"/>
      <c r="XFC269" s="1"/>
      <c r="XFD269" s="1"/>
    </row>
    <row r="270" spans="1:151 16227:16384" s="11" customFormat="1" ht="20.25" customHeight="1" x14ac:dyDescent="0.25">
      <c r="A270" s="66" t="s">
        <v>110</v>
      </c>
      <c r="B270" s="67"/>
      <c r="C270" s="62">
        <v>1</v>
      </c>
      <c r="D270" s="62"/>
      <c r="E270" s="20" t="s">
        <v>224</v>
      </c>
      <c r="F270" s="60">
        <f>(69.65)*(10.764)</f>
        <v>749.71260000000007</v>
      </c>
      <c r="G270" s="61"/>
      <c r="H270" s="20">
        <v>0</v>
      </c>
      <c r="I270" s="20">
        <f>F270*(($I$169)+1)+H270</f>
        <v>1162.0545300000001</v>
      </c>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WZC270" s="1"/>
      <c r="WZD270" s="1"/>
      <c r="WZE270" s="1"/>
      <c r="WZF270" s="1"/>
      <c r="WZG270" s="1"/>
      <c r="WZH270" s="1"/>
      <c r="WZI270" s="1"/>
      <c r="WZJ270" s="1"/>
      <c r="WZK270" s="1"/>
      <c r="WZL270" s="1"/>
      <c r="WZM270" s="1"/>
      <c r="WZN270" s="1"/>
      <c r="WZO270" s="1"/>
      <c r="WZP270" s="1"/>
      <c r="WZQ270" s="1"/>
      <c r="WZR270" s="1"/>
      <c r="WZS270" s="1"/>
      <c r="WZT270" s="1"/>
      <c r="WZU270" s="1"/>
      <c r="WZV270" s="1"/>
      <c r="WZW270" s="1"/>
      <c r="WZX270" s="1"/>
      <c r="WZY270" s="1"/>
      <c r="WZZ270" s="1"/>
      <c r="XAA270" s="1"/>
      <c r="XAB270" s="1"/>
      <c r="XAC270" s="1"/>
      <c r="XAD270" s="1"/>
      <c r="XAE270" s="1"/>
      <c r="XAF270" s="1"/>
      <c r="XAG270" s="1"/>
      <c r="XAH270" s="1"/>
      <c r="XAI270" s="1"/>
      <c r="XAJ270" s="1"/>
      <c r="XAK270" s="1"/>
      <c r="XAL270" s="1"/>
      <c r="XAM270" s="1"/>
      <c r="XAN270" s="1"/>
      <c r="XAO270" s="1"/>
      <c r="XAP270" s="1"/>
      <c r="XAQ270" s="1"/>
      <c r="XAR270" s="1"/>
      <c r="XAS270" s="1"/>
      <c r="XAT270" s="1"/>
      <c r="XAU270" s="1"/>
      <c r="XAV270" s="1"/>
      <c r="XAW270" s="1"/>
      <c r="XAX270" s="1"/>
      <c r="XAY270" s="1"/>
      <c r="XAZ270" s="1"/>
      <c r="XBA270" s="1"/>
      <c r="XBB270" s="1"/>
      <c r="XBC270" s="1"/>
      <c r="XBD270" s="1"/>
      <c r="XBE270" s="1"/>
      <c r="XBF270" s="1"/>
      <c r="XBG270" s="1"/>
      <c r="XBH270" s="1"/>
      <c r="XBI270" s="1"/>
      <c r="XBJ270" s="1"/>
      <c r="XBK270" s="1"/>
      <c r="XBL270" s="1"/>
      <c r="XBM270" s="1"/>
      <c r="XBN270" s="1"/>
      <c r="XBO270" s="1"/>
      <c r="XBP270" s="1"/>
      <c r="XBQ270" s="1"/>
      <c r="XBR270" s="1"/>
      <c r="XBS270" s="1"/>
      <c r="XBT270" s="1"/>
      <c r="XBU270" s="1"/>
      <c r="XBV270" s="1"/>
      <c r="XBW270" s="1"/>
      <c r="XBX270" s="1"/>
      <c r="XBY270" s="1"/>
      <c r="XBZ270" s="1"/>
      <c r="XCA270" s="1"/>
      <c r="XCB270" s="1"/>
      <c r="XCC270" s="1"/>
      <c r="XCD270" s="1"/>
      <c r="XCE270" s="1"/>
      <c r="XCF270" s="1"/>
      <c r="XCG270" s="1"/>
      <c r="XCH270" s="1"/>
      <c r="XCI270" s="1"/>
      <c r="XCJ270" s="1"/>
      <c r="XCK270" s="1"/>
      <c r="XCL270" s="1"/>
      <c r="XCM270" s="1"/>
      <c r="XCN270" s="1"/>
      <c r="XCO270" s="1"/>
      <c r="XCP270" s="1"/>
      <c r="XCQ270" s="1"/>
      <c r="XCR270" s="1"/>
      <c r="XCS270" s="1"/>
      <c r="XCT270" s="1"/>
      <c r="XCU270" s="1"/>
      <c r="XCV270" s="1"/>
      <c r="XCW270" s="1"/>
      <c r="XCX270" s="1"/>
      <c r="XCY270" s="1"/>
      <c r="XCZ270" s="1"/>
      <c r="XDA270" s="1"/>
      <c r="XDB270" s="1"/>
      <c r="XDC270" s="1"/>
      <c r="XDD270" s="1"/>
      <c r="XDE270" s="1"/>
      <c r="XDF270" s="1"/>
      <c r="XDG270" s="1"/>
      <c r="XDH270" s="1"/>
      <c r="XDI270" s="1"/>
      <c r="XDJ270" s="1"/>
      <c r="XDK270" s="1"/>
      <c r="XDL270" s="1"/>
      <c r="XDM270" s="1"/>
      <c r="XDN270" s="1"/>
      <c r="XDO270" s="1"/>
      <c r="XDP270" s="1"/>
      <c r="XDQ270" s="1"/>
      <c r="XDR270" s="1"/>
      <c r="XDS270" s="1"/>
      <c r="XDT270" s="1"/>
      <c r="XDU270" s="1"/>
      <c r="XDV270" s="1"/>
      <c r="XDW270" s="1"/>
      <c r="XDX270" s="1"/>
      <c r="XDY270" s="1"/>
      <c r="XDZ270" s="1"/>
      <c r="XEA270" s="1"/>
      <c r="XEB270" s="1"/>
      <c r="XEC270" s="1"/>
      <c r="XED270" s="1"/>
      <c r="XEE270" s="1"/>
      <c r="XEF270" s="1"/>
      <c r="XEG270" s="1"/>
      <c r="XEH270" s="1"/>
      <c r="XEI270" s="1"/>
      <c r="XEJ270" s="1"/>
      <c r="XEK270" s="1"/>
      <c r="XEL270" s="1"/>
      <c r="XEM270" s="1"/>
      <c r="XEN270" s="1"/>
      <c r="XEO270" s="1"/>
      <c r="XEP270" s="1"/>
      <c r="XEQ270" s="1"/>
      <c r="XER270" s="1"/>
      <c r="XES270" s="1"/>
      <c r="XET270" s="1"/>
      <c r="XEU270" s="1"/>
      <c r="XEV270" s="1"/>
      <c r="XEW270" s="1"/>
      <c r="XEX270" s="1"/>
      <c r="XEY270" s="1"/>
      <c r="XEZ270" s="1"/>
      <c r="XFA270" s="1"/>
      <c r="XFB270" s="1"/>
      <c r="XFC270" s="1"/>
      <c r="XFD270" s="1"/>
    </row>
    <row r="271" spans="1:151 16227:16384" s="11" customFormat="1" ht="20.25" customHeight="1" x14ac:dyDescent="0.25">
      <c r="A271" s="66" t="s">
        <v>110</v>
      </c>
      <c r="B271" s="67"/>
      <c r="C271" s="62">
        <f>C270+1</f>
        <v>2</v>
      </c>
      <c r="D271" s="62"/>
      <c r="E271" s="20" t="s">
        <v>224</v>
      </c>
      <c r="F271" s="60">
        <f>(54.34)*(10.764)</f>
        <v>584.91575999999998</v>
      </c>
      <c r="G271" s="61"/>
      <c r="H271" s="20">
        <v>0</v>
      </c>
      <c r="I271" s="20">
        <f t="shared" ref="I271:I273" si="54">F271*(($I$169)+1)+H271</f>
        <v>906.61942799999997</v>
      </c>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WZC271" s="1"/>
      <c r="WZD271" s="1"/>
      <c r="WZE271" s="1"/>
      <c r="WZF271" s="1"/>
      <c r="WZG271" s="1"/>
      <c r="WZH271" s="1"/>
      <c r="WZI271" s="1"/>
      <c r="WZJ271" s="1"/>
      <c r="WZK271" s="1"/>
      <c r="WZL271" s="1"/>
      <c r="WZM271" s="1"/>
      <c r="WZN271" s="1"/>
      <c r="WZO271" s="1"/>
      <c r="WZP271" s="1"/>
      <c r="WZQ271" s="1"/>
      <c r="WZR271" s="1"/>
      <c r="WZS271" s="1"/>
      <c r="WZT271" s="1"/>
      <c r="WZU271" s="1"/>
      <c r="WZV271" s="1"/>
      <c r="WZW271" s="1"/>
      <c r="WZX271" s="1"/>
      <c r="WZY271" s="1"/>
      <c r="WZZ271" s="1"/>
      <c r="XAA271" s="1"/>
      <c r="XAB271" s="1"/>
      <c r="XAC271" s="1"/>
      <c r="XAD271" s="1"/>
      <c r="XAE271" s="1"/>
      <c r="XAF271" s="1"/>
      <c r="XAG271" s="1"/>
      <c r="XAH271" s="1"/>
      <c r="XAI271" s="1"/>
      <c r="XAJ271" s="1"/>
      <c r="XAK271" s="1"/>
      <c r="XAL271" s="1"/>
      <c r="XAM271" s="1"/>
      <c r="XAN271" s="1"/>
      <c r="XAO271" s="1"/>
      <c r="XAP271" s="1"/>
      <c r="XAQ271" s="1"/>
      <c r="XAR271" s="1"/>
      <c r="XAS271" s="1"/>
      <c r="XAT271" s="1"/>
      <c r="XAU271" s="1"/>
      <c r="XAV271" s="1"/>
      <c r="XAW271" s="1"/>
      <c r="XAX271" s="1"/>
      <c r="XAY271" s="1"/>
      <c r="XAZ271" s="1"/>
      <c r="XBA271" s="1"/>
      <c r="XBB271" s="1"/>
      <c r="XBC271" s="1"/>
      <c r="XBD271" s="1"/>
      <c r="XBE271" s="1"/>
      <c r="XBF271" s="1"/>
      <c r="XBG271" s="1"/>
      <c r="XBH271" s="1"/>
      <c r="XBI271" s="1"/>
      <c r="XBJ271" s="1"/>
      <c r="XBK271" s="1"/>
      <c r="XBL271" s="1"/>
      <c r="XBM271" s="1"/>
      <c r="XBN271" s="1"/>
      <c r="XBO271" s="1"/>
      <c r="XBP271" s="1"/>
      <c r="XBQ271" s="1"/>
      <c r="XBR271" s="1"/>
      <c r="XBS271" s="1"/>
      <c r="XBT271" s="1"/>
      <c r="XBU271" s="1"/>
      <c r="XBV271" s="1"/>
      <c r="XBW271" s="1"/>
      <c r="XBX271" s="1"/>
      <c r="XBY271" s="1"/>
      <c r="XBZ271" s="1"/>
      <c r="XCA271" s="1"/>
      <c r="XCB271" s="1"/>
      <c r="XCC271" s="1"/>
      <c r="XCD271" s="1"/>
      <c r="XCE271" s="1"/>
      <c r="XCF271" s="1"/>
      <c r="XCG271" s="1"/>
      <c r="XCH271" s="1"/>
      <c r="XCI271" s="1"/>
      <c r="XCJ271" s="1"/>
      <c r="XCK271" s="1"/>
      <c r="XCL271" s="1"/>
      <c r="XCM271" s="1"/>
      <c r="XCN271" s="1"/>
      <c r="XCO271" s="1"/>
      <c r="XCP271" s="1"/>
      <c r="XCQ271" s="1"/>
      <c r="XCR271" s="1"/>
      <c r="XCS271" s="1"/>
      <c r="XCT271" s="1"/>
      <c r="XCU271" s="1"/>
      <c r="XCV271" s="1"/>
      <c r="XCW271" s="1"/>
      <c r="XCX271" s="1"/>
      <c r="XCY271" s="1"/>
      <c r="XCZ271" s="1"/>
      <c r="XDA271" s="1"/>
      <c r="XDB271" s="1"/>
      <c r="XDC271" s="1"/>
      <c r="XDD271" s="1"/>
      <c r="XDE271" s="1"/>
      <c r="XDF271" s="1"/>
      <c r="XDG271" s="1"/>
      <c r="XDH271" s="1"/>
      <c r="XDI271" s="1"/>
      <c r="XDJ271" s="1"/>
      <c r="XDK271" s="1"/>
      <c r="XDL271" s="1"/>
      <c r="XDM271" s="1"/>
      <c r="XDN271" s="1"/>
      <c r="XDO271" s="1"/>
      <c r="XDP271" s="1"/>
      <c r="XDQ271" s="1"/>
      <c r="XDR271" s="1"/>
      <c r="XDS271" s="1"/>
      <c r="XDT271" s="1"/>
      <c r="XDU271" s="1"/>
      <c r="XDV271" s="1"/>
      <c r="XDW271" s="1"/>
      <c r="XDX271" s="1"/>
      <c r="XDY271" s="1"/>
      <c r="XDZ271" s="1"/>
      <c r="XEA271" s="1"/>
      <c r="XEB271" s="1"/>
      <c r="XEC271" s="1"/>
      <c r="XED271" s="1"/>
      <c r="XEE271" s="1"/>
      <c r="XEF271" s="1"/>
      <c r="XEG271" s="1"/>
      <c r="XEH271" s="1"/>
      <c r="XEI271" s="1"/>
      <c r="XEJ271" s="1"/>
      <c r="XEK271" s="1"/>
      <c r="XEL271" s="1"/>
      <c r="XEM271" s="1"/>
      <c r="XEN271" s="1"/>
      <c r="XEO271" s="1"/>
      <c r="XEP271" s="1"/>
      <c r="XEQ271" s="1"/>
      <c r="XER271" s="1"/>
      <c r="XES271" s="1"/>
      <c r="XET271" s="1"/>
      <c r="XEU271" s="1"/>
      <c r="XEV271" s="1"/>
      <c r="XEW271" s="1"/>
      <c r="XEX271" s="1"/>
      <c r="XEY271" s="1"/>
      <c r="XEZ271" s="1"/>
      <c r="XFA271" s="1"/>
      <c r="XFB271" s="1"/>
      <c r="XFC271" s="1"/>
      <c r="XFD271" s="1"/>
    </row>
    <row r="272" spans="1:151 16227:16384" s="11" customFormat="1" ht="20.25" customHeight="1" x14ac:dyDescent="0.25">
      <c r="A272" s="66" t="s">
        <v>110</v>
      </c>
      <c r="B272" s="67"/>
      <c r="C272" s="62">
        <f t="shared" ref="C272:C273" si="55">C271+1</f>
        <v>3</v>
      </c>
      <c r="D272" s="62"/>
      <c r="E272" s="20" t="s">
        <v>223</v>
      </c>
      <c r="F272" s="60">
        <f t="shared" ref="F272" si="56">(55.93)*(10.764)</f>
        <v>602.03051999999991</v>
      </c>
      <c r="G272" s="61"/>
      <c r="H272" s="20">
        <v>0</v>
      </c>
      <c r="I272" s="20">
        <f t="shared" si="54"/>
        <v>933.14730599999984</v>
      </c>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WZC272" s="1"/>
      <c r="WZD272" s="1"/>
      <c r="WZE272" s="1"/>
      <c r="WZF272" s="1"/>
      <c r="WZG272" s="1"/>
      <c r="WZH272" s="1"/>
      <c r="WZI272" s="1"/>
      <c r="WZJ272" s="1"/>
      <c r="WZK272" s="1"/>
      <c r="WZL272" s="1"/>
      <c r="WZM272" s="1"/>
      <c r="WZN272" s="1"/>
      <c r="WZO272" s="1"/>
      <c r="WZP272" s="1"/>
      <c r="WZQ272" s="1"/>
      <c r="WZR272" s="1"/>
      <c r="WZS272" s="1"/>
      <c r="WZT272" s="1"/>
      <c r="WZU272" s="1"/>
      <c r="WZV272" s="1"/>
      <c r="WZW272" s="1"/>
      <c r="WZX272" s="1"/>
      <c r="WZY272" s="1"/>
      <c r="WZZ272" s="1"/>
      <c r="XAA272" s="1"/>
      <c r="XAB272" s="1"/>
      <c r="XAC272" s="1"/>
      <c r="XAD272" s="1"/>
      <c r="XAE272" s="1"/>
      <c r="XAF272" s="1"/>
      <c r="XAG272" s="1"/>
      <c r="XAH272" s="1"/>
      <c r="XAI272" s="1"/>
      <c r="XAJ272" s="1"/>
      <c r="XAK272" s="1"/>
      <c r="XAL272" s="1"/>
      <c r="XAM272" s="1"/>
      <c r="XAN272" s="1"/>
      <c r="XAO272" s="1"/>
      <c r="XAP272" s="1"/>
      <c r="XAQ272" s="1"/>
      <c r="XAR272" s="1"/>
      <c r="XAS272" s="1"/>
      <c r="XAT272" s="1"/>
      <c r="XAU272" s="1"/>
      <c r="XAV272" s="1"/>
      <c r="XAW272" s="1"/>
      <c r="XAX272" s="1"/>
      <c r="XAY272" s="1"/>
      <c r="XAZ272" s="1"/>
      <c r="XBA272" s="1"/>
      <c r="XBB272" s="1"/>
      <c r="XBC272" s="1"/>
      <c r="XBD272" s="1"/>
      <c r="XBE272" s="1"/>
      <c r="XBF272" s="1"/>
      <c r="XBG272" s="1"/>
      <c r="XBH272" s="1"/>
      <c r="XBI272" s="1"/>
      <c r="XBJ272" s="1"/>
      <c r="XBK272" s="1"/>
      <c r="XBL272" s="1"/>
      <c r="XBM272" s="1"/>
      <c r="XBN272" s="1"/>
      <c r="XBO272" s="1"/>
      <c r="XBP272" s="1"/>
      <c r="XBQ272" s="1"/>
      <c r="XBR272" s="1"/>
      <c r="XBS272" s="1"/>
      <c r="XBT272" s="1"/>
      <c r="XBU272" s="1"/>
      <c r="XBV272" s="1"/>
      <c r="XBW272" s="1"/>
      <c r="XBX272" s="1"/>
      <c r="XBY272" s="1"/>
      <c r="XBZ272" s="1"/>
      <c r="XCA272" s="1"/>
      <c r="XCB272" s="1"/>
      <c r="XCC272" s="1"/>
      <c r="XCD272" s="1"/>
      <c r="XCE272" s="1"/>
      <c r="XCF272" s="1"/>
      <c r="XCG272" s="1"/>
      <c r="XCH272" s="1"/>
      <c r="XCI272" s="1"/>
      <c r="XCJ272" s="1"/>
      <c r="XCK272" s="1"/>
      <c r="XCL272" s="1"/>
      <c r="XCM272" s="1"/>
      <c r="XCN272" s="1"/>
      <c r="XCO272" s="1"/>
      <c r="XCP272" s="1"/>
      <c r="XCQ272" s="1"/>
      <c r="XCR272" s="1"/>
      <c r="XCS272" s="1"/>
      <c r="XCT272" s="1"/>
      <c r="XCU272" s="1"/>
      <c r="XCV272" s="1"/>
      <c r="XCW272" s="1"/>
      <c r="XCX272" s="1"/>
      <c r="XCY272" s="1"/>
      <c r="XCZ272" s="1"/>
      <c r="XDA272" s="1"/>
      <c r="XDB272" s="1"/>
      <c r="XDC272" s="1"/>
      <c r="XDD272" s="1"/>
      <c r="XDE272" s="1"/>
      <c r="XDF272" s="1"/>
      <c r="XDG272" s="1"/>
      <c r="XDH272" s="1"/>
      <c r="XDI272" s="1"/>
      <c r="XDJ272" s="1"/>
      <c r="XDK272" s="1"/>
      <c r="XDL272" s="1"/>
      <c r="XDM272" s="1"/>
      <c r="XDN272" s="1"/>
      <c r="XDO272" s="1"/>
      <c r="XDP272" s="1"/>
      <c r="XDQ272" s="1"/>
      <c r="XDR272" s="1"/>
      <c r="XDS272" s="1"/>
      <c r="XDT272" s="1"/>
      <c r="XDU272" s="1"/>
      <c r="XDV272" s="1"/>
      <c r="XDW272" s="1"/>
      <c r="XDX272" s="1"/>
      <c r="XDY272" s="1"/>
      <c r="XDZ272" s="1"/>
      <c r="XEA272" s="1"/>
      <c r="XEB272" s="1"/>
      <c r="XEC272" s="1"/>
      <c r="XED272" s="1"/>
      <c r="XEE272" s="1"/>
      <c r="XEF272" s="1"/>
      <c r="XEG272" s="1"/>
      <c r="XEH272" s="1"/>
      <c r="XEI272" s="1"/>
      <c r="XEJ272" s="1"/>
      <c r="XEK272" s="1"/>
      <c r="XEL272" s="1"/>
      <c r="XEM272" s="1"/>
      <c r="XEN272" s="1"/>
      <c r="XEO272" s="1"/>
      <c r="XEP272" s="1"/>
      <c r="XEQ272" s="1"/>
      <c r="XER272" s="1"/>
      <c r="XES272" s="1"/>
      <c r="XET272" s="1"/>
      <c r="XEU272" s="1"/>
      <c r="XEV272" s="1"/>
      <c r="XEW272" s="1"/>
      <c r="XEX272" s="1"/>
      <c r="XEY272" s="1"/>
      <c r="XEZ272" s="1"/>
      <c r="XFA272" s="1"/>
      <c r="XFB272" s="1"/>
      <c r="XFC272" s="1"/>
      <c r="XFD272" s="1"/>
    </row>
    <row r="273" spans="1:151 16227:16384" s="11" customFormat="1" ht="20.25" customHeight="1" x14ac:dyDescent="0.25">
      <c r="A273" s="66" t="s">
        <v>110</v>
      </c>
      <c r="B273" s="67"/>
      <c r="C273" s="62">
        <f t="shared" si="55"/>
        <v>4</v>
      </c>
      <c r="D273" s="62"/>
      <c r="E273" s="20" t="s">
        <v>224</v>
      </c>
      <c r="F273" s="60">
        <f t="shared" ref="F273" si="57">(73.57)*(10.764)</f>
        <v>791.90747999999985</v>
      </c>
      <c r="G273" s="61"/>
      <c r="H273" s="20">
        <v>0</v>
      </c>
      <c r="I273" s="20">
        <f t="shared" si="54"/>
        <v>1227.4565939999998</v>
      </c>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WZC273" s="1"/>
      <c r="WZD273" s="1"/>
      <c r="WZE273" s="1"/>
      <c r="WZF273" s="1"/>
      <c r="WZG273" s="1"/>
      <c r="WZH273" s="1"/>
      <c r="WZI273" s="1"/>
      <c r="WZJ273" s="1"/>
      <c r="WZK273" s="1"/>
      <c r="WZL273" s="1"/>
      <c r="WZM273" s="1"/>
      <c r="WZN273" s="1"/>
      <c r="WZO273" s="1"/>
      <c r="WZP273" s="1"/>
      <c r="WZQ273" s="1"/>
      <c r="WZR273" s="1"/>
      <c r="WZS273" s="1"/>
      <c r="WZT273" s="1"/>
      <c r="WZU273" s="1"/>
      <c r="WZV273" s="1"/>
      <c r="WZW273" s="1"/>
      <c r="WZX273" s="1"/>
      <c r="WZY273" s="1"/>
      <c r="WZZ273" s="1"/>
      <c r="XAA273" s="1"/>
      <c r="XAB273" s="1"/>
      <c r="XAC273" s="1"/>
      <c r="XAD273" s="1"/>
      <c r="XAE273" s="1"/>
      <c r="XAF273" s="1"/>
      <c r="XAG273" s="1"/>
      <c r="XAH273" s="1"/>
      <c r="XAI273" s="1"/>
      <c r="XAJ273" s="1"/>
      <c r="XAK273" s="1"/>
      <c r="XAL273" s="1"/>
      <c r="XAM273" s="1"/>
      <c r="XAN273" s="1"/>
      <c r="XAO273" s="1"/>
      <c r="XAP273" s="1"/>
      <c r="XAQ273" s="1"/>
      <c r="XAR273" s="1"/>
      <c r="XAS273" s="1"/>
      <c r="XAT273" s="1"/>
      <c r="XAU273" s="1"/>
      <c r="XAV273" s="1"/>
      <c r="XAW273" s="1"/>
      <c r="XAX273" s="1"/>
      <c r="XAY273" s="1"/>
      <c r="XAZ273" s="1"/>
      <c r="XBA273" s="1"/>
      <c r="XBB273" s="1"/>
      <c r="XBC273" s="1"/>
      <c r="XBD273" s="1"/>
      <c r="XBE273" s="1"/>
      <c r="XBF273" s="1"/>
      <c r="XBG273" s="1"/>
      <c r="XBH273" s="1"/>
      <c r="XBI273" s="1"/>
      <c r="XBJ273" s="1"/>
      <c r="XBK273" s="1"/>
      <c r="XBL273" s="1"/>
      <c r="XBM273" s="1"/>
      <c r="XBN273" s="1"/>
      <c r="XBO273" s="1"/>
      <c r="XBP273" s="1"/>
      <c r="XBQ273" s="1"/>
      <c r="XBR273" s="1"/>
      <c r="XBS273" s="1"/>
      <c r="XBT273" s="1"/>
      <c r="XBU273" s="1"/>
      <c r="XBV273" s="1"/>
      <c r="XBW273" s="1"/>
      <c r="XBX273" s="1"/>
      <c r="XBY273" s="1"/>
      <c r="XBZ273" s="1"/>
      <c r="XCA273" s="1"/>
      <c r="XCB273" s="1"/>
      <c r="XCC273" s="1"/>
      <c r="XCD273" s="1"/>
      <c r="XCE273" s="1"/>
      <c r="XCF273" s="1"/>
      <c r="XCG273" s="1"/>
      <c r="XCH273" s="1"/>
      <c r="XCI273" s="1"/>
      <c r="XCJ273" s="1"/>
      <c r="XCK273" s="1"/>
      <c r="XCL273" s="1"/>
      <c r="XCM273" s="1"/>
      <c r="XCN273" s="1"/>
      <c r="XCO273" s="1"/>
      <c r="XCP273" s="1"/>
      <c r="XCQ273" s="1"/>
      <c r="XCR273" s="1"/>
      <c r="XCS273" s="1"/>
      <c r="XCT273" s="1"/>
      <c r="XCU273" s="1"/>
      <c r="XCV273" s="1"/>
      <c r="XCW273" s="1"/>
      <c r="XCX273" s="1"/>
      <c r="XCY273" s="1"/>
      <c r="XCZ273" s="1"/>
      <c r="XDA273" s="1"/>
      <c r="XDB273" s="1"/>
      <c r="XDC273" s="1"/>
      <c r="XDD273" s="1"/>
      <c r="XDE273" s="1"/>
      <c r="XDF273" s="1"/>
      <c r="XDG273" s="1"/>
      <c r="XDH273" s="1"/>
      <c r="XDI273" s="1"/>
      <c r="XDJ273" s="1"/>
      <c r="XDK273" s="1"/>
      <c r="XDL273" s="1"/>
      <c r="XDM273" s="1"/>
      <c r="XDN273" s="1"/>
      <c r="XDO273" s="1"/>
      <c r="XDP273" s="1"/>
      <c r="XDQ273" s="1"/>
      <c r="XDR273" s="1"/>
      <c r="XDS273" s="1"/>
      <c r="XDT273" s="1"/>
      <c r="XDU273" s="1"/>
      <c r="XDV273" s="1"/>
      <c r="XDW273" s="1"/>
      <c r="XDX273" s="1"/>
      <c r="XDY273" s="1"/>
      <c r="XDZ273" s="1"/>
      <c r="XEA273" s="1"/>
      <c r="XEB273" s="1"/>
      <c r="XEC273" s="1"/>
      <c r="XED273" s="1"/>
      <c r="XEE273" s="1"/>
      <c r="XEF273" s="1"/>
      <c r="XEG273" s="1"/>
      <c r="XEH273" s="1"/>
      <c r="XEI273" s="1"/>
      <c r="XEJ273" s="1"/>
      <c r="XEK273" s="1"/>
      <c r="XEL273" s="1"/>
      <c r="XEM273" s="1"/>
      <c r="XEN273" s="1"/>
      <c r="XEO273" s="1"/>
      <c r="XEP273" s="1"/>
      <c r="XEQ273" s="1"/>
      <c r="XER273" s="1"/>
      <c r="XES273" s="1"/>
      <c r="XET273" s="1"/>
      <c r="XEU273" s="1"/>
      <c r="XEV273" s="1"/>
      <c r="XEW273" s="1"/>
      <c r="XEX273" s="1"/>
      <c r="XEY273" s="1"/>
      <c r="XEZ273" s="1"/>
      <c r="XFA273" s="1"/>
      <c r="XFB273" s="1"/>
      <c r="XFC273" s="1"/>
      <c r="XFD273" s="1"/>
    </row>
    <row r="274" spans="1:151 16227:16384" s="11" customFormat="1" ht="20.25" x14ac:dyDescent="0.25">
      <c r="A274" s="63" t="s">
        <v>259</v>
      </c>
      <c r="B274" s="64"/>
      <c r="C274" s="64"/>
      <c r="D274" s="64"/>
      <c r="E274" s="64"/>
      <c r="F274" s="64"/>
      <c r="G274" s="64"/>
      <c r="H274" s="64"/>
      <c r="I274" s="65"/>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WZC274" s="1"/>
      <c r="WZD274" s="1"/>
      <c r="WZE274" s="1"/>
      <c r="WZF274" s="1"/>
      <c r="WZG274" s="1"/>
      <c r="WZH274" s="1"/>
      <c r="WZI274" s="1"/>
      <c r="WZJ274" s="1"/>
      <c r="WZK274" s="1"/>
      <c r="WZL274" s="1"/>
      <c r="WZM274" s="1"/>
      <c r="WZN274" s="1"/>
      <c r="WZO274" s="1"/>
      <c r="WZP274" s="1"/>
      <c r="WZQ274" s="1"/>
      <c r="WZR274" s="1"/>
      <c r="WZS274" s="1"/>
      <c r="WZT274" s="1"/>
      <c r="WZU274" s="1"/>
      <c r="WZV274" s="1"/>
      <c r="WZW274" s="1"/>
      <c r="WZX274" s="1"/>
      <c r="WZY274" s="1"/>
      <c r="WZZ274" s="1"/>
      <c r="XAA274" s="1"/>
      <c r="XAB274" s="1"/>
      <c r="XAC274" s="1"/>
      <c r="XAD274" s="1"/>
      <c r="XAE274" s="1"/>
      <c r="XAF274" s="1"/>
      <c r="XAG274" s="1"/>
      <c r="XAH274" s="1"/>
      <c r="XAI274" s="1"/>
      <c r="XAJ274" s="1"/>
      <c r="XAK274" s="1"/>
      <c r="XAL274" s="1"/>
      <c r="XAM274" s="1"/>
      <c r="XAN274" s="1"/>
      <c r="XAO274" s="1"/>
      <c r="XAP274" s="1"/>
      <c r="XAQ274" s="1"/>
      <c r="XAR274" s="1"/>
      <c r="XAS274" s="1"/>
      <c r="XAT274" s="1"/>
      <c r="XAU274" s="1"/>
      <c r="XAV274" s="1"/>
      <c r="XAW274" s="1"/>
      <c r="XAX274" s="1"/>
      <c r="XAY274" s="1"/>
      <c r="XAZ274" s="1"/>
      <c r="XBA274" s="1"/>
      <c r="XBB274" s="1"/>
      <c r="XBC274" s="1"/>
      <c r="XBD274" s="1"/>
      <c r="XBE274" s="1"/>
      <c r="XBF274" s="1"/>
      <c r="XBG274" s="1"/>
      <c r="XBH274" s="1"/>
      <c r="XBI274" s="1"/>
      <c r="XBJ274" s="1"/>
      <c r="XBK274" s="1"/>
      <c r="XBL274" s="1"/>
      <c r="XBM274" s="1"/>
      <c r="XBN274" s="1"/>
      <c r="XBO274" s="1"/>
      <c r="XBP274" s="1"/>
      <c r="XBQ274" s="1"/>
      <c r="XBR274" s="1"/>
      <c r="XBS274" s="1"/>
      <c r="XBT274" s="1"/>
      <c r="XBU274" s="1"/>
      <c r="XBV274" s="1"/>
      <c r="XBW274" s="1"/>
      <c r="XBX274" s="1"/>
      <c r="XBY274" s="1"/>
      <c r="XBZ274" s="1"/>
      <c r="XCA274" s="1"/>
      <c r="XCB274" s="1"/>
      <c r="XCC274" s="1"/>
      <c r="XCD274" s="1"/>
      <c r="XCE274" s="1"/>
      <c r="XCF274" s="1"/>
      <c r="XCG274" s="1"/>
      <c r="XCH274" s="1"/>
      <c r="XCI274" s="1"/>
      <c r="XCJ274" s="1"/>
      <c r="XCK274" s="1"/>
      <c r="XCL274" s="1"/>
      <c r="XCM274" s="1"/>
      <c r="XCN274" s="1"/>
      <c r="XCO274" s="1"/>
      <c r="XCP274" s="1"/>
      <c r="XCQ274" s="1"/>
      <c r="XCR274" s="1"/>
      <c r="XCS274" s="1"/>
      <c r="XCT274" s="1"/>
      <c r="XCU274" s="1"/>
      <c r="XCV274" s="1"/>
      <c r="XCW274" s="1"/>
      <c r="XCX274" s="1"/>
      <c r="XCY274" s="1"/>
      <c r="XCZ274" s="1"/>
      <c r="XDA274" s="1"/>
      <c r="XDB274" s="1"/>
      <c r="XDC274" s="1"/>
      <c r="XDD274" s="1"/>
      <c r="XDE274" s="1"/>
      <c r="XDF274" s="1"/>
      <c r="XDG274" s="1"/>
      <c r="XDH274" s="1"/>
      <c r="XDI274" s="1"/>
      <c r="XDJ274" s="1"/>
      <c r="XDK274" s="1"/>
      <c r="XDL274" s="1"/>
      <c r="XDM274" s="1"/>
      <c r="XDN274" s="1"/>
      <c r="XDO274" s="1"/>
      <c r="XDP274" s="1"/>
      <c r="XDQ274" s="1"/>
      <c r="XDR274" s="1"/>
      <c r="XDS274" s="1"/>
      <c r="XDT274" s="1"/>
      <c r="XDU274" s="1"/>
      <c r="XDV274" s="1"/>
      <c r="XDW274" s="1"/>
      <c r="XDX274" s="1"/>
      <c r="XDY274" s="1"/>
      <c r="XDZ274" s="1"/>
      <c r="XEA274" s="1"/>
      <c r="XEB274" s="1"/>
      <c r="XEC274" s="1"/>
      <c r="XED274" s="1"/>
      <c r="XEE274" s="1"/>
      <c r="XEF274" s="1"/>
      <c r="XEG274" s="1"/>
      <c r="XEH274" s="1"/>
      <c r="XEI274" s="1"/>
      <c r="XEJ274" s="1"/>
      <c r="XEK274" s="1"/>
      <c r="XEL274" s="1"/>
      <c r="XEM274" s="1"/>
      <c r="XEN274" s="1"/>
      <c r="XEO274" s="1"/>
      <c r="XEP274" s="1"/>
      <c r="XEQ274" s="1"/>
      <c r="XER274" s="1"/>
      <c r="XES274" s="1"/>
      <c r="XET274" s="1"/>
      <c r="XEU274" s="1"/>
      <c r="XEV274" s="1"/>
      <c r="XEW274" s="1"/>
      <c r="XEX274" s="1"/>
      <c r="XEY274" s="1"/>
      <c r="XEZ274" s="1"/>
      <c r="XFA274" s="1"/>
      <c r="XFB274" s="1"/>
      <c r="XFC274" s="1"/>
      <c r="XFD274" s="1"/>
    </row>
    <row r="275" spans="1:151 16227:16384" s="11" customFormat="1" ht="20.25" customHeight="1" x14ac:dyDescent="0.25">
      <c r="A275" s="66" t="s">
        <v>110</v>
      </c>
      <c r="B275" s="67"/>
      <c r="C275" s="62">
        <v>1</v>
      </c>
      <c r="D275" s="62"/>
      <c r="E275" s="20" t="s">
        <v>224</v>
      </c>
      <c r="F275" s="60">
        <f>(69.65)*(10.764)</f>
        <v>749.71260000000007</v>
      </c>
      <c r="G275" s="61"/>
      <c r="H275" s="20">
        <v>0</v>
      </c>
      <c r="I275" s="20">
        <f>F275*(($I$169)+1)+H275</f>
        <v>1162.0545300000001</v>
      </c>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WZC275" s="1"/>
      <c r="WZD275" s="1"/>
      <c r="WZE275" s="1"/>
      <c r="WZF275" s="1"/>
      <c r="WZG275" s="1"/>
      <c r="WZH275" s="1"/>
      <c r="WZI275" s="1"/>
      <c r="WZJ275" s="1"/>
      <c r="WZK275" s="1"/>
      <c r="WZL275" s="1"/>
      <c r="WZM275" s="1"/>
      <c r="WZN275" s="1"/>
      <c r="WZO275" s="1"/>
      <c r="WZP275" s="1"/>
      <c r="WZQ275" s="1"/>
      <c r="WZR275" s="1"/>
      <c r="WZS275" s="1"/>
      <c r="WZT275" s="1"/>
      <c r="WZU275" s="1"/>
      <c r="WZV275" s="1"/>
      <c r="WZW275" s="1"/>
      <c r="WZX275" s="1"/>
      <c r="WZY275" s="1"/>
      <c r="WZZ275" s="1"/>
      <c r="XAA275" s="1"/>
      <c r="XAB275" s="1"/>
      <c r="XAC275" s="1"/>
      <c r="XAD275" s="1"/>
      <c r="XAE275" s="1"/>
      <c r="XAF275" s="1"/>
      <c r="XAG275" s="1"/>
      <c r="XAH275" s="1"/>
      <c r="XAI275" s="1"/>
      <c r="XAJ275" s="1"/>
      <c r="XAK275" s="1"/>
      <c r="XAL275" s="1"/>
      <c r="XAM275" s="1"/>
      <c r="XAN275" s="1"/>
      <c r="XAO275" s="1"/>
      <c r="XAP275" s="1"/>
      <c r="XAQ275" s="1"/>
      <c r="XAR275" s="1"/>
      <c r="XAS275" s="1"/>
      <c r="XAT275" s="1"/>
      <c r="XAU275" s="1"/>
      <c r="XAV275" s="1"/>
      <c r="XAW275" s="1"/>
      <c r="XAX275" s="1"/>
      <c r="XAY275" s="1"/>
      <c r="XAZ275" s="1"/>
      <c r="XBA275" s="1"/>
      <c r="XBB275" s="1"/>
      <c r="XBC275" s="1"/>
      <c r="XBD275" s="1"/>
      <c r="XBE275" s="1"/>
      <c r="XBF275" s="1"/>
      <c r="XBG275" s="1"/>
      <c r="XBH275" s="1"/>
      <c r="XBI275" s="1"/>
      <c r="XBJ275" s="1"/>
      <c r="XBK275" s="1"/>
      <c r="XBL275" s="1"/>
      <c r="XBM275" s="1"/>
      <c r="XBN275" s="1"/>
      <c r="XBO275" s="1"/>
      <c r="XBP275" s="1"/>
      <c r="XBQ275" s="1"/>
      <c r="XBR275" s="1"/>
      <c r="XBS275" s="1"/>
      <c r="XBT275" s="1"/>
      <c r="XBU275" s="1"/>
      <c r="XBV275" s="1"/>
      <c r="XBW275" s="1"/>
      <c r="XBX275" s="1"/>
      <c r="XBY275" s="1"/>
      <c r="XBZ275" s="1"/>
      <c r="XCA275" s="1"/>
      <c r="XCB275" s="1"/>
      <c r="XCC275" s="1"/>
      <c r="XCD275" s="1"/>
      <c r="XCE275" s="1"/>
      <c r="XCF275" s="1"/>
      <c r="XCG275" s="1"/>
      <c r="XCH275" s="1"/>
      <c r="XCI275" s="1"/>
      <c r="XCJ275" s="1"/>
      <c r="XCK275" s="1"/>
      <c r="XCL275" s="1"/>
      <c r="XCM275" s="1"/>
      <c r="XCN275" s="1"/>
      <c r="XCO275" s="1"/>
      <c r="XCP275" s="1"/>
      <c r="XCQ275" s="1"/>
      <c r="XCR275" s="1"/>
      <c r="XCS275" s="1"/>
      <c r="XCT275" s="1"/>
      <c r="XCU275" s="1"/>
      <c r="XCV275" s="1"/>
      <c r="XCW275" s="1"/>
      <c r="XCX275" s="1"/>
      <c r="XCY275" s="1"/>
      <c r="XCZ275" s="1"/>
      <c r="XDA275" s="1"/>
      <c r="XDB275" s="1"/>
      <c r="XDC275" s="1"/>
      <c r="XDD275" s="1"/>
      <c r="XDE275" s="1"/>
      <c r="XDF275" s="1"/>
      <c r="XDG275" s="1"/>
      <c r="XDH275" s="1"/>
      <c r="XDI275" s="1"/>
      <c r="XDJ275" s="1"/>
      <c r="XDK275" s="1"/>
      <c r="XDL275" s="1"/>
      <c r="XDM275" s="1"/>
      <c r="XDN275" s="1"/>
      <c r="XDO275" s="1"/>
      <c r="XDP275" s="1"/>
      <c r="XDQ275" s="1"/>
      <c r="XDR275" s="1"/>
      <c r="XDS275" s="1"/>
      <c r="XDT275" s="1"/>
      <c r="XDU275" s="1"/>
      <c r="XDV275" s="1"/>
      <c r="XDW275" s="1"/>
      <c r="XDX275" s="1"/>
      <c r="XDY275" s="1"/>
      <c r="XDZ275" s="1"/>
      <c r="XEA275" s="1"/>
      <c r="XEB275" s="1"/>
      <c r="XEC275" s="1"/>
      <c r="XED275" s="1"/>
      <c r="XEE275" s="1"/>
      <c r="XEF275" s="1"/>
      <c r="XEG275" s="1"/>
      <c r="XEH275" s="1"/>
      <c r="XEI275" s="1"/>
      <c r="XEJ275" s="1"/>
      <c r="XEK275" s="1"/>
      <c r="XEL275" s="1"/>
      <c r="XEM275" s="1"/>
      <c r="XEN275" s="1"/>
      <c r="XEO275" s="1"/>
      <c r="XEP275" s="1"/>
      <c r="XEQ275" s="1"/>
      <c r="XER275" s="1"/>
      <c r="XES275" s="1"/>
      <c r="XET275" s="1"/>
      <c r="XEU275" s="1"/>
      <c r="XEV275" s="1"/>
      <c r="XEW275" s="1"/>
      <c r="XEX275" s="1"/>
      <c r="XEY275" s="1"/>
      <c r="XEZ275" s="1"/>
      <c r="XFA275" s="1"/>
      <c r="XFB275" s="1"/>
      <c r="XFC275" s="1"/>
      <c r="XFD275" s="1"/>
    </row>
    <row r="276" spans="1:151 16227:16384" s="11" customFormat="1" ht="20.25" customHeight="1" x14ac:dyDescent="0.25">
      <c r="A276" s="66" t="s">
        <v>110</v>
      </c>
      <c r="B276" s="67"/>
      <c r="C276" s="62">
        <f>C275+1</f>
        <v>2</v>
      </c>
      <c r="D276" s="62"/>
      <c r="E276" s="20" t="s">
        <v>224</v>
      </c>
      <c r="F276" s="60">
        <f>(54.34)*(10.764)</f>
        <v>584.91575999999998</v>
      </c>
      <c r="G276" s="61"/>
      <c r="H276" s="20">
        <v>0</v>
      </c>
      <c r="I276" s="20">
        <f t="shared" ref="I276:I278" si="58">F276*(($I$169)+1)+H276</f>
        <v>906.61942799999997</v>
      </c>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WZC276" s="1"/>
      <c r="WZD276" s="1"/>
      <c r="WZE276" s="1"/>
      <c r="WZF276" s="1"/>
      <c r="WZG276" s="1"/>
      <c r="WZH276" s="1"/>
      <c r="WZI276" s="1"/>
      <c r="WZJ276" s="1"/>
      <c r="WZK276" s="1"/>
      <c r="WZL276" s="1"/>
      <c r="WZM276" s="1"/>
      <c r="WZN276" s="1"/>
      <c r="WZO276" s="1"/>
      <c r="WZP276" s="1"/>
      <c r="WZQ276" s="1"/>
      <c r="WZR276" s="1"/>
      <c r="WZS276" s="1"/>
      <c r="WZT276" s="1"/>
      <c r="WZU276" s="1"/>
      <c r="WZV276" s="1"/>
      <c r="WZW276" s="1"/>
      <c r="WZX276" s="1"/>
      <c r="WZY276" s="1"/>
      <c r="WZZ276" s="1"/>
      <c r="XAA276" s="1"/>
      <c r="XAB276" s="1"/>
      <c r="XAC276" s="1"/>
      <c r="XAD276" s="1"/>
      <c r="XAE276" s="1"/>
      <c r="XAF276" s="1"/>
      <c r="XAG276" s="1"/>
      <c r="XAH276" s="1"/>
      <c r="XAI276" s="1"/>
      <c r="XAJ276" s="1"/>
      <c r="XAK276" s="1"/>
      <c r="XAL276" s="1"/>
      <c r="XAM276" s="1"/>
      <c r="XAN276" s="1"/>
      <c r="XAO276" s="1"/>
      <c r="XAP276" s="1"/>
      <c r="XAQ276" s="1"/>
      <c r="XAR276" s="1"/>
      <c r="XAS276" s="1"/>
      <c r="XAT276" s="1"/>
      <c r="XAU276" s="1"/>
      <c r="XAV276" s="1"/>
      <c r="XAW276" s="1"/>
      <c r="XAX276" s="1"/>
      <c r="XAY276" s="1"/>
      <c r="XAZ276" s="1"/>
      <c r="XBA276" s="1"/>
      <c r="XBB276" s="1"/>
      <c r="XBC276" s="1"/>
      <c r="XBD276" s="1"/>
      <c r="XBE276" s="1"/>
      <c r="XBF276" s="1"/>
      <c r="XBG276" s="1"/>
      <c r="XBH276" s="1"/>
      <c r="XBI276" s="1"/>
      <c r="XBJ276" s="1"/>
      <c r="XBK276" s="1"/>
      <c r="XBL276" s="1"/>
      <c r="XBM276" s="1"/>
      <c r="XBN276" s="1"/>
      <c r="XBO276" s="1"/>
      <c r="XBP276" s="1"/>
      <c r="XBQ276" s="1"/>
      <c r="XBR276" s="1"/>
      <c r="XBS276" s="1"/>
      <c r="XBT276" s="1"/>
      <c r="XBU276" s="1"/>
      <c r="XBV276" s="1"/>
      <c r="XBW276" s="1"/>
      <c r="XBX276" s="1"/>
      <c r="XBY276" s="1"/>
      <c r="XBZ276" s="1"/>
      <c r="XCA276" s="1"/>
      <c r="XCB276" s="1"/>
      <c r="XCC276" s="1"/>
      <c r="XCD276" s="1"/>
      <c r="XCE276" s="1"/>
      <c r="XCF276" s="1"/>
      <c r="XCG276" s="1"/>
      <c r="XCH276" s="1"/>
      <c r="XCI276" s="1"/>
      <c r="XCJ276" s="1"/>
      <c r="XCK276" s="1"/>
      <c r="XCL276" s="1"/>
      <c r="XCM276" s="1"/>
      <c r="XCN276" s="1"/>
      <c r="XCO276" s="1"/>
      <c r="XCP276" s="1"/>
      <c r="XCQ276" s="1"/>
      <c r="XCR276" s="1"/>
      <c r="XCS276" s="1"/>
      <c r="XCT276" s="1"/>
      <c r="XCU276" s="1"/>
      <c r="XCV276" s="1"/>
      <c r="XCW276" s="1"/>
      <c r="XCX276" s="1"/>
      <c r="XCY276" s="1"/>
      <c r="XCZ276" s="1"/>
      <c r="XDA276" s="1"/>
      <c r="XDB276" s="1"/>
      <c r="XDC276" s="1"/>
      <c r="XDD276" s="1"/>
      <c r="XDE276" s="1"/>
      <c r="XDF276" s="1"/>
      <c r="XDG276" s="1"/>
      <c r="XDH276" s="1"/>
      <c r="XDI276" s="1"/>
      <c r="XDJ276" s="1"/>
      <c r="XDK276" s="1"/>
      <c r="XDL276" s="1"/>
      <c r="XDM276" s="1"/>
      <c r="XDN276" s="1"/>
      <c r="XDO276" s="1"/>
      <c r="XDP276" s="1"/>
      <c r="XDQ276" s="1"/>
      <c r="XDR276" s="1"/>
      <c r="XDS276" s="1"/>
      <c r="XDT276" s="1"/>
      <c r="XDU276" s="1"/>
      <c r="XDV276" s="1"/>
      <c r="XDW276" s="1"/>
      <c r="XDX276" s="1"/>
      <c r="XDY276" s="1"/>
      <c r="XDZ276" s="1"/>
      <c r="XEA276" s="1"/>
      <c r="XEB276" s="1"/>
      <c r="XEC276" s="1"/>
      <c r="XED276" s="1"/>
      <c r="XEE276" s="1"/>
      <c r="XEF276" s="1"/>
      <c r="XEG276" s="1"/>
      <c r="XEH276" s="1"/>
      <c r="XEI276" s="1"/>
      <c r="XEJ276" s="1"/>
      <c r="XEK276" s="1"/>
      <c r="XEL276" s="1"/>
      <c r="XEM276" s="1"/>
      <c r="XEN276" s="1"/>
      <c r="XEO276" s="1"/>
      <c r="XEP276" s="1"/>
      <c r="XEQ276" s="1"/>
      <c r="XER276" s="1"/>
      <c r="XES276" s="1"/>
      <c r="XET276" s="1"/>
      <c r="XEU276" s="1"/>
      <c r="XEV276" s="1"/>
      <c r="XEW276" s="1"/>
      <c r="XEX276" s="1"/>
      <c r="XEY276" s="1"/>
      <c r="XEZ276" s="1"/>
      <c r="XFA276" s="1"/>
      <c r="XFB276" s="1"/>
      <c r="XFC276" s="1"/>
      <c r="XFD276" s="1"/>
    </row>
    <row r="277" spans="1:151 16227:16384" s="11" customFormat="1" ht="20.25" customHeight="1" x14ac:dyDescent="0.25">
      <c r="A277" s="66" t="s">
        <v>110</v>
      </c>
      <c r="B277" s="67"/>
      <c r="C277" s="62">
        <f t="shared" ref="C277:C278" si="59">C276+1</f>
        <v>3</v>
      </c>
      <c r="D277" s="62"/>
      <c r="E277" s="20" t="s">
        <v>223</v>
      </c>
      <c r="F277" s="60">
        <f t="shared" ref="F277" si="60">(55.93)*(10.764)</f>
        <v>602.03051999999991</v>
      </c>
      <c r="G277" s="61"/>
      <c r="H277" s="20">
        <v>0</v>
      </c>
      <c r="I277" s="20">
        <f t="shared" si="58"/>
        <v>933.14730599999984</v>
      </c>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WZC277" s="1"/>
      <c r="WZD277" s="1"/>
      <c r="WZE277" s="1"/>
      <c r="WZF277" s="1"/>
      <c r="WZG277" s="1"/>
      <c r="WZH277" s="1"/>
      <c r="WZI277" s="1"/>
      <c r="WZJ277" s="1"/>
      <c r="WZK277" s="1"/>
      <c r="WZL277" s="1"/>
      <c r="WZM277" s="1"/>
      <c r="WZN277" s="1"/>
      <c r="WZO277" s="1"/>
      <c r="WZP277" s="1"/>
      <c r="WZQ277" s="1"/>
      <c r="WZR277" s="1"/>
      <c r="WZS277" s="1"/>
      <c r="WZT277" s="1"/>
      <c r="WZU277" s="1"/>
      <c r="WZV277" s="1"/>
      <c r="WZW277" s="1"/>
      <c r="WZX277" s="1"/>
      <c r="WZY277" s="1"/>
      <c r="WZZ277" s="1"/>
      <c r="XAA277" s="1"/>
      <c r="XAB277" s="1"/>
      <c r="XAC277" s="1"/>
      <c r="XAD277" s="1"/>
      <c r="XAE277" s="1"/>
      <c r="XAF277" s="1"/>
      <c r="XAG277" s="1"/>
      <c r="XAH277" s="1"/>
      <c r="XAI277" s="1"/>
      <c r="XAJ277" s="1"/>
      <c r="XAK277" s="1"/>
      <c r="XAL277" s="1"/>
      <c r="XAM277" s="1"/>
      <c r="XAN277" s="1"/>
      <c r="XAO277" s="1"/>
      <c r="XAP277" s="1"/>
      <c r="XAQ277" s="1"/>
      <c r="XAR277" s="1"/>
      <c r="XAS277" s="1"/>
      <c r="XAT277" s="1"/>
      <c r="XAU277" s="1"/>
      <c r="XAV277" s="1"/>
      <c r="XAW277" s="1"/>
      <c r="XAX277" s="1"/>
      <c r="XAY277" s="1"/>
      <c r="XAZ277" s="1"/>
      <c r="XBA277" s="1"/>
      <c r="XBB277" s="1"/>
      <c r="XBC277" s="1"/>
      <c r="XBD277" s="1"/>
      <c r="XBE277" s="1"/>
      <c r="XBF277" s="1"/>
      <c r="XBG277" s="1"/>
      <c r="XBH277" s="1"/>
      <c r="XBI277" s="1"/>
      <c r="XBJ277" s="1"/>
      <c r="XBK277" s="1"/>
      <c r="XBL277" s="1"/>
      <c r="XBM277" s="1"/>
      <c r="XBN277" s="1"/>
      <c r="XBO277" s="1"/>
      <c r="XBP277" s="1"/>
      <c r="XBQ277" s="1"/>
      <c r="XBR277" s="1"/>
      <c r="XBS277" s="1"/>
      <c r="XBT277" s="1"/>
      <c r="XBU277" s="1"/>
      <c r="XBV277" s="1"/>
      <c r="XBW277" s="1"/>
      <c r="XBX277" s="1"/>
      <c r="XBY277" s="1"/>
      <c r="XBZ277" s="1"/>
      <c r="XCA277" s="1"/>
      <c r="XCB277" s="1"/>
      <c r="XCC277" s="1"/>
      <c r="XCD277" s="1"/>
      <c r="XCE277" s="1"/>
      <c r="XCF277" s="1"/>
      <c r="XCG277" s="1"/>
      <c r="XCH277" s="1"/>
      <c r="XCI277" s="1"/>
      <c r="XCJ277" s="1"/>
      <c r="XCK277" s="1"/>
      <c r="XCL277" s="1"/>
      <c r="XCM277" s="1"/>
      <c r="XCN277" s="1"/>
      <c r="XCO277" s="1"/>
      <c r="XCP277" s="1"/>
      <c r="XCQ277" s="1"/>
      <c r="XCR277" s="1"/>
      <c r="XCS277" s="1"/>
      <c r="XCT277" s="1"/>
      <c r="XCU277" s="1"/>
      <c r="XCV277" s="1"/>
      <c r="XCW277" s="1"/>
      <c r="XCX277" s="1"/>
      <c r="XCY277" s="1"/>
      <c r="XCZ277" s="1"/>
      <c r="XDA277" s="1"/>
      <c r="XDB277" s="1"/>
      <c r="XDC277" s="1"/>
      <c r="XDD277" s="1"/>
      <c r="XDE277" s="1"/>
      <c r="XDF277" s="1"/>
      <c r="XDG277" s="1"/>
      <c r="XDH277" s="1"/>
      <c r="XDI277" s="1"/>
      <c r="XDJ277" s="1"/>
      <c r="XDK277" s="1"/>
      <c r="XDL277" s="1"/>
      <c r="XDM277" s="1"/>
      <c r="XDN277" s="1"/>
      <c r="XDO277" s="1"/>
      <c r="XDP277" s="1"/>
      <c r="XDQ277" s="1"/>
      <c r="XDR277" s="1"/>
      <c r="XDS277" s="1"/>
      <c r="XDT277" s="1"/>
      <c r="XDU277" s="1"/>
      <c r="XDV277" s="1"/>
      <c r="XDW277" s="1"/>
      <c r="XDX277" s="1"/>
      <c r="XDY277" s="1"/>
      <c r="XDZ277" s="1"/>
      <c r="XEA277" s="1"/>
      <c r="XEB277" s="1"/>
      <c r="XEC277" s="1"/>
      <c r="XED277" s="1"/>
      <c r="XEE277" s="1"/>
      <c r="XEF277" s="1"/>
      <c r="XEG277" s="1"/>
      <c r="XEH277" s="1"/>
      <c r="XEI277" s="1"/>
      <c r="XEJ277" s="1"/>
      <c r="XEK277" s="1"/>
      <c r="XEL277" s="1"/>
      <c r="XEM277" s="1"/>
      <c r="XEN277" s="1"/>
      <c r="XEO277" s="1"/>
      <c r="XEP277" s="1"/>
      <c r="XEQ277" s="1"/>
      <c r="XER277" s="1"/>
      <c r="XES277" s="1"/>
      <c r="XET277" s="1"/>
      <c r="XEU277" s="1"/>
      <c r="XEV277" s="1"/>
      <c r="XEW277" s="1"/>
      <c r="XEX277" s="1"/>
      <c r="XEY277" s="1"/>
      <c r="XEZ277" s="1"/>
      <c r="XFA277" s="1"/>
      <c r="XFB277" s="1"/>
      <c r="XFC277" s="1"/>
      <c r="XFD277" s="1"/>
    </row>
    <row r="278" spans="1:151 16227:16384" s="11" customFormat="1" ht="20.25" customHeight="1" x14ac:dyDescent="0.25">
      <c r="A278" s="66" t="s">
        <v>110</v>
      </c>
      <c r="B278" s="67"/>
      <c r="C278" s="62">
        <f t="shared" si="59"/>
        <v>4</v>
      </c>
      <c r="D278" s="62"/>
      <c r="E278" s="20" t="s">
        <v>224</v>
      </c>
      <c r="F278" s="60">
        <f t="shared" ref="F278" si="61">(73.57)*(10.764)</f>
        <v>791.90747999999985</v>
      </c>
      <c r="G278" s="61"/>
      <c r="H278" s="20">
        <v>0</v>
      </c>
      <c r="I278" s="20">
        <f t="shared" si="58"/>
        <v>1227.4565939999998</v>
      </c>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WZC278" s="1"/>
      <c r="WZD278" s="1"/>
      <c r="WZE278" s="1"/>
      <c r="WZF278" s="1"/>
      <c r="WZG278" s="1"/>
      <c r="WZH278" s="1"/>
      <c r="WZI278" s="1"/>
      <c r="WZJ278" s="1"/>
      <c r="WZK278" s="1"/>
      <c r="WZL278" s="1"/>
      <c r="WZM278" s="1"/>
      <c r="WZN278" s="1"/>
      <c r="WZO278" s="1"/>
      <c r="WZP278" s="1"/>
      <c r="WZQ278" s="1"/>
      <c r="WZR278" s="1"/>
      <c r="WZS278" s="1"/>
      <c r="WZT278" s="1"/>
      <c r="WZU278" s="1"/>
      <c r="WZV278" s="1"/>
      <c r="WZW278" s="1"/>
      <c r="WZX278" s="1"/>
      <c r="WZY278" s="1"/>
      <c r="WZZ278" s="1"/>
      <c r="XAA278" s="1"/>
      <c r="XAB278" s="1"/>
      <c r="XAC278" s="1"/>
      <c r="XAD278" s="1"/>
      <c r="XAE278" s="1"/>
      <c r="XAF278" s="1"/>
      <c r="XAG278" s="1"/>
      <c r="XAH278" s="1"/>
      <c r="XAI278" s="1"/>
      <c r="XAJ278" s="1"/>
      <c r="XAK278" s="1"/>
      <c r="XAL278" s="1"/>
      <c r="XAM278" s="1"/>
      <c r="XAN278" s="1"/>
      <c r="XAO278" s="1"/>
      <c r="XAP278" s="1"/>
      <c r="XAQ278" s="1"/>
      <c r="XAR278" s="1"/>
      <c r="XAS278" s="1"/>
      <c r="XAT278" s="1"/>
      <c r="XAU278" s="1"/>
      <c r="XAV278" s="1"/>
      <c r="XAW278" s="1"/>
      <c r="XAX278" s="1"/>
      <c r="XAY278" s="1"/>
      <c r="XAZ278" s="1"/>
      <c r="XBA278" s="1"/>
      <c r="XBB278" s="1"/>
      <c r="XBC278" s="1"/>
      <c r="XBD278" s="1"/>
      <c r="XBE278" s="1"/>
      <c r="XBF278" s="1"/>
      <c r="XBG278" s="1"/>
      <c r="XBH278" s="1"/>
      <c r="XBI278" s="1"/>
      <c r="XBJ278" s="1"/>
      <c r="XBK278" s="1"/>
      <c r="XBL278" s="1"/>
      <c r="XBM278" s="1"/>
      <c r="XBN278" s="1"/>
      <c r="XBO278" s="1"/>
      <c r="XBP278" s="1"/>
      <c r="XBQ278" s="1"/>
      <c r="XBR278" s="1"/>
      <c r="XBS278" s="1"/>
      <c r="XBT278" s="1"/>
      <c r="XBU278" s="1"/>
      <c r="XBV278" s="1"/>
      <c r="XBW278" s="1"/>
      <c r="XBX278" s="1"/>
      <c r="XBY278" s="1"/>
      <c r="XBZ278" s="1"/>
      <c r="XCA278" s="1"/>
      <c r="XCB278" s="1"/>
      <c r="XCC278" s="1"/>
      <c r="XCD278" s="1"/>
      <c r="XCE278" s="1"/>
      <c r="XCF278" s="1"/>
      <c r="XCG278" s="1"/>
      <c r="XCH278" s="1"/>
      <c r="XCI278" s="1"/>
      <c r="XCJ278" s="1"/>
      <c r="XCK278" s="1"/>
      <c r="XCL278" s="1"/>
      <c r="XCM278" s="1"/>
      <c r="XCN278" s="1"/>
      <c r="XCO278" s="1"/>
      <c r="XCP278" s="1"/>
      <c r="XCQ278" s="1"/>
      <c r="XCR278" s="1"/>
      <c r="XCS278" s="1"/>
      <c r="XCT278" s="1"/>
      <c r="XCU278" s="1"/>
      <c r="XCV278" s="1"/>
      <c r="XCW278" s="1"/>
      <c r="XCX278" s="1"/>
      <c r="XCY278" s="1"/>
      <c r="XCZ278" s="1"/>
      <c r="XDA278" s="1"/>
      <c r="XDB278" s="1"/>
      <c r="XDC278" s="1"/>
      <c r="XDD278" s="1"/>
      <c r="XDE278" s="1"/>
      <c r="XDF278" s="1"/>
      <c r="XDG278" s="1"/>
      <c r="XDH278" s="1"/>
      <c r="XDI278" s="1"/>
      <c r="XDJ278" s="1"/>
      <c r="XDK278" s="1"/>
      <c r="XDL278" s="1"/>
      <c r="XDM278" s="1"/>
      <c r="XDN278" s="1"/>
      <c r="XDO278" s="1"/>
      <c r="XDP278" s="1"/>
      <c r="XDQ278" s="1"/>
      <c r="XDR278" s="1"/>
      <c r="XDS278" s="1"/>
      <c r="XDT278" s="1"/>
      <c r="XDU278" s="1"/>
      <c r="XDV278" s="1"/>
      <c r="XDW278" s="1"/>
      <c r="XDX278" s="1"/>
      <c r="XDY278" s="1"/>
      <c r="XDZ278" s="1"/>
      <c r="XEA278" s="1"/>
      <c r="XEB278" s="1"/>
      <c r="XEC278" s="1"/>
      <c r="XED278" s="1"/>
      <c r="XEE278" s="1"/>
      <c r="XEF278" s="1"/>
      <c r="XEG278" s="1"/>
      <c r="XEH278" s="1"/>
      <c r="XEI278" s="1"/>
      <c r="XEJ278" s="1"/>
      <c r="XEK278" s="1"/>
      <c r="XEL278" s="1"/>
      <c r="XEM278" s="1"/>
      <c r="XEN278" s="1"/>
      <c r="XEO278" s="1"/>
      <c r="XEP278" s="1"/>
      <c r="XEQ278" s="1"/>
      <c r="XER278" s="1"/>
      <c r="XES278" s="1"/>
      <c r="XET278" s="1"/>
      <c r="XEU278" s="1"/>
      <c r="XEV278" s="1"/>
      <c r="XEW278" s="1"/>
      <c r="XEX278" s="1"/>
      <c r="XEY278" s="1"/>
      <c r="XEZ278" s="1"/>
      <c r="XFA278" s="1"/>
      <c r="XFB278" s="1"/>
      <c r="XFC278" s="1"/>
      <c r="XFD278" s="1"/>
    </row>
    <row r="279" spans="1:151 16227:16384" s="11" customFormat="1" ht="20.25" x14ac:dyDescent="0.25">
      <c r="A279" s="63" t="s">
        <v>226</v>
      </c>
      <c r="B279" s="64"/>
      <c r="C279" s="64"/>
      <c r="D279" s="64"/>
      <c r="E279" s="64"/>
      <c r="F279" s="64"/>
      <c r="G279" s="64"/>
      <c r="H279" s="64"/>
      <c r="I279" s="65"/>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WZC279" s="1"/>
      <c r="WZD279" s="1"/>
      <c r="WZE279" s="1"/>
      <c r="WZF279" s="1"/>
      <c r="WZG279" s="1"/>
      <c r="WZH279" s="1"/>
      <c r="WZI279" s="1"/>
      <c r="WZJ279" s="1"/>
      <c r="WZK279" s="1"/>
      <c r="WZL279" s="1"/>
      <c r="WZM279" s="1"/>
      <c r="WZN279" s="1"/>
      <c r="WZO279" s="1"/>
      <c r="WZP279" s="1"/>
      <c r="WZQ279" s="1"/>
      <c r="WZR279" s="1"/>
      <c r="WZS279" s="1"/>
      <c r="WZT279" s="1"/>
      <c r="WZU279" s="1"/>
      <c r="WZV279" s="1"/>
      <c r="WZW279" s="1"/>
      <c r="WZX279" s="1"/>
      <c r="WZY279" s="1"/>
      <c r="WZZ279" s="1"/>
      <c r="XAA279" s="1"/>
      <c r="XAB279" s="1"/>
      <c r="XAC279" s="1"/>
      <c r="XAD279" s="1"/>
      <c r="XAE279" s="1"/>
      <c r="XAF279" s="1"/>
      <c r="XAG279" s="1"/>
      <c r="XAH279" s="1"/>
      <c r="XAI279" s="1"/>
      <c r="XAJ279" s="1"/>
      <c r="XAK279" s="1"/>
      <c r="XAL279" s="1"/>
      <c r="XAM279" s="1"/>
      <c r="XAN279" s="1"/>
      <c r="XAO279" s="1"/>
      <c r="XAP279" s="1"/>
      <c r="XAQ279" s="1"/>
      <c r="XAR279" s="1"/>
      <c r="XAS279" s="1"/>
      <c r="XAT279" s="1"/>
      <c r="XAU279" s="1"/>
      <c r="XAV279" s="1"/>
      <c r="XAW279" s="1"/>
      <c r="XAX279" s="1"/>
      <c r="XAY279" s="1"/>
      <c r="XAZ279" s="1"/>
      <c r="XBA279" s="1"/>
      <c r="XBB279" s="1"/>
      <c r="XBC279" s="1"/>
      <c r="XBD279" s="1"/>
      <c r="XBE279" s="1"/>
      <c r="XBF279" s="1"/>
      <c r="XBG279" s="1"/>
      <c r="XBH279" s="1"/>
      <c r="XBI279" s="1"/>
      <c r="XBJ279" s="1"/>
      <c r="XBK279" s="1"/>
      <c r="XBL279" s="1"/>
      <c r="XBM279" s="1"/>
      <c r="XBN279" s="1"/>
      <c r="XBO279" s="1"/>
      <c r="XBP279" s="1"/>
      <c r="XBQ279" s="1"/>
      <c r="XBR279" s="1"/>
      <c r="XBS279" s="1"/>
      <c r="XBT279" s="1"/>
      <c r="XBU279" s="1"/>
      <c r="XBV279" s="1"/>
      <c r="XBW279" s="1"/>
      <c r="XBX279" s="1"/>
      <c r="XBY279" s="1"/>
      <c r="XBZ279" s="1"/>
      <c r="XCA279" s="1"/>
      <c r="XCB279" s="1"/>
      <c r="XCC279" s="1"/>
      <c r="XCD279" s="1"/>
      <c r="XCE279" s="1"/>
      <c r="XCF279" s="1"/>
      <c r="XCG279" s="1"/>
      <c r="XCH279" s="1"/>
      <c r="XCI279" s="1"/>
      <c r="XCJ279" s="1"/>
      <c r="XCK279" s="1"/>
      <c r="XCL279" s="1"/>
      <c r="XCM279" s="1"/>
      <c r="XCN279" s="1"/>
      <c r="XCO279" s="1"/>
      <c r="XCP279" s="1"/>
      <c r="XCQ279" s="1"/>
      <c r="XCR279" s="1"/>
      <c r="XCS279" s="1"/>
      <c r="XCT279" s="1"/>
      <c r="XCU279" s="1"/>
      <c r="XCV279" s="1"/>
      <c r="XCW279" s="1"/>
      <c r="XCX279" s="1"/>
      <c r="XCY279" s="1"/>
      <c r="XCZ279" s="1"/>
      <c r="XDA279" s="1"/>
      <c r="XDB279" s="1"/>
      <c r="XDC279" s="1"/>
      <c r="XDD279" s="1"/>
      <c r="XDE279" s="1"/>
      <c r="XDF279" s="1"/>
      <c r="XDG279" s="1"/>
      <c r="XDH279" s="1"/>
      <c r="XDI279" s="1"/>
      <c r="XDJ279" s="1"/>
      <c r="XDK279" s="1"/>
      <c r="XDL279" s="1"/>
      <c r="XDM279" s="1"/>
      <c r="XDN279" s="1"/>
      <c r="XDO279" s="1"/>
      <c r="XDP279" s="1"/>
      <c r="XDQ279" s="1"/>
      <c r="XDR279" s="1"/>
      <c r="XDS279" s="1"/>
      <c r="XDT279" s="1"/>
      <c r="XDU279" s="1"/>
      <c r="XDV279" s="1"/>
      <c r="XDW279" s="1"/>
      <c r="XDX279" s="1"/>
      <c r="XDY279" s="1"/>
      <c r="XDZ279" s="1"/>
      <c r="XEA279" s="1"/>
      <c r="XEB279" s="1"/>
      <c r="XEC279" s="1"/>
      <c r="XED279" s="1"/>
      <c r="XEE279" s="1"/>
      <c r="XEF279" s="1"/>
      <c r="XEG279" s="1"/>
      <c r="XEH279" s="1"/>
      <c r="XEI279" s="1"/>
      <c r="XEJ279" s="1"/>
      <c r="XEK279" s="1"/>
      <c r="XEL279" s="1"/>
      <c r="XEM279" s="1"/>
      <c r="XEN279" s="1"/>
      <c r="XEO279" s="1"/>
      <c r="XEP279" s="1"/>
      <c r="XEQ279" s="1"/>
      <c r="XER279" s="1"/>
      <c r="XES279" s="1"/>
      <c r="XET279" s="1"/>
      <c r="XEU279" s="1"/>
      <c r="XEV279" s="1"/>
      <c r="XEW279" s="1"/>
      <c r="XEX279" s="1"/>
      <c r="XEY279" s="1"/>
      <c r="XEZ279" s="1"/>
      <c r="XFA279" s="1"/>
      <c r="XFB279" s="1"/>
      <c r="XFC279" s="1"/>
      <c r="XFD279" s="1"/>
    </row>
    <row r="280" spans="1:151 16227:16384" s="11" customFormat="1" ht="20.25" customHeight="1" x14ac:dyDescent="0.25">
      <c r="A280" s="66" t="s">
        <v>110</v>
      </c>
      <c r="B280" s="67"/>
      <c r="C280" s="62">
        <v>1</v>
      </c>
      <c r="D280" s="62"/>
      <c r="E280" s="20" t="s">
        <v>224</v>
      </c>
      <c r="F280" s="60">
        <f>(69.65)*(10.764)</f>
        <v>749.71260000000007</v>
      </c>
      <c r="G280" s="61"/>
      <c r="H280" s="20">
        <v>0</v>
      </c>
      <c r="I280" s="20">
        <f>F280*(($I$169)+1)+H280</f>
        <v>1162.0545300000001</v>
      </c>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WZC280" s="1"/>
      <c r="WZD280" s="1"/>
      <c r="WZE280" s="1"/>
      <c r="WZF280" s="1"/>
      <c r="WZG280" s="1"/>
      <c r="WZH280" s="1"/>
      <c r="WZI280" s="1"/>
      <c r="WZJ280" s="1"/>
      <c r="WZK280" s="1"/>
      <c r="WZL280" s="1"/>
      <c r="WZM280" s="1"/>
      <c r="WZN280" s="1"/>
      <c r="WZO280" s="1"/>
      <c r="WZP280" s="1"/>
      <c r="WZQ280" s="1"/>
      <c r="WZR280" s="1"/>
      <c r="WZS280" s="1"/>
      <c r="WZT280" s="1"/>
      <c r="WZU280" s="1"/>
      <c r="WZV280" s="1"/>
      <c r="WZW280" s="1"/>
      <c r="WZX280" s="1"/>
      <c r="WZY280" s="1"/>
      <c r="WZZ280" s="1"/>
      <c r="XAA280" s="1"/>
      <c r="XAB280" s="1"/>
      <c r="XAC280" s="1"/>
      <c r="XAD280" s="1"/>
      <c r="XAE280" s="1"/>
      <c r="XAF280" s="1"/>
      <c r="XAG280" s="1"/>
      <c r="XAH280" s="1"/>
      <c r="XAI280" s="1"/>
      <c r="XAJ280" s="1"/>
      <c r="XAK280" s="1"/>
      <c r="XAL280" s="1"/>
      <c r="XAM280" s="1"/>
      <c r="XAN280" s="1"/>
      <c r="XAO280" s="1"/>
      <c r="XAP280" s="1"/>
      <c r="XAQ280" s="1"/>
      <c r="XAR280" s="1"/>
      <c r="XAS280" s="1"/>
      <c r="XAT280" s="1"/>
      <c r="XAU280" s="1"/>
      <c r="XAV280" s="1"/>
      <c r="XAW280" s="1"/>
      <c r="XAX280" s="1"/>
      <c r="XAY280" s="1"/>
      <c r="XAZ280" s="1"/>
      <c r="XBA280" s="1"/>
      <c r="XBB280" s="1"/>
      <c r="XBC280" s="1"/>
      <c r="XBD280" s="1"/>
      <c r="XBE280" s="1"/>
      <c r="XBF280" s="1"/>
      <c r="XBG280" s="1"/>
      <c r="XBH280" s="1"/>
      <c r="XBI280" s="1"/>
      <c r="XBJ280" s="1"/>
      <c r="XBK280" s="1"/>
      <c r="XBL280" s="1"/>
      <c r="XBM280" s="1"/>
      <c r="XBN280" s="1"/>
      <c r="XBO280" s="1"/>
      <c r="XBP280" s="1"/>
      <c r="XBQ280" s="1"/>
      <c r="XBR280" s="1"/>
      <c r="XBS280" s="1"/>
      <c r="XBT280" s="1"/>
      <c r="XBU280" s="1"/>
      <c r="XBV280" s="1"/>
      <c r="XBW280" s="1"/>
      <c r="XBX280" s="1"/>
      <c r="XBY280" s="1"/>
      <c r="XBZ280" s="1"/>
      <c r="XCA280" s="1"/>
      <c r="XCB280" s="1"/>
      <c r="XCC280" s="1"/>
      <c r="XCD280" s="1"/>
      <c r="XCE280" s="1"/>
      <c r="XCF280" s="1"/>
      <c r="XCG280" s="1"/>
      <c r="XCH280" s="1"/>
      <c r="XCI280" s="1"/>
      <c r="XCJ280" s="1"/>
      <c r="XCK280" s="1"/>
      <c r="XCL280" s="1"/>
      <c r="XCM280" s="1"/>
      <c r="XCN280" s="1"/>
      <c r="XCO280" s="1"/>
      <c r="XCP280" s="1"/>
      <c r="XCQ280" s="1"/>
      <c r="XCR280" s="1"/>
      <c r="XCS280" s="1"/>
      <c r="XCT280" s="1"/>
      <c r="XCU280" s="1"/>
      <c r="XCV280" s="1"/>
      <c r="XCW280" s="1"/>
      <c r="XCX280" s="1"/>
      <c r="XCY280" s="1"/>
      <c r="XCZ280" s="1"/>
      <c r="XDA280" s="1"/>
      <c r="XDB280" s="1"/>
      <c r="XDC280" s="1"/>
      <c r="XDD280" s="1"/>
      <c r="XDE280" s="1"/>
      <c r="XDF280" s="1"/>
      <c r="XDG280" s="1"/>
      <c r="XDH280" s="1"/>
      <c r="XDI280" s="1"/>
      <c r="XDJ280" s="1"/>
      <c r="XDK280" s="1"/>
      <c r="XDL280" s="1"/>
      <c r="XDM280" s="1"/>
      <c r="XDN280" s="1"/>
      <c r="XDO280" s="1"/>
      <c r="XDP280" s="1"/>
      <c r="XDQ280" s="1"/>
      <c r="XDR280" s="1"/>
      <c r="XDS280" s="1"/>
      <c r="XDT280" s="1"/>
      <c r="XDU280" s="1"/>
      <c r="XDV280" s="1"/>
      <c r="XDW280" s="1"/>
      <c r="XDX280" s="1"/>
      <c r="XDY280" s="1"/>
      <c r="XDZ280" s="1"/>
      <c r="XEA280" s="1"/>
      <c r="XEB280" s="1"/>
      <c r="XEC280" s="1"/>
      <c r="XED280" s="1"/>
      <c r="XEE280" s="1"/>
      <c r="XEF280" s="1"/>
      <c r="XEG280" s="1"/>
      <c r="XEH280" s="1"/>
      <c r="XEI280" s="1"/>
      <c r="XEJ280" s="1"/>
      <c r="XEK280" s="1"/>
      <c r="XEL280" s="1"/>
      <c r="XEM280" s="1"/>
      <c r="XEN280" s="1"/>
      <c r="XEO280" s="1"/>
      <c r="XEP280" s="1"/>
      <c r="XEQ280" s="1"/>
      <c r="XER280" s="1"/>
      <c r="XES280" s="1"/>
      <c r="XET280" s="1"/>
      <c r="XEU280" s="1"/>
      <c r="XEV280" s="1"/>
      <c r="XEW280" s="1"/>
      <c r="XEX280" s="1"/>
      <c r="XEY280" s="1"/>
      <c r="XEZ280" s="1"/>
      <c r="XFA280" s="1"/>
      <c r="XFB280" s="1"/>
      <c r="XFC280" s="1"/>
      <c r="XFD280" s="1"/>
    </row>
    <row r="281" spans="1:151 16227:16384" s="11" customFormat="1" ht="20.25" customHeight="1" x14ac:dyDescent="0.25">
      <c r="A281" s="66" t="s">
        <v>110</v>
      </c>
      <c r="B281" s="67"/>
      <c r="C281" s="62">
        <f>C280+1</f>
        <v>2</v>
      </c>
      <c r="D281" s="62"/>
      <c r="E281" s="20" t="s">
        <v>224</v>
      </c>
      <c r="F281" s="60">
        <f>(54.34)*(10.764)</f>
        <v>584.91575999999998</v>
      </c>
      <c r="G281" s="61"/>
      <c r="H281" s="20">
        <v>0</v>
      </c>
      <c r="I281" s="20">
        <f t="shared" ref="I281:I283" si="62">F281*(($I$169)+1)+H281</f>
        <v>906.61942799999997</v>
      </c>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WZC281" s="1"/>
      <c r="WZD281" s="1"/>
      <c r="WZE281" s="1"/>
      <c r="WZF281" s="1"/>
      <c r="WZG281" s="1"/>
      <c r="WZH281" s="1"/>
      <c r="WZI281" s="1"/>
      <c r="WZJ281" s="1"/>
      <c r="WZK281" s="1"/>
      <c r="WZL281" s="1"/>
      <c r="WZM281" s="1"/>
      <c r="WZN281" s="1"/>
      <c r="WZO281" s="1"/>
      <c r="WZP281" s="1"/>
      <c r="WZQ281" s="1"/>
      <c r="WZR281" s="1"/>
      <c r="WZS281" s="1"/>
      <c r="WZT281" s="1"/>
      <c r="WZU281" s="1"/>
      <c r="WZV281" s="1"/>
      <c r="WZW281" s="1"/>
      <c r="WZX281" s="1"/>
      <c r="WZY281" s="1"/>
      <c r="WZZ281" s="1"/>
      <c r="XAA281" s="1"/>
      <c r="XAB281" s="1"/>
      <c r="XAC281" s="1"/>
      <c r="XAD281" s="1"/>
      <c r="XAE281" s="1"/>
      <c r="XAF281" s="1"/>
      <c r="XAG281" s="1"/>
      <c r="XAH281" s="1"/>
      <c r="XAI281" s="1"/>
      <c r="XAJ281" s="1"/>
      <c r="XAK281" s="1"/>
      <c r="XAL281" s="1"/>
      <c r="XAM281" s="1"/>
      <c r="XAN281" s="1"/>
      <c r="XAO281" s="1"/>
      <c r="XAP281" s="1"/>
      <c r="XAQ281" s="1"/>
      <c r="XAR281" s="1"/>
      <c r="XAS281" s="1"/>
      <c r="XAT281" s="1"/>
      <c r="XAU281" s="1"/>
      <c r="XAV281" s="1"/>
      <c r="XAW281" s="1"/>
      <c r="XAX281" s="1"/>
      <c r="XAY281" s="1"/>
      <c r="XAZ281" s="1"/>
      <c r="XBA281" s="1"/>
      <c r="XBB281" s="1"/>
      <c r="XBC281" s="1"/>
      <c r="XBD281" s="1"/>
      <c r="XBE281" s="1"/>
      <c r="XBF281" s="1"/>
      <c r="XBG281" s="1"/>
      <c r="XBH281" s="1"/>
      <c r="XBI281" s="1"/>
      <c r="XBJ281" s="1"/>
      <c r="XBK281" s="1"/>
      <c r="XBL281" s="1"/>
      <c r="XBM281" s="1"/>
      <c r="XBN281" s="1"/>
      <c r="XBO281" s="1"/>
      <c r="XBP281" s="1"/>
      <c r="XBQ281" s="1"/>
      <c r="XBR281" s="1"/>
      <c r="XBS281" s="1"/>
      <c r="XBT281" s="1"/>
      <c r="XBU281" s="1"/>
      <c r="XBV281" s="1"/>
      <c r="XBW281" s="1"/>
      <c r="XBX281" s="1"/>
      <c r="XBY281" s="1"/>
      <c r="XBZ281" s="1"/>
      <c r="XCA281" s="1"/>
      <c r="XCB281" s="1"/>
      <c r="XCC281" s="1"/>
      <c r="XCD281" s="1"/>
      <c r="XCE281" s="1"/>
      <c r="XCF281" s="1"/>
      <c r="XCG281" s="1"/>
      <c r="XCH281" s="1"/>
      <c r="XCI281" s="1"/>
      <c r="XCJ281" s="1"/>
      <c r="XCK281" s="1"/>
      <c r="XCL281" s="1"/>
      <c r="XCM281" s="1"/>
      <c r="XCN281" s="1"/>
      <c r="XCO281" s="1"/>
      <c r="XCP281" s="1"/>
      <c r="XCQ281" s="1"/>
      <c r="XCR281" s="1"/>
      <c r="XCS281" s="1"/>
      <c r="XCT281" s="1"/>
      <c r="XCU281" s="1"/>
      <c r="XCV281" s="1"/>
      <c r="XCW281" s="1"/>
      <c r="XCX281" s="1"/>
      <c r="XCY281" s="1"/>
      <c r="XCZ281" s="1"/>
      <c r="XDA281" s="1"/>
      <c r="XDB281" s="1"/>
      <c r="XDC281" s="1"/>
      <c r="XDD281" s="1"/>
      <c r="XDE281" s="1"/>
      <c r="XDF281" s="1"/>
      <c r="XDG281" s="1"/>
      <c r="XDH281" s="1"/>
      <c r="XDI281" s="1"/>
      <c r="XDJ281" s="1"/>
      <c r="XDK281" s="1"/>
      <c r="XDL281" s="1"/>
      <c r="XDM281" s="1"/>
      <c r="XDN281" s="1"/>
      <c r="XDO281" s="1"/>
      <c r="XDP281" s="1"/>
      <c r="XDQ281" s="1"/>
      <c r="XDR281" s="1"/>
      <c r="XDS281" s="1"/>
      <c r="XDT281" s="1"/>
      <c r="XDU281" s="1"/>
      <c r="XDV281" s="1"/>
      <c r="XDW281" s="1"/>
      <c r="XDX281" s="1"/>
      <c r="XDY281" s="1"/>
      <c r="XDZ281" s="1"/>
      <c r="XEA281" s="1"/>
      <c r="XEB281" s="1"/>
      <c r="XEC281" s="1"/>
      <c r="XED281" s="1"/>
      <c r="XEE281" s="1"/>
      <c r="XEF281" s="1"/>
      <c r="XEG281" s="1"/>
      <c r="XEH281" s="1"/>
      <c r="XEI281" s="1"/>
      <c r="XEJ281" s="1"/>
      <c r="XEK281" s="1"/>
      <c r="XEL281" s="1"/>
      <c r="XEM281" s="1"/>
      <c r="XEN281" s="1"/>
      <c r="XEO281" s="1"/>
      <c r="XEP281" s="1"/>
      <c r="XEQ281" s="1"/>
      <c r="XER281" s="1"/>
      <c r="XES281" s="1"/>
      <c r="XET281" s="1"/>
      <c r="XEU281" s="1"/>
      <c r="XEV281" s="1"/>
      <c r="XEW281" s="1"/>
      <c r="XEX281" s="1"/>
      <c r="XEY281" s="1"/>
      <c r="XEZ281" s="1"/>
      <c r="XFA281" s="1"/>
      <c r="XFB281" s="1"/>
      <c r="XFC281" s="1"/>
      <c r="XFD281" s="1"/>
    </row>
    <row r="282" spans="1:151 16227:16384" s="11" customFormat="1" ht="20.25" customHeight="1" x14ac:dyDescent="0.25">
      <c r="A282" s="66" t="s">
        <v>110</v>
      </c>
      <c r="B282" s="67"/>
      <c r="C282" s="62">
        <f t="shared" ref="C282:C283" si="63">C281+1</f>
        <v>3</v>
      </c>
      <c r="D282" s="62"/>
      <c r="E282" s="20" t="s">
        <v>223</v>
      </c>
      <c r="F282" s="60">
        <f t="shared" ref="F282" si="64">(55.93)*(10.764)</f>
        <v>602.03051999999991</v>
      </c>
      <c r="G282" s="61"/>
      <c r="H282" s="20">
        <v>0</v>
      </c>
      <c r="I282" s="20">
        <f t="shared" si="62"/>
        <v>933.14730599999984</v>
      </c>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WZC282" s="1"/>
      <c r="WZD282" s="1"/>
      <c r="WZE282" s="1"/>
      <c r="WZF282" s="1"/>
      <c r="WZG282" s="1"/>
      <c r="WZH282" s="1"/>
      <c r="WZI282" s="1"/>
      <c r="WZJ282" s="1"/>
      <c r="WZK282" s="1"/>
      <c r="WZL282" s="1"/>
      <c r="WZM282" s="1"/>
      <c r="WZN282" s="1"/>
      <c r="WZO282" s="1"/>
      <c r="WZP282" s="1"/>
      <c r="WZQ282" s="1"/>
      <c r="WZR282" s="1"/>
      <c r="WZS282" s="1"/>
      <c r="WZT282" s="1"/>
      <c r="WZU282" s="1"/>
      <c r="WZV282" s="1"/>
      <c r="WZW282" s="1"/>
      <c r="WZX282" s="1"/>
      <c r="WZY282" s="1"/>
      <c r="WZZ282" s="1"/>
      <c r="XAA282" s="1"/>
      <c r="XAB282" s="1"/>
      <c r="XAC282" s="1"/>
      <c r="XAD282" s="1"/>
      <c r="XAE282" s="1"/>
      <c r="XAF282" s="1"/>
      <c r="XAG282" s="1"/>
      <c r="XAH282" s="1"/>
      <c r="XAI282" s="1"/>
      <c r="XAJ282" s="1"/>
      <c r="XAK282" s="1"/>
      <c r="XAL282" s="1"/>
      <c r="XAM282" s="1"/>
      <c r="XAN282" s="1"/>
      <c r="XAO282" s="1"/>
      <c r="XAP282" s="1"/>
      <c r="XAQ282" s="1"/>
      <c r="XAR282" s="1"/>
      <c r="XAS282" s="1"/>
      <c r="XAT282" s="1"/>
      <c r="XAU282" s="1"/>
      <c r="XAV282" s="1"/>
      <c r="XAW282" s="1"/>
      <c r="XAX282" s="1"/>
      <c r="XAY282" s="1"/>
      <c r="XAZ282" s="1"/>
      <c r="XBA282" s="1"/>
      <c r="XBB282" s="1"/>
      <c r="XBC282" s="1"/>
      <c r="XBD282" s="1"/>
      <c r="XBE282" s="1"/>
      <c r="XBF282" s="1"/>
      <c r="XBG282" s="1"/>
      <c r="XBH282" s="1"/>
      <c r="XBI282" s="1"/>
      <c r="XBJ282" s="1"/>
      <c r="XBK282" s="1"/>
      <c r="XBL282" s="1"/>
      <c r="XBM282" s="1"/>
      <c r="XBN282" s="1"/>
      <c r="XBO282" s="1"/>
      <c r="XBP282" s="1"/>
      <c r="XBQ282" s="1"/>
      <c r="XBR282" s="1"/>
      <c r="XBS282" s="1"/>
      <c r="XBT282" s="1"/>
      <c r="XBU282" s="1"/>
      <c r="XBV282" s="1"/>
      <c r="XBW282" s="1"/>
      <c r="XBX282" s="1"/>
      <c r="XBY282" s="1"/>
      <c r="XBZ282" s="1"/>
      <c r="XCA282" s="1"/>
      <c r="XCB282" s="1"/>
      <c r="XCC282" s="1"/>
      <c r="XCD282" s="1"/>
      <c r="XCE282" s="1"/>
      <c r="XCF282" s="1"/>
      <c r="XCG282" s="1"/>
      <c r="XCH282" s="1"/>
      <c r="XCI282" s="1"/>
      <c r="XCJ282" s="1"/>
      <c r="XCK282" s="1"/>
      <c r="XCL282" s="1"/>
      <c r="XCM282" s="1"/>
      <c r="XCN282" s="1"/>
      <c r="XCO282" s="1"/>
      <c r="XCP282" s="1"/>
      <c r="XCQ282" s="1"/>
      <c r="XCR282" s="1"/>
      <c r="XCS282" s="1"/>
      <c r="XCT282" s="1"/>
      <c r="XCU282" s="1"/>
      <c r="XCV282" s="1"/>
      <c r="XCW282" s="1"/>
      <c r="XCX282" s="1"/>
      <c r="XCY282" s="1"/>
      <c r="XCZ282" s="1"/>
      <c r="XDA282" s="1"/>
      <c r="XDB282" s="1"/>
      <c r="XDC282" s="1"/>
      <c r="XDD282" s="1"/>
      <c r="XDE282" s="1"/>
      <c r="XDF282" s="1"/>
      <c r="XDG282" s="1"/>
      <c r="XDH282" s="1"/>
      <c r="XDI282" s="1"/>
      <c r="XDJ282" s="1"/>
      <c r="XDK282" s="1"/>
      <c r="XDL282" s="1"/>
      <c r="XDM282" s="1"/>
      <c r="XDN282" s="1"/>
      <c r="XDO282" s="1"/>
      <c r="XDP282" s="1"/>
      <c r="XDQ282" s="1"/>
      <c r="XDR282" s="1"/>
      <c r="XDS282" s="1"/>
      <c r="XDT282" s="1"/>
      <c r="XDU282" s="1"/>
      <c r="XDV282" s="1"/>
      <c r="XDW282" s="1"/>
      <c r="XDX282" s="1"/>
      <c r="XDY282" s="1"/>
      <c r="XDZ282" s="1"/>
      <c r="XEA282" s="1"/>
      <c r="XEB282" s="1"/>
      <c r="XEC282" s="1"/>
      <c r="XED282" s="1"/>
      <c r="XEE282" s="1"/>
      <c r="XEF282" s="1"/>
      <c r="XEG282" s="1"/>
      <c r="XEH282" s="1"/>
      <c r="XEI282" s="1"/>
      <c r="XEJ282" s="1"/>
      <c r="XEK282" s="1"/>
      <c r="XEL282" s="1"/>
      <c r="XEM282" s="1"/>
      <c r="XEN282" s="1"/>
      <c r="XEO282" s="1"/>
      <c r="XEP282" s="1"/>
      <c r="XEQ282" s="1"/>
      <c r="XER282" s="1"/>
      <c r="XES282" s="1"/>
      <c r="XET282" s="1"/>
      <c r="XEU282" s="1"/>
      <c r="XEV282" s="1"/>
      <c r="XEW282" s="1"/>
      <c r="XEX282" s="1"/>
      <c r="XEY282" s="1"/>
      <c r="XEZ282" s="1"/>
      <c r="XFA282" s="1"/>
      <c r="XFB282" s="1"/>
      <c r="XFC282" s="1"/>
      <c r="XFD282" s="1"/>
    </row>
    <row r="283" spans="1:151 16227:16384" s="11" customFormat="1" ht="20.25" customHeight="1" x14ac:dyDescent="0.25">
      <c r="A283" s="66" t="s">
        <v>110</v>
      </c>
      <c r="B283" s="67"/>
      <c r="C283" s="62">
        <f t="shared" si="63"/>
        <v>4</v>
      </c>
      <c r="D283" s="62"/>
      <c r="E283" s="20" t="s">
        <v>224</v>
      </c>
      <c r="F283" s="60">
        <f t="shared" ref="F283" si="65">(73.57)*(10.764)</f>
        <v>791.90747999999985</v>
      </c>
      <c r="G283" s="61"/>
      <c r="H283" s="20">
        <v>0</v>
      </c>
      <c r="I283" s="20">
        <f t="shared" si="62"/>
        <v>1227.4565939999998</v>
      </c>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WZC283" s="1"/>
      <c r="WZD283" s="1"/>
      <c r="WZE283" s="1"/>
      <c r="WZF283" s="1"/>
      <c r="WZG283" s="1"/>
      <c r="WZH283" s="1"/>
      <c r="WZI283" s="1"/>
      <c r="WZJ283" s="1"/>
      <c r="WZK283" s="1"/>
      <c r="WZL283" s="1"/>
      <c r="WZM283" s="1"/>
      <c r="WZN283" s="1"/>
      <c r="WZO283" s="1"/>
      <c r="WZP283" s="1"/>
      <c r="WZQ283" s="1"/>
      <c r="WZR283" s="1"/>
      <c r="WZS283" s="1"/>
      <c r="WZT283" s="1"/>
      <c r="WZU283" s="1"/>
      <c r="WZV283" s="1"/>
      <c r="WZW283" s="1"/>
      <c r="WZX283" s="1"/>
      <c r="WZY283" s="1"/>
      <c r="WZZ283" s="1"/>
      <c r="XAA283" s="1"/>
      <c r="XAB283" s="1"/>
      <c r="XAC283" s="1"/>
      <c r="XAD283" s="1"/>
      <c r="XAE283" s="1"/>
      <c r="XAF283" s="1"/>
      <c r="XAG283" s="1"/>
      <c r="XAH283" s="1"/>
      <c r="XAI283" s="1"/>
      <c r="XAJ283" s="1"/>
      <c r="XAK283" s="1"/>
      <c r="XAL283" s="1"/>
      <c r="XAM283" s="1"/>
      <c r="XAN283" s="1"/>
      <c r="XAO283" s="1"/>
      <c r="XAP283" s="1"/>
      <c r="XAQ283" s="1"/>
      <c r="XAR283" s="1"/>
      <c r="XAS283" s="1"/>
      <c r="XAT283" s="1"/>
      <c r="XAU283" s="1"/>
      <c r="XAV283" s="1"/>
      <c r="XAW283" s="1"/>
      <c r="XAX283" s="1"/>
      <c r="XAY283" s="1"/>
      <c r="XAZ283" s="1"/>
      <c r="XBA283" s="1"/>
      <c r="XBB283" s="1"/>
      <c r="XBC283" s="1"/>
      <c r="XBD283" s="1"/>
      <c r="XBE283" s="1"/>
      <c r="XBF283" s="1"/>
      <c r="XBG283" s="1"/>
      <c r="XBH283" s="1"/>
      <c r="XBI283" s="1"/>
      <c r="XBJ283" s="1"/>
      <c r="XBK283" s="1"/>
      <c r="XBL283" s="1"/>
      <c r="XBM283" s="1"/>
      <c r="XBN283" s="1"/>
      <c r="XBO283" s="1"/>
      <c r="XBP283" s="1"/>
      <c r="XBQ283" s="1"/>
      <c r="XBR283" s="1"/>
      <c r="XBS283" s="1"/>
      <c r="XBT283" s="1"/>
      <c r="XBU283" s="1"/>
      <c r="XBV283" s="1"/>
      <c r="XBW283" s="1"/>
      <c r="XBX283" s="1"/>
      <c r="XBY283" s="1"/>
      <c r="XBZ283" s="1"/>
      <c r="XCA283" s="1"/>
      <c r="XCB283" s="1"/>
      <c r="XCC283" s="1"/>
      <c r="XCD283" s="1"/>
      <c r="XCE283" s="1"/>
      <c r="XCF283" s="1"/>
      <c r="XCG283" s="1"/>
      <c r="XCH283" s="1"/>
      <c r="XCI283" s="1"/>
      <c r="XCJ283" s="1"/>
      <c r="XCK283" s="1"/>
      <c r="XCL283" s="1"/>
      <c r="XCM283" s="1"/>
      <c r="XCN283" s="1"/>
      <c r="XCO283" s="1"/>
      <c r="XCP283" s="1"/>
      <c r="XCQ283" s="1"/>
      <c r="XCR283" s="1"/>
      <c r="XCS283" s="1"/>
      <c r="XCT283" s="1"/>
      <c r="XCU283" s="1"/>
      <c r="XCV283" s="1"/>
      <c r="XCW283" s="1"/>
      <c r="XCX283" s="1"/>
      <c r="XCY283" s="1"/>
      <c r="XCZ283" s="1"/>
      <c r="XDA283" s="1"/>
      <c r="XDB283" s="1"/>
      <c r="XDC283" s="1"/>
      <c r="XDD283" s="1"/>
      <c r="XDE283" s="1"/>
      <c r="XDF283" s="1"/>
      <c r="XDG283" s="1"/>
      <c r="XDH283" s="1"/>
      <c r="XDI283" s="1"/>
      <c r="XDJ283" s="1"/>
      <c r="XDK283" s="1"/>
      <c r="XDL283" s="1"/>
      <c r="XDM283" s="1"/>
      <c r="XDN283" s="1"/>
      <c r="XDO283" s="1"/>
      <c r="XDP283" s="1"/>
      <c r="XDQ283" s="1"/>
      <c r="XDR283" s="1"/>
      <c r="XDS283" s="1"/>
      <c r="XDT283" s="1"/>
      <c r="XDU283" s="1"/>
      <c r="XDV283" s="1"/>
      <c r="XDW283" s="1"/>
      <c r="XDX283" s="1"/>
      <c r="XDY283" s="1"/>
      <c r="XDZ283" s="1"/>
      <c r="XEA283" s="1"/>
      <c r="XEB283" s="1"/>
      <c r="XEC283" s="1"/>
      <c r="XED283" s="1"/>
      <c r="XEE283" s="1"/>
      <c r="XEF283" s="1"/>
      <c r="XEG283" s="1"/>
      <c r="XEH283" s="1"/>
      <c r="XEI283" s="1"/>
      <c r="XEJ283" s="1"/>
      <c r="XEK283" s="1"/>
      <c r="XEL283" s="1"/>
      <c r="XEM283" s="1"/>
      <c r="XEN283" s="1"/>
      <c r="XEO283" s="1"/>
      <c r="XEP283" s="1"/>
      <c r="XEQ283" s="1"/>
      <c r="XER283" s="1"/>
      <c r="XES283" s="1"/>
      <c r="XET283" s="1"/>
      <c r="XEU283" s="1"/>
      <c r="XEV283" s="1"/>
      <c r="XEW283" s="1"/>
      <c r="XEX283" s="1"/>
      <c r="XEY283" s="1"/>
      <c r="XEZ283" s="1"/>
      <c r="XFA283" s="1"/>
      <c r="XFB283" s="1"/>
      <c r="XFC283" s="1"/>
      <c r="XFD283" s="1"/>
    </row>
    <row r="284" spans="1:151 16227:16384" s="11" customFormat="1" ht="20.25" x14ac:dyDescent="0.25">
      <c r="A284" s="63" t="s">
        <v>230</v>
      </c>
      <c r="B284" s="64"/>
      <c r="C284" s="64"/>
      <c r="D284" s="64"/>
      <c r="E284" s="64"/>
      <c r="F284" s="64"/>
      <c r="G284" s="64"/>
      <c r="H284" s="64"/>
      <c r="I284" s="65"/>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WZC284" s="1"/>
      <c r="WZD284" s="1"/>
      <c r="WZE284" s="1"/>
      <c r="WZF284" s="1"/>
      <c r="WZG284" s="1"/>
      <c r="WZH284" s="1"/>
      <c r="WZI284" s="1"/>
      <c r="WZJ284" s="1"/>
      <c r="WZK284" s="1"/>
      <c r="WZL284" s="1"/>
      <c r="WZM284" s="1"/>
      <c r="WZN284" s="1"/>
      <c r="WZO284" s="1"/>
      <c r="WZP284" s="1"/>
      <c r="WZQ284" s="1"/>
      <c r="WZR284" s="1"/>
      <c r="WZS284" s="1"/>
      <c r="WZT284" s="1"/>
      <c r="WZU284" s="1"/>
      <c r="WZV284" s="1"/>
      <c r="WZW284" s="1"/>
      <c r="WZX284" s="1"/>
      <c r="WZY284" s="1"/>
      <c r="WZZ284" s="1"/>
      <c r="XAA284" s="1"/>
      <c r="XAB284" s="1"/>
      <c r="XAC284" s="1"/>
      <c r="XAD284" s="1"/>
      <c r="XAE284" s="1"/>
      <c r="XAF284" s="1"/>
      <c r="XAG284" s="1"/>
      <c r="XAH284" s="1"/>
      <c r="XAI284" s="1"/>
      <c r="XAJ284" s="1"/>
      <c r="XAK284" s="1"/>
      <c r="XAL284" s="1"/>
      <c r="XAM284" s="1"/>
      <c r="XAN284" s="1"/>
      <c r="XAO284" s="1"/>
      <c r="XAP284" s="1"/>
      <c r="XAQ284" s="1"/>
      <c r="XAR284" s="1"/>
      <c r="XAS284" s="1"/>
      <c r="XAT284" s="1"/>
      <c r="XAU284" s="1"/>
      <c r="XAV284" s="1"/>
      <c r="XAW284" s="1"/>
      <c r="XAX284" s="1"/>
      <c r="XAY284" s="1"/>
      <c r="XAZ284" s="1"/>
      <c r="XBA284" s="1"/>
      <c r="XBB284" s="1"/>
      <c r="XBC284" s="1"/>
      <c r="XBD284" s="1"/>
      <c r="XBE284" s="1"/>
      <c r="XBF284" s="1"/>
      <c r="XBG284" s="1"/>
      <c r="XBH284" s="1"/>
      <c r="XBI284" s="1"/>
      <c r="XBJ284" s="1"/>
      <c r="XBK284" s="1"/>
      <c r="XBL284" s="1"/>
      <c r="XBM284" s="1"/>
      <c r="XBN284" s="1"/>
      <c r="XBO284" s="1"/>
      <c r="XBP284" s="1"/>
      <c r="XBQ284" s="1"/>
      <c r="XBR284" s="1"/>
      <c r="XBS284" s="1"/>
      <c r="XBT284" s="1"/>
      <c r="XBU284" s="1"/>
      <c r="XBV284" s="1"/>
      <c r="XBW284" s="1"/>
      <c r="XBX284" s="1"/>
      <c r="XBY284" s="1"/>
      <c r="XBZ284" s="1"/>
      <c r="XCA284" s="1"/>
      <c r="XCB284" s="1"/>
      <c r="XCC284" s="1"/>
      <c r="XCD284" s="1"/>
      <c r="XCE284" s="1"/>
      <c r="XCF284" s="1"/>
      <c r="XCG284" s="1"/>
      <c r="XCH284" s="1"/>
      <c r="XCI284" s="1"/>
      <c r="XCJ284" s="1"/>
      <c r="XCK284" s="1"/>
      <c r="XCL284" s="1"/>
      <c r="XCM284" s="1"/>
      <c r="XCN284" s="1"/>
      <c r="XCO284" s="1"/>
      <c r="XCP284" s="1"/>
      <c r="XCQ284" s="1"/>
      <c r="XCR284" s="1"/>
      <c r="XCS284" s="1"/>
      <c r="XCT284" s="1"/>
      <c r="XCU284" s="1"/>
      <c r="XCV284" s="1"/>
      <c r="XCW284" s="1"/>
      <c r="XCX284" s="1"/>
      <c r="XCY284" s="1"/>
      <c r="XCZ284" s="1"/>
      <c r="XDA284" s="1"/>
      <c r="XDB284" s="1"/>
      <c r="XDC284" s="1"/>
      <c r="XDD284" s="1"/>
      <c r="XDE284" s="1"/>
      <c r="XDF284" s="1"/>
      <c r="XDG284" s="1"/>
      <c r="XDH284" s="1"/>
      <c r="XDI284" s="1"/>
      <c r="XDJ284" s="1"/>
      <c r="XDK284" s="1"/>
      <c r="XDL284" s="1"/>
      <c r="XDM284" s="1"/>
      <c r="XDN284" s="1"/>
      <c r="XDO284" s="1"/>
      <c r="XDP284" s="1"/>
      <c r="XDQ284" s="1"/>
      <c r="XDR284" s="1"/>
      <c r="XDS284" s="1"/>
      <c r="XDT284" s="1"/>
      <c r="XDU284" s="1"/>
      <c r="XDV284" s="1"/>
      <c r="XDW284" s="1"/>
      <c r="XDX284" s="1"/>
      <c r="XDY284" s="1"/>
      <c r="XDZ284" s="1"/>
      <c r="XEA284" s="1"/>
      <c r="XEB284" s="1"/>
      <c r="XEC284" s="1"/>
      <c r="XED284" s="1"/>
      <c r="XEE284" s="1"/>
      <c r="XEF284" s="1"/>
      <c r="XEG284" s="1"/>
      <c r="XEH284" s="1"/>
      <c r="XEI284" s="1"/>
      <c r="XEJ284" s="1"/>
      <c r="XEK284" s="1"/>
      <c r="XEL284" s="1"/>
      <c r="XEM284" s="1"/>
      <c r="XEN284" s="1"/>
      <c r="XEO284" s="1"/>
      <c r="XEP284" s="1"/>
      <c r="XEQ284" s="1"/>
      <c r="XER284" s="1"/>
      <c r="XES284" s="1"/>
      <c r="XET284" s="1"/>
      <c r="XEU284" s="1"/>
      <c r="XEV284" s="1"/>
      <c r="XEW284" s="1"/>
      <c r="XEX284" s="1"/>
      <c r="XEY284" s="1"/>
      <c r="XEZ284" s="1"/>
      <c r="XFA284" s="1"/>
      <c r="XFB284" s="1"/>
      <c r="XFC284" s="1"/>
      <c r="XFD284" s="1"/>
    </row>
    <row r="285" spans="1:151 16227:16384" s="11" customFormat="1" ht="20.25" customHeight="1" x14ac:dyDescent="0.25">
      <c r="A285" s="66" t="s">
        <v>110</v>
      </c>
      <c r="B285" s="67"/>
      <c r="C285" s="62">
        <v>1</v>
      </c>
      <c r="D285" s="62"/>
      <c r="E285" s="20" t="s">
        <v>224</v>
      </c>
      <c r="F285" s="60">
        <f>(69.65)*(10.764)</f>
        <v>749.71260000000007</v>
      </c>
      <c r="G285" s="61"/>
      <c r="H285" s="20">
        <v>0</v>
      </c>
      <c r="I285" s="20">
        <f>F285*(($I$169)+1)+H285</f>
        <v>1162.0545300000001</v>
      </c>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WZC285" s="1"/>
      <c r="WZD285" s="1"/>
      <c r="WZE285" s="1"/>
      <c r="WZF285" s="1"/>
      <c r="WZG285" s="1"/>
      <c r="WZH285" s="1"/>
      <c r="WZI285" s="1"/>
      <c r="WZJ285" s="1"/>
      <c r="WZK285" s="1"/>
      <c r="WZL285" s="1"/>
      <c r="WZM285" s="1"/>
      <c r="WZN285" s="1"/>
      <c r="WZO285" s="1"/>
      <c r="WZP285" s="1"/>
      <c r="WZQ285" s="1"/>
      <c r="WZR285" s="1"/>
      <c r="WZS285" s="1"/>
      <c r="WZT285" s="1"/>
      <c r="WZU285" s="1"/>
      <c r="WZV285" s="1"/>
      <c r="WZW285" s="1"/>
      <c r="WZX285" s="1"/>
      <c r="WZY285" s="1"/>
      <c r="WZZ285" s="1"/>
      <c r="XAA285" s="1"/>
      <c r="XAB285" s="1"/>
      <c r="XAC285" s="1"/>
      <c r="XAD285" s="1"/>
      <c r="XAE285" s="1"/>
      <c r="XAF285" s="1"/>
      <c r="XAG285" s="1"/>
      <c r="XAH285" s="1"/>
      <c r="XAI285" s="1"/>
      <c r="XAJ285" s="1"/>
      <c r="XAK285" s="1"/>
      <c r="XAL285" s="1"/>
      <c r="XAM285" s="1"/>
      <c r="XAN285" s="1"/>
      <c r="XAO285" s="1"/>
      <c r="XAP285" s="1"/>
      <c r="XAQ285" s="1"/>
      <c r="XAR285" s="1"/>
      <c r="XAS285" s="1"/>
      <c r="XAT285" s="1"/>
      <c r="XAU285" s="1"/>
      <c r="XAV285" s="1"/>
      <c r="XAW285" s="1"/>
      <c r="XAX285" s="1"/>
      <c r="XAY285" s="1"/>
      <c r="XAZ285" s="1"/>
      <c r="XBA285" s="1"/>
      <c r="XBB285" s="1"/>
      <c r="XBC285" s="1"/>
      <c r="XBD285" s="1"/>
      <c r="XBE285" s="1"/>
      <c r="XBF285" s="1"/>
      <c r="XBG285" s="1"/>
      <c r="XBH285" s="1"/>
      <c r="XBI285" s="1"/>
      <c r="XBJ285" s="1"/>
      <c r="XBK285" s="1"/>
      <c r="XBL285" s="1"/>
      <c r="XBM285" s="1"/>
      <c r="XBN285" s="1"/>
      <c r="XBO285" s="1"/>
      <c r="XBP285" s="1"/>
      <c r="XBQ285" s="1"/>
      <c r="XBR285" s="1"/>
      <c r="XBS285" s="1"/>
      <c r="XBT285" s="1"/>
      <c r="XBU285" s="1"/>
      <c r="XBV285" s="1"/>
      <c r="XBW285" s="1"/>
      <c r="XBX285" s="1"/>
      <c r="XBY285" s="1"/>
      <c r="XBZ285" s="1"/>
      <c r="XCA285" s="1"/>
      <c r="XCB285" s="1"/>
      <c r="XCC285" s="1"/>
      <c r="XCD285" s="1"/>
      <c r="XCE285" s="1"/>
      <c r="XCF285" s="1"/>
      <c r="XCG285" s="1"/>
      <c r="XCH285" s="1"/>
      <c r="XCI285" s="1"/>
      <c r="XCJ285" s="1"/>
      <c r="XCK285" s="1"/>
      <c r="XCL285" s="1"/>
      <c r="XCM285" s="1"/>
      <c r="XCN285" s="1"/>
      <c r="XCO285" s="1"/>
      <c r="XCP285" s="1"/>
      <c r="XCQ285" s="1"/>
      <c r="XCR285" s="1"/>
      <c r="XCS285" s="1"/>
      <c r="XCT285" s="1"/>
      <c r="XCU285" s="1"/>
      <c r="XCV285" s="1"/>
      <c r="XCW285" s="1"/>
      <c r="XCX285" s="1"/>
      <c r="XCY285" s="1"/>
      <c r="XCZ285" s="1"/>
      <c r="XDA285" s="1"/>
      <c r="XDB285" s="1"/>
      <c r="XDC285" s="1"/>
      <c r="XDD285" s="1"/>
      <c r="XDE285" s="1"/>
      <c r="XDF285" s="1"/>
      <c r="XDG285" s="1"/>
      <c r="XDH285" s="1"/>
      <c r="XDI285" s="1"/>
      <c r="XDJ285" s="1"/>
      <c r="XDK285" s="1"/>
      <c r="XDL285" s="1"/>
      <c r="XDM285" s="1"/>
      <c r="XDN285" s="1"/>
      <c r="XDO285" s="1"/>
      <c r="XDP285" s="1"/>
      <c r="XDQ285" s="1"/>
      <c r="XDR285" s="1"/>
      <c r="XDS285" s="1"/>
      <c r="XDT285" s="1"/>
      <c r="XDU285" s="1"/>
      <c r="XDV285" s="1"/>
      <c r="XDW285" s="1"/>
      <c r="XDX285" s="1"/>
      <c r="XDY285" s="1"/>
      <c r="XDZ285" s="1"/>
      <c r="XEA285" s="1"/>
      <c r="XEB285" s="1"/>
      <c r="XEC285" s="1"/>
      <c r="XED285" s="1"/>
      <c r="XEE285" s="1"/>
      <c r="XEF285" s="1"/>
      <c r="XEG285" s="1"/>
      <c r="XEH285" s="1"/>
      <c r="XEI285" s="1"/>
      <c r="XEJ285" s="1"/>
      <c r="XEK285" s="1"/>
      <c r="XEL285" s="1"/>
      <c r="XEM285" s="1"/>
      <c r="XEN285" s="1"/>
      <c r="XEO285" s="1"/>
      <c r="XEP285" s="1"/>
      <c r="XEQ285" s="1"/>
      <c r="XER285" s="1"/>
      <c r="XES285" s="1"/>
      <c r="XET285" s="1"/>
      <c r="XEU285" s="1"/>
      <c r="XEV285" s="1"/>
      <c r="XEW285" s="1"/>
      <c r="XEX285" s="1"/>
      <c r="XEY285" s="1"/>
      <c r="XEZ285" s="1"/>
      <c r="XFA285" s="1"/>
      <c r="XFB285" s="1"/>
      <c r="XFC285" s="1"/>
      <c r="XFD285" s="1"/>
    </row>
    <row r="286" spans="1:151 16227:16384" s="11" customFormat="1" ht="20.25" customHeight="1" x14ac:dyDescent="0.25">
      <c r="A286" s="66" t="s">
        <v>110</v>
      </c>
      <c r="B286" s="67"/>
      <c r="C286" s="62">
        <f>C285+1</f>
        <v>2</v>
      </c>
      <c r="D286" s="62"/>
      <c r="E286" s="20" t="s">
        <v>224</v>
      </c>
      <c r="F286" s="60">
        <f>(54.34)*(10.764)</f>
        <v>584.91575999999998</v>
      </c>
      <c r="G286" s="61"/>
      <c r="H286" s="20">
        <v>0</v>
      </c>
      <c r="I286" s="20">
        <f t="shared" ref="I286:I288" si="66">F286*(($I$169)+1)+H286</f>
        <v>906.61942799999997</v>
      </c>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WZC286" s="1"/>
      <c r="WZD286" s="1"/>
      <c r="WZE286" s="1"/>
      <c r="WZF286" s="1"/>
      <c r="WZG286" s="1"/>
      <c r="WZH286" s="1"/>
      <c r="WZI286" s="1"/>
      <c r="WZJ286" s="1"/>
      <c r="WZK286" s="1"/>
      <c r="WZL286" s="1"/>
      <c r="WZM286" s="1"/>
      <c r="WZN286" s="1"/>
      <c r="WZO286" s="1"/>
      <c r="WZP286" s="1"/>
      <c r="WZQ286" s="1"/>
      <c r="WZR286" s="1"/>
      <c r="WZS286" s="1"/>
      <c r="WZT286" s="1"/>
      <c r="WZU286" s="1"/>
      <c r="WZV286" s="1"/>
      <c r="WZW286" s="1"/>
      <c r="WZX286" s="1"/>
      <c r="WZY286" s="1"/>
      <c r="WZZ286" s="1"/>
      <c r="XAA286" s="1"/>
      <c r="XAB286" s="1"/>
      <c r="XAC286" s="1"/>
      <c r="XAD286" s="1"/>
      <c r="XAE286" s="1"/>
      <c r="XAF286" s="1"/>
      <c r="XAG286" s="1"/>
      <c r="XAH286" s="1"/>
      <c r="XAI286" s="1"/>
      <c r="XAJ286" s="1"/>
      <c r="XAK286" s="1"/>
      <c r="XAL286" s="1"/>
      <c r="XAM286" s="1"/>
      <c r="XAN286" s="1"/>
      <c r="XAO286" s="1"/>
      <c r="XAP286" s="1"/>
      <c r="XAQ286" s="1"/>
      <c r="XAR286" s="1"/>
      <c r="XAS286" s="1"/>
      <c r="XAT286" s="1"/>
      <c r="XAU286" s="1"/>
      <c r="XAV286" s="1"/>
      <c r="XAW286" s="1"/>
      <c r="XAX286" s="1"/>
      <c r="XAY286" s="1"/>
      <c r="XAZ286" s="1"/>
      <c r="XBA286" s="1"/>
      <c r="XBB286" s="1"/>
      <c r="XBC286" s="1"/>
      <c r="XBD286" s="1"/>
      <c r="XBE286" s="1"/>
      <c r="XBF286" s="1"/>
      <c r="XBG286" s="1"/>
      <c r="XBH286" s="1"/>
      <c r="XBI286" s="1"/>
      <c r="XBJ286" s="1"/>
      <c r="XBK286" s="1"/>
      <c r="XBL286" s="1"/>
      <c r="XBM286" s="1"/>
      <c r="XBN286" s="1"/>
      <c r="XBO286" s="1"/>
      <c r="XBP286" s="1"/>
      <c r="XBQ286" s="1"/>
      <c r="XBR286" s="1"/>
      <c r="XBS286" s="1"/>
      <c r="XBT286" s="1"/>
      <c r="XBU286" s="1"/>
      <c r="XBV286" s="1"/>
      <c r="XBW286" s="1"/>
      <c r="XBX286" s="1"/>
      <c r="XBY286" s="1"/>
      <c r="XBZ286" s="1"/>
      <c r="XCA286" s="1"/>
      <c r="XCB286" s="1"/>
      <c r="XCC286" s="1"/>
      <c r="XCD286" s="1"/>
      <c r="XCE286" s="1"/>
      <c r="XCF286" s="1"/>
      <c r="XCG286" s="1"/>
      <c r="XCH286" s="1"/>
      <c r="XCI286" s="1"/>
      <c r="XCJ286" s="1"/>
      <c r="XCK286" s="1"/>
      <c r="XCL286" s="1"/>
      <c r="XCM286" s="1"/>
      <c r="XCN286" s="1"/>
      <c r="XCO286" s="1"/>
      <c r="XCP286" s="1"/>
      <c r="XCQ286" s="1"/>
      <c r="XCR286" s="1"/>
      <c r="XCS286" s="1"/>
      <c r="XCT286" s="1"/>
      <c r="XCU286" s="1"/>
      <c r="XCV286" s="1"/>
      <c r="XCW286" s="1"/>
      <c r="XCX286" s="1"/>
      <c r="XCY286" s="1"/>
      <c r="XCZ286" s="1"/>
      <c r="XDA286" s="1"/>
      <c r="XDB286" s="1"/>
      <c r="XDC286" s="1"/>
      <c r="XDD286" s="1"/>
      <c r="XDE286" s="1"/>
      <c r="XDF286" s="1"/>
      <c r="XDG286" s="1"/>
      <c r="XDH286" s="1"/>
      <c r="XDI286" s="1"/>
      <c r="XDJ286" s="1"/>
      <c r="XDK286" s="1"/>
      <c r="XDL286" s="1"/>
      <c r="XDM286" s="1"/>
      <c r="XDN286" s="1"/>
      <c r="XDO286" s="1"/>
      <c r="XDP286" s="1"/>
      <c r="XDQ286" s="1"/>
      <c r="XDR286" s="1"/>
      <c r="XDS286" s="1"/>
      <c r="XDT286" s="1"/>
      <c r="XDU286" s="1"/>
      <c r="XDV286" s="1"/>
      <c r="XDW286" s="1"/>
      <c r="XDX286" s="1"/>
      <c r="XDY286" s="1"/>
      <c r="XDZ286" s="1"/>
      <c r="XEA286" s="1"/>
      <c r="XEB286" s="1"/>
      <c r="XEC286" s="1"/>
      <c r="XED286" s="1"/>
      <c r="XEE286" s="1"/>
      <c r="XEF286" s="1"/>
      <c r="XEG286" s="1"/>
      <c r="XEH286" s="1"/>
      <c r="XEI286" s="1"/>
      <c r="XEJ286" s="1"/>
      <c r="XEK286" s="1"/>
      <c r="XEL286" s="1"/>
      <c r="XEM286" s="1"/>
      <c r="XEN286" s="1"/>
      <c r="XEO286" s="1"/>
      <c r="XEP286" s="1"/>
      <c r="XEQ286" s="1"/>
      <c r="XER286" s="1"/>
      <c r="XES286" s="1"/>
      <c r="XET286" s="1"/>
      <c r="XEU286" s="1"/>
      <c r="XEV286" s="1"/>
      <c r="XEW286" s="1"/>
      <c r="XEX286" s="1"/>
      <c r="XEY286" s="1"/>
      <c r="XEZ286" s="1"/>
      <c r="XFA286" s="1"/>
      <c r="XFB286" s="1"/>
      <c r="XFC286" s="1"/>
      <c r="XFD286" s="1"/>
    </row>
    <row r="287" spans="1:151 16227:16384" s="11" customFormat="1" ht="20.25" customHeight="1" x14ac:dyDescent="0.25">
      <c r="A287" s="66" t="s">
        <v>110</v>
      </c>
      <c r="B287" s="67"/>
      <c r="C287" s="62">
        <f t="shared" ref="C287:C288" si="67">C286+1</f>
        <v>3</v>
      </c>
      <c r="D287" s="62"/>
      <c r="E287" s="20" t="s">
        <v>223</v>
      </c>
      <c r="F287" s="60">
        <f t="shared" ref="F287" si="68">(55.93)*(10.764)</f>
        <v>602.03051999999991</v>
      </c>
      <c r="G287" s="61"/>
      <c r="H287" s="20">
        <v>0</v>
      </c>
      <c r="I287" s="20">
        <f t="shared" si="66"/>
        <v>933.14730599999984</v>
      </c>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WZC287" s="1"/>
      <c r="WZD287" s="1"/>
      <c r="WZE287" s="1"/>
      <c r="WZF287" s="1"/>
      <c r="WZG287" s="1"/>
      <c r="WZH287" s="1"/>
      <c r="WZI287" s="1"/>
      <c r="WZJ287" s="1"/>
      <c r="WZK287" s="1"/>
      <c r="WZL287" s="1"/>
      <c r="WZM287" s="1"/>
      <c r="WZN287" s="1"/>
      <c r="WZO287" s="1"/>
      <c r="WZP287" s="1"/>
      <c r="WZQ287" s="1"/>
      <c r="WZR287" s="1"/>
      <c r="WZS287" s="1"/>
      <c r="WZT287" s="1"/>
      <c r="WZU287" s="1"/>
      <c r="WZV287" s="1"/>
      <c r="WZW287" s="1"/>
      <c r="WZX287" s="1"/>
      <c r="WZY287" s="1"/>
      <c r="WZZ287" s="1"/>
      <c r="XAA287" s="1"/>
      <c r="XAB287" s="1"/>
      <c r="XAC287" s="1"/>
      <c r="XAD287" s="1"/>
      <c r="XAE287" s="1"/>
      <c r="XAF287" s="1"/>
      <c r="XAG287" s="1"/>
      <c r="XAH287" s="1"/>
      <c r="XAI287" s="1"/>
      <c r="XAJ287" s="1"/>
      <c r="XAK287" s="1"/>
      <c r="XAL287" s="1"/>
      <c r="XAM287" s="1"/>
      <c r="XAN287" s="1"/>
      <c r="XAO287" s="1"/>
      <c r="XAP287" s="1"/>
      <c r="XAQ287" s="1"/>
      <c r="XAR287" s="1"/>
      <c r="XAS287" s="1"/>
      <c r="XAT287" s="1"/>
      <c r="XAU287" s="1"/>
      <c r="XAV287" s="1"/>
      <c r="XAW287" s="1"/>
      <c r="XAX287" s="1"/>
      <c r="XAY287" s="1"/>
      <c r="XAZ287" s="1"/>
      <c r="XBA287" s="1"/>
      <c r="XBB287" s="1"/>
      <c r="XBC287" s="1"/>
      <c r="XBD287" s="1"/>
      <c r="XBE287" s="1"/>
      <c r="XBF287" s="1"/>
      <c r="XBG287" s="1"/>
      <c r="XBH287" s="1"/>
      <c r="XBI287" s="1"/>
      <c r="XBJ287" s="1"/>
      <c r="XBK287" s="1"/>
      <c r="XBL287" s="1"/>
      <c r="XBM287" s="1"/>
      <c r="XBN287" s="1"/>
      <c r="XBO287" s="1"/>
      <c r="XBP287" s="1"/>
      <c r="XBQ287" s="1"/>
      <c r="XBR287" s="1"/>
      <c r="XBS287" s="1"/>
      <c r="XBT287" s="1"/>
      <c r="XBU287" s="1"/>
      <c r="XBV287" s="1"/>
      <c r="XBW287" s="1"/>
      <c r="XBX287" s="1"/>
      <c r="XBY287" s="1"/>
      <c r="XBZ287" s="1"/>
      <c r="XCA287" s="1"/>
      <c r="XCB287" s="1"/>
      <c r="XCC287" s="1"/>
      <c r="XCD287" s="1"/>
      <c r="XCE287" s="1"/>
      <c r="XCF287" s="1"/>
      <c r="XCG287" s="1"/>
      <c r="XCH287" s="1"/>
      <c r="XCI287" s="1"/>
      <c r="XCJ287" s="1"/>
      <c r="XCK287" s="1"/>
      <c r="XCL287" s="1"/>
      <c r="XCM287" s="1"/>
      <c r="XCN287" s="1"/>
      <c r="XCO287" s="1"/>
      <c r="XCP287" s="1"/>
      <c r="XCQ287" s="1"/>
      <c r="XCR287" s="1"/>
      <c r="XCS287" s="1"/>
      <c r="XCT287" s="1"/>
      <c r="XCU287" s="1"/>
      <c r="XCV287" s="1"/>
      <c r="XCW287" s="1"/>
      <c r="XCX287" s="1"/>
      <c r="XCY287" s="1"/>
      <c r="XCZ287" s="1"/>
      <c r="XDA287" s="1"/>
      <c r="XDB287" s="1"/>
      <c r="XDC287" s="1"/>
      <c r="XDD287" s="1"/>
      <c r="XDE287" s="1"/>
      <c r="XDF287" s="1"/>
      <c r="XDG287" s="1"/>
      <c r="XDH287" s="1"/>
      <c r="XDI287" s="1"/>
      <c r="XDJ287" s="1"/>
      <c r="XDK287" s="1"/>
      <c r="XDL287" s="1"/>
      <c r="XDM287" s="1"/>
      <c r="XDN287" s="1"/>
      <c r="XDO287" s="1"/>
      <c r="XDP287" s="1"/>
      <c r="XDQ287" s="1"/>
      <c r="XDR287" s="1"/>
      <c r="XDS287" s="1"/>
      <c r="XDT287" s="1"/>
      <c r="XDU287" s="1"/>
      <c r="XDV287" s="1"/>
      <c r="XDW287" s="1"/>
      <c r="XDX287" s="1"/>
      <c r="XDY287" s="1"/>
      <c r="XDZ287" s="1"/>
      <c r="XEA287" s="1"/>
      <c r="XEB287" s="1"/>
      <c r="XEC287" s="1"/>
      <c r="XED287" s="1"/>
      <c r="XEE287" s="1"/>
      <c r="XEF287" s="1"/>
      <c r="XEG287" s="1"/>
      <c r="XEH287" s="1"/>
      <c r="XEI287" s="1"/>
      <c r="XEJ287" s="1"/>
      <c r="XEK287" s="1"/>
      <c r="XEL287" s="1"/>
      <c r="XEM287" s="1"/>
      <c r="XEN287" s="1"/>
      <c r="XEO287" s="1"/>
      <c r="XEP287" s="1"/>
      <c r="XEQ287" s="1"/>
      <c r="XER287" s="1"/>
      <c r="XES287" s="1"/>
      <c r="XET287" s="1"/>
      <c r="XEU287" s="1"/>
      <c r="XEV287" s="1"/>
      <c r="XEW287" s="1"/>
      <c r="XEX287" s="1"/>
      <c r="XEY287" s="1"/>
      <c r="XEZ287" s="1"/>
      <c r="XFA287" s="1"/>
      <c r="XFB287" s="1"/>
      <c r="XFC287" s="1"/>
      <c r="XFD287" s="1"/>
    </row>
    <row r="288" spans="1:151 16227:16384" s="11" customFormat="1" ht="20.25" customHeight="1" x14ac:dyDescent="0.25">
      <c r="A288" s="66" t="s">
        <v>110</v>
      </c>
      <c r="B288" s="67"/>
      <c r="C288" s="62">
        <f t="shared" si="67"/>
        <v>4</v>
      </c>
      <c r="D288" s="62"/>
      <c r="E288" s="20" t="s">
        <v>224</v>
      </c>
      <c r="F288" s="60">
        <f t="shared" ref="F288" si="69">(73.57)*(10.764)</f>
        <v>791.90747999999985</v>
      </c>
      <c r="G288" s="61"/>
      <c r="H288" s="20">
        <v>0</v>
      </c>
      <c r="I288" s="20">
        <f t="shared" si="66"/>
        <v>1227.4565939999998</v>
      </c>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WZC288" s="1"/>
      <c r="WZD288" s="1"/>
      <c r="WZE288" s="1"/>
      <c r="WZF288" s="1"/>
      <c r="WZG288" s="1"/>
      <c r="WZH288" s="1"/>
      <c r="WZI288" s="1"/>
      <c r="WZJ288" s="1"/>
      <c r="WZK288" s="1"/>
      <c r="WZL288" s="1"/>
      <c r="WZM288" s="1"/>
      <c r="WZN288" s="1"/>
      <c r="WZO288" s="1"/>
      <c r="WZP288" s="1"/>
      <c r="WZQ288" s="1"/>
      <c r="WZR288" s="1"/>
      <c r="WZS288" s="1"/>
      <c r="WZT288" s="1"/>
      <c r="WZU288" s="1"/>
      <c r="WZV288" s="1"/>
      <c r="WZW288" s="1"/>
      <c r="WZX288" s="1"/>
      <c r="WZY288" s="1"/>
      <c r="WZZ288" s="1"/>
      <c r="XAA288" s="1"/>
      <c r="XAB288" s="1"/>
      <c r="XAC288" s="1"/>
      <c r="XAD288" s="1"/>
      <c r="XAE288" s="1"/>
      <c r="XAF288" s="1"/>
      <c r="XAG288" s="1"/>
      <c r="XAH288" s="1"/>
      <c r="XAI288" s="1"/>
      <c r="XAJ288" s="1"/>
      <c r="XAK288" s="1"/>
      <c r="XAL288" s="1"/>
      <c r="XAM288" s="1"/>
      <c r="XAN288" s="1"/>
      <c r="XAO288" s="1"/>
      <c r="XAP288" s="1"/>
      <c r="XAQ288" s="1"/>
      <c r="XAR288" s="1"/>
      <c r="XAS288" s="1"/>
      <c r="XAT288" s="1"/>
      <c r="XAU288" s="1"/>
      <c r="XAV288" s="1"/>
      <c r="XAW288" s="1"/>
      <c r="XAX288" s="1"/>
      <c r="XAY288" s="1"/>
      <c r="XAZ288" s="1"/>
      <c r="XBA288" s="1"/>
      <c r="XBB288" s="1"/>
      <c r="XBC288" s="1"/>
      <c r="XBD288" s="1"/>
      <c r="XBE288" s="1"/>
      <c r="XBF288" s="1"/>
      <c r="XBG288" s="1"/>
      <c r="XBH288" s="1"/>
      <c r="XBI288" s="1"/>
      <c r="XBJ288" s="1"/>
      <c r="XBK288" s="1"/>
      <c r="XBL288" s="1"/>
      <c r="XBM288" s="1"/>
      <c r="XBN288" s="1"/>
      <c r="XBO288" s="1"/>
      <c r="XBP288" s="1"/>
      <c r="XBQ288" s="1"/>
      <c r="XBR288" s="1"/>
      <c r="XBS288" s="1"/>
      <c r="XBT288" s="1"/>
      <c r="XBU288" s="1"/>
      <c r="XBV288" s="1"/>
      <c r="XBW288" s="1"/>
      <c r="XBX288" s="1"/>
      <c r="XBY288" s="1"/>
      <c r="XBZ288" s="1"/>
      <c r="XCA288" s="1"/>
      <c r="XCB288" s="1"/>
      <c r="XCC288" s="1"/>
      <c r="XCD288" s="1"/>
      <c r="XCE288" s="1"/>
      <c r="XCF288" s="1"/>
      <c r="XCG288" s="1"/>
      <c r="XCH288" s="1"/>
      <c r="XCI288" s="1"/>
      <c r="XCJ288" s="1"/>
      <c r="XCK288" s="1"/>
      <c r="XCL288" s="1"/>
      <c r="XCM288" s="1"/>
      <c r="XCN288" s="1"/>
      <c r="XCO288" s="1"/>
      <c r="XCP288" s="1"/>
      <c r="XCQ288" s="1"/>
      <c r="XCR288" s="1"/>
      <c r="XCS288" s="1"/>
      <c r="XCT288" s="1"/>
      <c r="XCU288" s="1"/>
      <c r="XCV288" s="1"/>
      <c r="XCW288" s="1"/>
      <c r="XCX288" s="1"/>
      <c r="XCY288" s="1"/>
      <c r="XCZ288" s="1"/>
      <c r="XDA288" s="1"/>
      <c r="XDB288" s="1"/>
      <c r="XDC288" s="1"/>
      <c r="XDD288" s="1"/>
      <c r="XDE288" s="1"/>
      <c r="XDF288" s="1"/>
      <c r="XDG288" s="1"/>
      <c r="XDH288" s="1"/>
      <c r="XDI288" s="1"/>
      <c r="XDJ288" s="1"/>
      <c r="XDK288" s="1"/>
      <c r="XDL288" s="1"/>
      <c r="XDM288" s="1"/>
      <c r="XDN288" s="1"/>
      <c r="XDO288" s="1"/>
      <c r="XDP288" s="1"/>
      <c r="XDQ288" s="1"/>
      <c r="XDR288" s="1"/>
      <c r="XDS288" s="1"/>
      <c r="XDT288" s="1"/>
      <c r="XDU288" s="1"/>
      <c r="XDV288" s="1"/>
      <c r="XDW288" s="1"/>
      <c r="XDX288" s="1"/>
      <c r="XDY288" s="1"/>
      <c r="XDZ288" s="1"/>
      <c r="XEA288" s="1"/>
      <c r="XEB288" s="1"/>
      <c r="XEC288" s="1"/>
      <c r="XED288" s="1"/>
      <c r="XEE288" s="1"/>
      <c r="XEF288" s="1"/>
      <c r="XEG288" s="1"/>
      <c r="XEH288" s="1"/>
      <c r="XEI288" s="1"/>
      <c r="XEJ288" s="1"/>
      <c r="XEK288" s="1"/>
      <c r="XEL288" s="1"/>
      <c r="XEM288" s="1"/>
      <c r="XEN288" s="1"/>
      <c r="XEO288" s="1"/>
      <c r="XEP288" s="1"/>
      <c r="XEQ288" s="1"/>
      <c r="XER288" s="1"/>
      <c r="XES288" s="1"/>
      <c r="XET288" s="1"/>
      <c r="XEU288" s="1"/>
      <c r="XEV288" s="1"/>
      <c r="XEW288" s="1"/>
      <c r="XEX288" s="1"/>
      <c r="XEY288" s="1"/>
      <c r="XEZ288" s="1"/>
      <c r="XFA288" s="1"/>
      <c r="XFB288" s="1"/>
      <c r="XFC288" s="1"/>
      <c r="XFD288" s="1"/>
    </row>
    <row r="289" spans="1:151 16227:16384" s="11" customFormat="1" ht="20.25" x14ac:dyDescent="0.25">
      <c r="A289" s="63" t="s">
        <v>265</v>
      </c>
      <c r="B289" s="64"/>
      <c r="C289" s="64"/>
      <c r="D289" s="64"/>
      <c r="E289" s="64"/>
      <c r="F289" s="64"/>
      <c r="G289" s="64"/>
      <c r="H289" s="64"/>
      <c r="I289" s="65"/>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WZC289" s="1"/>
      <c r="WZD289" s="1"/>
      <c r="WZE289" s="1"/>
      <c r="WZF289" s="1"/>
      <c r="WZG289" s="1"/>
      <c r="WZH289" s="1"/>
      <c r="WZI289" s="1"/>
      <c r="WZJ289" s="1"/>
      <c r="WZK289" s="1"/>
      <c r="WZL289" s="1"/>
      <c r="WZM289" s="1"/>
      <c r="WZN289" s="1"/>
      <c r="WZO289" s="1"/>
      <c r="WZP289" s="1"/>
      <c r="WZQ289" s="1"/>
      <c r="WZR289" s="1"/>
      <c r="WZS289" s="1"/>
      <c r="WZT289" s="1"/>
      <c r="WZU289" s="1"/>
      <c r="WZV289" s="1"/>
      <c r="WZW289" s="1"/>
      <c r="WZX289" s="1"/>
      <c r="WZY289" s="1"/>
      <c r="WZZ289" s="1"/>
      <c r="XAA289" s="1"/>
      <c r="XAB289" s="1"/>
      <c r="XAC289" s="1"/>
      <c r="XAD289" s="1"/>
      <c r="XAE289" s="1"/>
      <c r="XAF289" s="1"/>
      <c r="XAG289" s="1"/>
      <c r="XAH289" s="1"/>
      <c r="XAI289" s="1"/>
      <c r="XAJ289" s="1"/>
      <c r="XAK289" s="1"/>
      <c r="XAL289" s="1"/>
      <c r="XAM289" s="1"/>
      <c r="XAN289" s="1"/>
      <c r="XAO289" s="1"/>
      <c r="XAP289" s="1"/>
      <c r="XAQ289" s="1"/>
      <c r="XAR289" s="1"/>
      <c r="XAS289" s="1"/>
      <c r="XAT289" s="1"/>
      <c r="XAU289" s="1"/>
      <c r="XAV289" s="1"/>
      <c r="XAW289" s="1"/>
      <c r="XAX289" s="1"/>
      <c r="XAY289" s="1"/>
      <c r="XAZ289" s="1"/>
      <c r="XBA289" s="1"/>
      <c r="XBB289" s="1"/>
      <c r="XBC289" s="1"/>
      <c r="XBD289" s="1"/>
      <c r="XBE289" s="1"/>
      <c r="XBF289" s="1"/>
      <c r="XBG289" s="1"/>
      <c r="XBH289" s="1"/>
      <c r="XBI289" s="1"/>
      <c r="XBJ289" s="1"/>
      <c r="XBK289" s="1"/>
      <c r="XBL289" s="1"/>
      <c r="XBM289" s="1"/>
      <c r="XBN289" s="1"/>
      <c r="XBO289" s="1"/>
      <c r="XBP289" s="1"/>
      <c r="XBQ289" s="1"/>
      <c r="XBR289" s="1"/>
      <c r="XBS289" s="1"/>
      <c r="XBT289" s="1"/>
      <c r="XBU289" s="1"/>
      <c r="XBV289" s="1"/>
      <c r="XBW289" s="1"/>
      <c r="XBX289" s="1"/>
      <c r="XBY289" s="1"/>
      <c r="XBZ289" s="1"/>
      <c r="XCA289" s="1"/>
      <c r="XCB289" s="1"/>
      <c r="XCC289" s="1"/>
      <c r="XCD289" s="1"/>
      <c r="XCE289" s="1"/>
      <c r="XCF289" s="1"/>
      <c r="XCG289" s="1"/>
      <c r="XCH289" s="1"/>
      <c r="XCI289" s="1"/>
      <c r="XCJ289" s="1"/>
      <c r="XCK289" s="1"/>
      <c r="XCL289" s="1"/>
      <c r="XCM289" s="1"/>
      <c r="XCN289" s="1"/>
      <c r="XCO289" s="1"/>
      <c r="XCP289" s="1"/>
      <c r="XCQ289" s="1"/>
      <c r="XCR289" s="1"/>
      <c r="XCS289" s="1"/>
      <c r="XCT289" s="1"/>
      <c r="XCU289" s="1"/>
      <c r="XCV289" s="1"/>
      <c r="XCW289" s="1"/>
      <c r="XCX289" s="1"/>
      <c r="XCY289" s="1"/>
      <c r="XCZ289" s="1"/>
      <c r="XDA289" s="1"/>
      <c r="XDB289" s="1"/>
      <c r="XDC289" s="1"/>
      <c r="XDD289" s="1"/>
      <c r="XDE289" s="1"/>
      <c r="XDF289" s="1"/>
      <c r="XDG289" s="1"/>
      <c r="XDH289" s="1"/>
      <c r="XDI289" s="1"/>
      <c r="XDJ289" s="1"/>
      <c r="XDK289" s="1"/>
      <c r="XDL289" s="1"/>
      <c r="XDM289" s="1"/>
      <c r="XDN289" s="1"/>
      <c r="XDO289" s="1"/>
      <c r="XDP289" s="1"/>
      <c r="XDQ289" s="1"/>
      <c r="XDR289" s="1"/>
      <c r="XDS289" s="1"/>
      <c r="XDT289" s="1"/>
      <c r="XDU289" s="1"/>
      <c r="XDV289" s="1"/>
      <c r="XDW289" s="1"/>
      <c r="XDX289" s="1"/>
      <c r="XDY289" s="1"/>
      <c r="XDZ289" s="1"/>
      <c r="XEA289" s="1"/>
      <c r="XEB289" s="1"/>
      <c r="XEC289" s="1"/>
      <c r="XED289" s="1"/>
      <c r="XEE289" s="1"/>
      <c r="XEF289" s="1"/>
      <c r="XEG289" s="1"/>
      <c r="XEH289" s="1"/>
      <c r="XEI289" s="1"/>
      <c r="XEJ289" s="1"/>
      <c r="XEK289" s="1"/>
      <c r="XEL289" s="1"/>
      <c r="XEM289" s="1"/>
      <c r="XEN289" s="1"/>
      <c r="XEO289" s="1"/>
      <c r="XEP289" s="1"/>
      <c r="XEQ289" s="1"/>
      <c r="XER289" s="1"/>
      <c r="XES289" s="1"/>
      <c r="XET289" s="1"/>
      <c r="XEU289" s="1"/>
      <c r="XEV289" s="1"/>
      <c r="XEW289" s="1"/>
      <c r="XEX289" s="1"/>
      <c r="XEY289" s="1"/>
      <c r="XEZ289" s="1"/>
      <c r="XFA289" s="1"/>
      <c r="XFB289" s="1"/>
      <c r="XFC289" s="1"/>
      <c r="XFD289" s="1"/>
    </row>
    <row r="290" spans="1:151 16227:16384" s="11" customFormat="1" ht="20.25" customHeight="1" x14ac:dyDescent="0.25">
      <c r="A290" s="66" t="s">
        <v>110</v>
      </c>
      <c r="B290" s="67"/>
      <c r="C290" s="62">
        <v>1</v>
      </c>
      <c r="D290" s="62"/>
      <c r="E290" s="20" t="s">
        <v>224</v>
      </c>
      <c r="F290" s="60">
        <f>(69.65)*(10.764)</f>
        <v>749.71260000000007</v>
      </c>
      <c r="G290" s="61"/>
      <c r="H290" s="20">
        <v>0</v>
      </c>
      <c r="I290" s="20">
        <f>F290*(($I$169)+1)+H290</f>
        <v>1162.0545300000001</v>
      </c>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WZC290" s="1"/>
      <c r="WZD290" s="1"/>
      <c r="WZE290" s="1"/>
      <c r="WZF290" s="1"/>
      <c r="WZG290" s="1"/>
      <c r="WZH290" s="1"/>
      <c r="WZI290" s="1"/>
      <c r="WZJ290" s="1"/>
      <c r="WZK290" s="1"/>
      <c r="WZL290" s="1"/>
      <c r="WZM290" s="1"/>
      <c r="WZN290" s="1"/>
      <c r="WZO290" s="1"/>
      <c r="WZP290" s="1"/>
      <c r="WZQ290" s="1"/>
      <c r="WZR290" s="1"/>
      <c r="WZS290" s="1"/>
      <c r="WZT290" s="1"/>
      <c r="WZU290" s="1"/>
      <c r="WZV290" s="1"/>
      <c r="WZW290" s="1"/>
      <c r="WZX290" s="1"/>
      <c r="WZY290" s="1"/>
      <c r="WZZ290" s="1"/>
      <c r="XAA290" s="1"/>
      <c r="XAB290" s="1"/>
      <c r="XAC290" s="1"/>
      <c r="XAD290" s="1"/>
      <c r="XAE290" s="1"/>
      <c r="XAF290" s="1"/>
      <c r="XAG290" s="1"/>
      <c r="XAH290" s="1"/>
      <c r="XAI290" s="1"/>
      <c r="XAJ290" s="1"/>
      <c r="XAK290" s="1"/>
      <c r="XAL290" s="1"/>
      <c r="XAM290" s="1"/>
      <c r="XAN290" s="1"/>
      <c r="XAO290" s="1"/>
      <c r="XAP290" s="1"/>
      <c r="XAQ290" s="1"/>
      <c r="XAR290" s="1"/>
      <c r="XAS290" s="1"/>
      <c r="XAT290" s="1"/>
      <c r="XAU290" s="1"/>
      <c r="XAV290" s="1"/>
      <c r="XAW290" s="1"/>
      <c r="XAX290" s="1"/>
      <c r="XAY290" s="1"/>
      <c r="XAZ290" s="1"/>
      <c r="XBA290" s="1"/>
      <c r="XBB290" s="1"/>
      <c r="XBC290" s="1"/>
      <c r="XBD290" s="1"/>
      <c r="XBE290" s="1"/>
      <c r="XBF290" s="1"/>
      <c r="XBG290" s="1"/>
      <c r="XBH290" s="1"/>
      <c r="XBI290" s="1"/>
      <c r="XBJ290" s="1"/>
      <c r="XBK290" s="1"/>
      <c r="XBL290" s="1"/>
      <c r="XBM290" s="1"/>
      <c r="XBN290" s="1"/>
      <c r="XBO290" s="1"/>
      <c r="XBP290" s="1"/>
      <c r="XBQ290" s="1"/>
      <c r="XBR290" s="1"/>
      <c r="XBS290" s="1"/>
      <c r="XBT290" s="1"/>
      <c r="XBU290" s="1"/>
      <c r="XBV290" s="1"/>
      <c r="XBW290" s="1"/>
      <c r="XBX290" s="1"/>
      <c r="XBY290" s="1"/>
      <c r="XBZ290" s="1"/>
      <c r="XCA290" s="1"/>
      <c r="XCB290" s="1"/>
      <c r="XCC290" s="1"/>
      <c r="XCD290" s="1"/>
      <c r="XCE290" s="1"/>
      <c r="XCF290" s="1"/>
      <c r="XCG290" s="1"/>
      <c r="XCH290" s="1"/>
      <c r="XCI290" s="1"/>
      <c r="XCJ290" s="1"/>
      <c r="XCK290" s="1"/>
      <c r="XCL290" s="1"/>
      <c r="XCM290" s="1"/>
      <c r="XCN290" s="1"/>
      <c r="XCO290" s="1"/>
      <c r="XCP290" s="1"/>
      <c r="XCQ290" s="1"/>
      <c r="XCR290" s="1"/>
      <c r="XCS290" s="1"/>
      <c r="XCT290" s="1"/>
      <c r="XCU290" s="1"/>
      <c r="XCV290" s="1"/>
      <c r="XCW290" s="1"/>
      <c r="XCX290" s="1"/>
      <c r="XCY290" s="1"/>
      <c r="XCZ290" s="1"/>
      <c r="XDA290" s="1"/>
      <c r="XDB290" s="1"/>
      <c r="XDC290" s="1"/>
      <c r="XDD290" s="1"/>
      <c r="XDE290" s="1"/>
      <c r="XDF290" s="1"/>
      <c r="XDG290" s="1"/>
      <c r="XDH290" s="1"/>
      <c r="XDI290" s="1"/>
      <c r="XDJ290" s="1"/>
      <c r="XDK290" s="1"/>
      <c r="XDL290" s="1"/>
      <c r="XDM290" s="1"/>
      <c r="XDN290" s="1"/>
      <c r="XDO290" s="1"/>
      <c r="XDP290" s="1"/>
      <c r="XDQ290" s="1"/>
      <c r="XDR290" s="1"/>
      <c r="XDS290" s="1"/>
      <c r="XDT290" s="1"/>
      <c r="XDU290" s="1"/>
      <c r="XDV290" s="1"/>
      <c r="XDW290" s="1"/>
      <c r="XDX290" s="1"/>
      <c r="XDY290" s="1"/>
      <c r="XDZ290" s="1"/>
      <c r="XEA290" s="1"/>
      <c r="XEB290" s="1"/>
      <c r="XEC290" s="1"/>
      <c r="XED290" s="1"/>
      <c r="XEE290" s="1"/>
      <c r="XEF290" s="1"/>
      <c r="XEG290" s="1"/>
      <c r="XEH290" s="1"/>
      <c r="XEI290" s="1"/>
      <c r="XEJ290" s="1"/>
      <c r="XEK290" s="1"/>
      <c r="XEL290" s="1"/>
      <c r="XEM290" s="1"/>
      <c r="XEN290" s="1"/>
      <c r="XEO290" s="1"/>
      <c r="XEP290" s="1"/>
      <c r="XEQ290" s="1"/>
      <c r="XER290" s="1"/>
      <c r="XES290" s="1"/>
      <c r="XET290" s="1"/>
      <c r="XEU290" s="1"/>
      <c r="XEV290" s="1"/>
      <c r="XEW290" s="1"/>
      <c r="XEX290" s="1"/>
      <c r="XEY290" s="1"/>
      <c r="XEZ290" s="1"/>
      <c r="XFA290" s="1"/>
      <c r="XFB290" s="1"/>
      <c r="XFC290" s="1"/>
      <c r="XFD290" s="1"/>
    </row>
    <row r="291" spans="1:151 16227:16384" s="11" customFormat="1" ht="20.25" customHeight="1" x14ac:dyDescent="0.25">
      <c r="A291" s="66" t="s">
        <v>110</v>
      </c>
      <c r="B291" s="67"/>
      <c r="C291" s="62">
        <f>C290+1</f>
        <v>2</v>
      </c>
      <c r="D291" s="62"/>
      <c r="E291" s="20" t="s">
        <v>224</v>
      </c>
      <c r="F291" s="60">
        <f>(54.34)*(10.764)</f>
        <v>584.91575999999998</v>
      </c>
      <c r="G291" s="61"/>
      <c r="H291" s="20">
        <v>0</v>
      </c>
      <c r="I291" s="20">
        <f>F291*(($I$169)+1)+H291</f>
        <v>906.61942799999997</v>
      </c>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WZC291" s="1"/>
      <c r="WZD291" s="1"/>
      <c r="WZE291" s="1"/>
      <c r="WZF291" s="1"/>
      <c r="WZG291" s="1"/>
      <c r="WZH291" s="1"/>
      <c r="WZI291" s="1"/>
      <c r="WZJ291" s="1"/>
      <c r="WZK291" s="1"/>
      <c r="WZL291" s="1"/>
      <c r="WZM291" s="1"/>
      <c r="WZN291" s="1"/>
      <c r="WZO291" s="1"/>
      <c r="WZP291" s="1"/>
      <c r="WZQ291" s="1"/>
      <c r="WZR291" s="1"/>
      <c r="WZS291" s="1"/>
      <c r="WZT291" s="1"/>
      <c r="WZU291" s="1"/>
      <c r="WZV291" s="1"/>
      <c r="WZW291" s="1"/>
      <c r="WZX291" s="1"/>
      <c r="WZY291" s="1"/>
      <c r="WZZ291" s="1"/>
      <c r="XAA291" s="1"/>
      <c r="XAB291" s="1"/>
      <c r="XAC291" s="1"/>
      <c r="XAD291" s="1"/>
      <c r="XAE291" s="1"/>
      <c r="XAF291" s="1"/>
      <c r="XAG291" s="1"/>
      <c r="XAH291" s="1"/>
      <c r="XAI291" s="1"/>
      <c r="XAJ291" s="1"/>
      <c r="XAK291" s="1"/>
      <c r="XAL291" s="1"/>
      <c r="XAM291" s="1"/>
      <c r="XAN291" s="1"/>
      <c r="XAO291" s="1"/>
      <c r="XAP291" s="1"/>
      <c r="XAQ291" s="1"/>
      <c r="XAR291" s="1"/>
      <c r="XAS291" s="1"/>
      <c r="XAT291" s="1"/>
      <c r="XAU291" s="1"/>
      <c r="XAV291" s="1"/>
      <c r="XAW291" s="1"/>
      <c r="XAX291" s="1"/>
      <c r="XAY291" s="1"/>
      <c r="XAZ291" s="1"/>
      <c r="XBA291" s="1"/>
      <c r="XBB291" s="1"/>
      <c r="XBC291" s="1"/>
      <c r="XBD291" s="1"/>
      <c r="XBE291" s="1"/>
      <c r="XBF291" s="1"/>
      <c r="XBG291" s="1"/>
      <c r="XBH291" s="1"/>
      <c r="XBI291" s="1"/>
      <c r="XBJ291" s="1"/>
      <c r="XBK291" s="1"/>
      <c r="XBL291" s="1"/>
      <c r="XBM291" s="1"/>
      <c r="XBN291" s="1"/>
      <c r="XBO291" s="1"/>
      <c r="XBP291" s="1"/>
      <c r="XBQ291" s="1"/>
      <c r="XBR291" s="1"/>
      <c r="XBS291" s="1"/>
      <c r="XBT291" s="1"/>
      <c r="XBU291" s="1"/>
      <c r="XBV291" s="1"/>
      <c r="XBW291" s="1"/>
      <c r="XBX291" s="1"/>
      <c r="XBY291" s="1"/>
      <c r="XBZ291" s="1"/>
      <c r="XCA291" s="1"/>
      <c r="XCB291" s="1"/>
      <c r="XCC291" s="1"/>
      <c r="XCD291" s="1"/>
      <c r="XCE291" s="1"/>
      <c r="XCF291" s="1"/>
      <c r="XCG291" s="1"/>
      <c r="XCH291" s="1"/>
      <c r="XCI291" s="1"/>
      <c r="XCJ291" s="1"/>
      <c r="XCK291" s="1"/>
      <c r="XCL291" s="1"/>
      <c r="XCM291" s="1"/>
      <c r="XCN291" s="1"/>
      <c r="XCO291" s="1"/>
      <c r="XCP291" s="1"/>
      <c r="XCQ291" s="1"/>
      <c r="XCR291" s="1"/>
      <c r="XCS291" s="1"/>
      <c r="XCT291" s="1"/>
      <c r="XCU291" s="1"/>
      <c r="XCV291" s="1"/>
      <c r="XCW291" s="1"/>
      <c r="XCX291" s="1"/>
      <c r="XCY291" s="1"/>
      <c r="XCZ291" s="1"/>
      <c r="XDA291" s="1"/>
      <c r="XDB291" s="1"/>
      <c r="XDC291" s="1"/>
      <c r="XDD291" s="1"/>
      <c r="XDE291" s="1"/>
      <c r="XDF291" s="1"/>
      <c r="XDG291" s="1"/>
      <c r="XDH291" s="1"/>
      <c r="XDI291" s="1"/>
      <c r="XDJ291" s="1"/>
      <c r="XDK291" s="1"/>
      <c r="XDL291" s="1"/>
      <c r="XDM291" s="1"/>
      <c r="XDN291" s="1"/>
      <c r="XDO291" s="1"/>
      <c r="XDP291" s="1"/>
      <c r="XDQ291" s="1"/>
      <c r="XDR291" s="1"/>
      <c r="XDS291" s="1"/>
      <c r="XDT291" s="1"/>
      <c r="XDU291" s="1"/>
      <c r="XDV291" s="1"/>
      <c r="XDW291" s="1"/>
      <c r="XDX291" s="1"/>
      <c r="XDY291" s="1"/>
      <c r="XDZ291" s="1"/>
      <c r="XEA291" s="1"/>
      <c r="XEB291" s="1"/>
      <c r="XEC291" s="1"/>
      <c r="XED291" s="1"/>
      <c r="XEE291" s="1"/>
      <c r="XEF291" s="1"/>
      <c r="XEG291" s="1"/>
      <c r="XEH291" s="1"/>
      <c r="XEI291" s="1"/>
      <c r="XEJ291" s="1"/>
      <c r="XEK291" s="1"/>
      <c r="XEL291" s="1"/>
      <c r="XEM291" s="1"/>
      <c r="XEN291" s="1"/>
      <c r="XEO291" s="1"/>
      <c r="XEP291" s="1"/>
      <c r="XEQ291" s="1"/>
      <c r="XER291" s="1"/>
      <c r="XES291" s="1"/>
      <c r="XET291" s="1"/>
      <c r="XEU291" s="1"/>
      <c r="XEV291" s="1"/>
      <c r="XEW291" s="1"/>
      <c r="XEX291" s="1"/>
      <c r="XEY291" s="1"/>
      <c r="XEZ291" s="1"/>
      <c r="XFA291" s="1"/>
      <c r="XFB291" s="1"/>
      <c r="XFC291" s="1"/>
      <c r="XFD291" s="1"/>
    </row>
    <row r="292" spans="1:151 16227:16384" s="11" customFormat="1" ht="20.25" customHeight="1" x14ac:dyDescent="0.25">
      <c r="A292" s="66" t="s">
        <v>110</v>
      </c>
      <c r="B292" s="67"/>
      <c r="C292" s="62">
        <f t="shared" ref="C292:C293" si="70">C291+1</f>
        <v>3</v>
      </c>
      <c r="D292" s="62"/>
      <c r="E292" s="20" t="s">
        <v>223</v>
      </c>
      <c r="F292" s="60">
        <f t="shared" ref="F292" si="71">(55.93)*(10.764)</f>
        <v>602.03051999999991</v>
      </c>
      <c r="G292" s="61"/>
      <c r="H292" s="20">
        <v>0</v>
      </c>
      <c r="I292" s="20">
        <f>F292*(($I$169)+1)+H292</f>
        <v>933.14730599999984</v>
      </c>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WZC292" s="1"/>
      <c r="WZD292" s="1"/>
      <c r="WZE292" s="1"/>
      <c r="WZF292" s="1"/>
      <c r="WZG292" s="1"/>
      <c r="WZH292" s="1"/>
      <c r="WZI292" s="1"/>
      <c r="WZJ292" s="1"/>
      <c r="WZK292" s="1"/>
      <c r="WZL292" s="1"/>
      <c r="WZM292" s="1"/>
      <c r="WZN292" s="1"/>
      <c r="WZO292" s="1"/>
      <c r="WZP292" s="1"/>
      <c r="WZQ292" s="1"/>
      <c r="WZR292" s="1"/>
      <c r="WZS292" s="1"/>
      <c r="WZT292" s="1"/>
      <c r="WZU292" s="1"/>
      <c r="WZV292" s="1"/>
      <c r="WZW292" s="1"/>
      <c r="WZX292" s="1"/>
      <c r="WZY292" s="1"/>
      <c r="WZZ292" s="1"/>
      <c r="XAA292" s="1"/>
      <c r="XAB292" s="1"/>
      <c r="XAC292" s="1"/>
      <c r="XAD292" s="1"/>
      <c r="XAE292" s="1"/>
      <c r="XAF292" s="1"/>
      <c r="XAG292" s="1"/>
      <c r="XAH292" s="1"/>
      <c r="XAI292" s="1"/>
      <c r="XAJ292" s="1"/>
      <c r="XAK292" s="1"/>
      <c r="XAL292" s="1"/>
      <c r="XAM292" s="1"/>
      <c r="XAN292" s="1"/>
      <c r="XAO292" s="1"/>
      <c r="XAP292" s="1"/>
      <c r="XAQ292" s="1"/>
      <c r="XAR292" s="1"/>
      <c r="XAS292" s="1"/>
      <c r="XAT292" s="1"/>
      <c r="XAU292" s="1"/>
      <c r="XAV292" s="1"/>
      <c r="XAW292" s="1"/>
      <c r="XAX292" s="1"/>
      <c r="XAY292" s="1"/>
      <c r="XAZ292" s="1"/>
      <c r="XBA292" s="1"/>
      <c r="XBB292" s="1"/>
      <c r="XBC292" s="1"/>
      <c r="XBD292" s="1"/>
      <c r="XBE292" s="1"/>
      <c r="XBF292" s="1"/>
      <c r="XBG292" s="1"/>
      <c r="XBH292" s="1"/>
      <c r="XBI292" s="1"/>
      <c r="XBJ292" s="1"/>
      <c r="XBK292" s="1"/>
      <c r="XBL292" s="1"/>
      <c r="XBM292" s="1"/>
      <c r="XBN292" s="1"/>
      <c r="XBO292" s="1"/>
      <c r="XBP292" s="1"/>
      <c r="XBQ292" s="1"/>
      <c r="XBR292" s="1"/>
      <c r="XBS292" s="1"/>
      <c r="XBT292" s="1"/>
      <c r="XBU292" s="1"/>
      <c r="XBV292" s="1"/>
      <c r="XBW292" s="1"/>
      <c r="XBX292" s="1"/>
      <c r="XBY292" s="1"/>
      <c r="XBZ292" s="1"/>
      <c r="XCA292" s="1"/>
      <c r="XCB292" s="1"/>
      <c r="XCC292" s="1"/>
      <c r="XCD292" s="1"/>
      <c r="XCE292" s="1"/>
      <c r="XCF292" s="1"/>
      <c r="XCG292" s="1"/>
      <c r="XCH292" s="1"/>
      <c r="XCI292" s="1"/>
      <c r="XCJ292" s="1"/>
      <c r="XCK292" s="1"/>
      <c r="XCL292" s="1"/>
      <c r="XCM292" s="1"/>
      <c r="XCN292" s="1"/>
      <c r="XCO292" s="1"/>
      <c r="XCP292" s="1"/>
      <c r="XCQ292" s="1"/>
      <c r="XCR292" s="1"/>
      <c r="XCS292" s="1"/>
      <c r="XCT292" s="1"/>
      <c r="XCU292" s="1"/>
      <c r="XCV292" s="1"/>
      <c r="XCW292" s="1"/>
      <c r="XCX292" s="1"/>
      <c r="XCY292" s="1"/>
      <c r="XCZ292" s="1"/>
      <c r="XDA292" s="1"/>
      <c r="XDB292" s="1"/>
      <c r="XDC292" s="1"/>
      <c r="XDD292" s="1"/>
      <c r="XDE292" s="1"/>
      <c r="XDF292" s="1"/>
      <c r="XDG292" s="1"/>
      <c r="XDH292" s="1"/>
      <c r="XDI292" s="1"/>
      <c r="XDJ292" s="1"/>
      <c r="XDK292" s="1"/>
      <c r="XDL292" s="1"/>
      <c r="XDM292" s="1"/>
      <c r="XDN292" s="1"/>
      <c r="XDO292" s="1"/>
      <c r="XDP292" s="1"/>
      <c r="XDQ292" s="1"/>
      <c r="XDR292" s="1"/>
      <c r="XDS292" s="1"/>
      <c r="XDT292" s="1"/>
      <c r="XDU292" s="1"/>
      <c r="XDV292" s="1"/>
      <c r="XDW292" s="1"/>
      <c r="XDX292" s="1"/>
      <c r="XDY292" s="1"/>
      <c r="XDZ292" s="1"/>
      <c r="XEA292" s="1"/>
      <c r="XEB292" s="1"/>
      <c r="XEC292" s="1"/>
      <c r="XED292" s="1"/>
      <c r="XEE292" s="1"/>
      <c r="XEF292" s="1"/>
      <c r="XEG292" s="1"/>
      <c r="XEH292" s="1"/>
      <c r="XEI292" s="1"/>
      <c r="XEJ292" s="1"/>
      <c r="XEK292" s="1"/>
      <c r="XEL292" s="1"/>
      <c r="XEM292" s="1"/>
      <c r="XEN292" s="1"/>
      <c r="XEO292" s="1"/>
      <c r="XEP292" s="1"/>
      <c r="XEQ292" s="1"/>
      <c r="XER292" s="1"/>
      <c r="XES292" s="1"/>
      <c r="XET292" s="1"/>
      <c r="XEU292" s="1"/>
      <c r="XEV292" s="1"/>
      <c r="XEW292" s="1"/>
      <c r="XEX292" s="1"/>
      <c r="XEY292" s="1"/>
      <c r="XEZ292" s="1"/>
      <c r="XFA292" s="1"/>
      <c r="XFB292" s="1"/>
      <c r="XFC292" s="1"/>
      <c r="XFD292" s="1"/>
    </row>
    <row r="293" spans="1:151 16227:16384" s="11" customFormat="1" ht="20.25" customHeight="1" x14ac:dyDescent="0.25">
      <c r="A293" s="66" t="s">
        <v>110</v>
      </c>
      <c r="B293" s="67"/>
      <c r="C293" s="62">
        <f t="shared" si="70"/>
        <v>4</v>
      </c>
      <c r="D293" s="62"/>
      <c r="E293" s="20" t="s">
        <v>224</v>
      </c>
      <c r="F293" s="60">
        <f t="shared" ref="F293" si="72">(73.57)*(10.764)</f>
        <v>791.90747999999985</v>
      </c>
      <c r="G293" s="61"/>
      <c r="H293" s="20">
        <v>0</v>
      </c>
      <c r="I293" s="20">
        <f>F293*(($I$169)+1)+H293</f>
        <v>1227.4565939999998</v>
      </c>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WZC293" s="1"/>
      <c r="WZD293" s="1"/>
      <c r="WZE293" s="1"/>
      <c r="WZF293" s="1"/>
      <c r="WZG293" s="1"/>
      <c r="WZH293" s="1"/>
      <c r="WZI293" s="1"/>
      <c r="WZJ293" s="1"/>
      <c r="WZK293" s="1"/>
      <c r="WZL293" s="1"/>
      <c r="WZM293" s="1"/>
      <c r="WZN293" s="1"/>
      <c r="WZO293" s="1"/>
      <c r="WZP293" s="1"/>
      <c r="WZQ293" s="1"/>
      <c r="WZR293" s="1"/>
      <c r="WZS293" s="1"/>
      <c r="WZT293" s="1"/>
      <c r="WZU293" s="1"/>
      <c r="WZV293" s="1"/>
      <c r="WZW293" s="1"/>
      <c r="WZX293" s="1"/>
      <c r="WZY293" s="1"/>
      <c r="WZZ293" s="1"/>
      <c r="XAA293" s="1"/>
      <c r="XAB293" s="1"/>
      <c r="XAC293" s="1"/>
      <c r="XAD293" s="1"/>
      <c r="XAE293" s="1"/>
      <c r="XAF293" s="1"/>
      <c r="XAG293" s="1"/>
      <c r="XAH293" s="1"/>
      <c r="XAI293" s="1"/>
      <c r="XAJ293" s="1"/>
      <c r="XAK293" s="1"/>
      <c r="XAL293" s="1"/>
      <c r="XAM293" s="1"/>
      <c r="XAN293" s="1"/>
      <c r="XAO293" s="1"/>
      <c r="XAP293" s="1"/>
      <c r="XAQ293" s="1"/>
      <c r="XAR293" s="1"/>
      <c r="XAS293" s="1"/>
      <c r="XAT293" s="1"/>
      <c r="XAU293" s="1"/>
      <c r="XAV293" s="1"/>
      <c r="XAW293" s="1"/>
      <c r="XAX293" s="1"/>
      <c r="XAY293" s="1"/>
      <c r="XAZ293" s="1"/>
      <c r="XBA293" s="1"/>
      <c r="XBB293" s="1"/>
      <c r="XBC293" s="1"/>
      <c r="XBD293" s="1"/>
      <c r="XBE293" s="1"/>
      <c r="XBF293" s="1"/>
      <c r="XBG293" s="1"/>
      <c r="XBH293" s="1"/>
      <c r="XBI293" s="1"/>
      <c r="XBJ293" s="1"/>
      <c r="XBK293" s="1"/>
      <c r="XBL293" s="1"/>
      <c r="XBM293" s="1"/>
      <c r="XBN293" s="1"/>
      <c r="XBO293" s="1"/>
      <c r="XBP293" s="1"/>
      <c r="XBQ293" s="1"/>
      <c r="XBR293" s="1"/>
      <c r="XBS293" s="1"/>
      <c r="XBT293" s="1"/>
      <c r="XBU293" s="1"/>
      <c r="XBV293" s="1"/>
      <c r="XBW293" s="1"/>
      <c r="XBX293" s="1"/>
      <c r="XBY293" s="1"/>
      <c r="XBZ293" s="1"/>
      <c r="XCA293" s="1"/>
      <c r="XCB293" s="1"/>
      <c r="XCC293" s="1"/>
      <c r="XCD293" s="1"/>
      <c r="XCE293" s="1"/>
      <c r="XCF293" s="1"/>
      <c r="XCG293" s="1"/>
      <c r="XCH293" s="1"/>
      <c r="XCI293" s="1"/>
      <c r="XCJ293" s="1"/>
      <c r="XCK293" s="1"/>
      <c r="XCL293" s="1"/>
      <c r="XCM293" s="1"/>
      <c r="XCN293" s="1"/>
      <c r="XCO293" s="1"/>
      <c r="XCP293" s="1"/>
      <c r="XCQ293" s="1"/>
      <c r="XCR293" s="1"/>
      <c r="XCS293" s="1"/>
      <c r="XCT293" s="1"/>
      <c r="XCU293" s="1"/>
      <c r="XCV293" s="1"/>
      <c r="XCW293" s="1"/>
      <c r="XCX293" s="1"/>
      <c r="XCY293" s="1"/>
      <c r="XCZ293" s="1"/>
      <c r="XDA293" s="1"/>
      <c r="XDB293" s="1"/>
      <c r="XDC293" s="1"/>
      <c r="XDD293" s="1"/>
      <c r="XDE293" s="1"/>
      <c r="XDF293" s="1"/>
      <c r="XDG293" s="1"/>
      <c r="XDH293" s="1"/>
      <c r="XDI293" s="1"/>
      <c r="XDJ293" s="1"/>
      <c r="XDK293" s="1"/>
      <c r="XDL293" s="1"/>
      <c r="XDM293" s="1"/>
      <c r="XDN293" s="1"/>
      <c r="XDO293" s="1"/>
      <c r="XDP293" s="1"/>
      <c r="XDQ293" s="1"/>
      <c r="XDR293" s="1"/>
      <c r="XDS293" s="1"/>
      <c r="XDT293" s="1"/>
      <c r="XDU293" s="1"/>
      <c r="XDV293" s="1"/>
      <c r="XDW293" s="1"/>
      <c r="XDX293" s="1"/>
      <c r="XDY293" s="1"/>
      <c r="XDZ293" s="1"/>
      <c r="XEA293" s="1"/>
      <c r="XEB293" s="1"/>
      <c r="XEC293" s="1"/>
      <c r="XED293" s="1"/>
      <c r="XEE293" s="1"/>
      <c r="XEF293" s="1"/>
      <c r="XEG293" s="1"/>
      <c r="XEH293" s="1"/>
      <c r="XEI293" s="1"/>
      <c r="XEJ293" s="1"/>
      <c r="XEK293" s="1"/>
      <c r="XEL293" s="1"/>
      <c r="XEM293" s="1"/>
      <c r="XEN293" s="1"/>
      <c r="XEO293" s="1"/>
      <c r="XEP293" s="1"/>
      <c r="XEQ293" s="1"/>
      <c r="XER293" s="1"/>
      <c r="XES293" s="1"/>
      <c r="XET293" s="1"/>
      <c r="XEU293" s="1"/>
      <c r="XEV293" s="1"/>
      <c r="XEW293" s="1"/>
      <c r="XEX293" s="1"/>
      <c r="XEY293" s="1"/>
      <c r="XEZ293" s="1"/>
      <c r="XFA293" s="1"/>
      <c r="XFB293" s="1"/>
      <c r="XFC293" s="1"/>
      <c r="XFD293" s="1"/>
    </row>
    <row r="294" spans="1:151 16227:16384" s="11" customFormat="1" ht="20.25" x14ac:dyDescent="0.25">
      <c r="A294" s="63" t="s">
        <v>268</v>
      </c>
      <c r="B294" s="64"/>
      <c r="C294" s="64"/>
      <c r="D294" s="64"/>
      <c r="E294" s="64"/>
      <c r="F294" s="64"/>
      <c r="G294" s="64"/>
      <c r="H294" s="64"/>
      <c r="I294" s="65"/>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WZC294" s="1"/>
      <c r="WZD294" s="1"/>
      <c r="WZE294" s="1"/>
      <c r="WZF294" s="1"/>
      <c r="WZG294" s="1"/>
      <c r="WZH294" s="1"/>
      <c r="WZI294" s="1"/>
      <c r="WZJ294" s="1"/>
      <c r="WZK294" s="1"/>
      <c r="WZL294" s="1"/>
      <c r="WZM294" s="1"/>
      <c r="WZN294" s="1"/>
      <c r="WZO294" s="1"/>
      <c r="WZP294" s="1"/>
      <c r="WZQ294" s="1"/>
      <c r="WZR294" s="1"/>
      <c r="WZS294" s="1"/>
      <c r="WZT294" s="1"/>
      <c r="WZU294" s="1"/>
      <c r="WZV294" s="1"/>
      <c r="WZW294" s="1"/>
      <c r="WZX294" s="1"/>
      <c r="WZY294" s="1"/>
      <c r="WZZ294" s="1"/>
      <c r="XAA294" s="1"/>
      <c r="XAB294" s="1"/>
      <c r="XAC294" s="1"/>
      <c r="XAD294" s="1"/>
      <c r="XAE294" s="1"/>
      <c r="XAF294" s="1"/>
      <c r="XAG294" s="1"/>
      <c r="XAH294" s="1"/>
      <c r="XAI294" s="1"/>
      <c r="XAJ294" s="1"/>
      <c r="XAK294" s="1"/>
      <c r="XAL294" s="1"/>
      <c r="XAM294" s="1"/>
      <c r="XAN294" s="1"/>
      <c r="XAO294" s="1"/>
      <c r="XAP294" s="1"/>
      <c r="XAQ294" s="1"/>
      <c r="XAR294" s="1"/>
      <c r="XAS294" s="1"/>
      <c r="XAT294" s="1"/>
      <c r="XAU294" s="1"/>
      <c r="XAV294" s="1"/>
      <c r="XAW294" s="1"/>
      <c r="XAX294" s="1"/>
      <c r="XAY294" s="1"/>
      <c r="XAZ294" s="1"/>
      <c r="XBA294" s="1"/>
      <c r="XBB294" s="1"/>
      <c r="XBC294" s="1"/>
      <c r="XBD294" s="1"/>
      <c r="XBE294" s="1"/>
      <c r="XBF294" s="1"/>
      <c r="XBG294" s="1"/>
      <c r="XBH294" s="1"/>
      <c r="XBI294" s="1"/>
      <c r="XBJ294" s="1"/>
      <c r="XBK294" s="1"/>
      <c r="XBL294" s="1"/>
      <c r="XBM294" s="1"/>
      <c r="XBN294" s="1"/>
      <c r="XBO294" s="1"/>
      <c r="XBP294" s="1"/>
      <c r="XBQ294" s="1"/>
      <c r="XBR294" s="1"/>
      <c r="XBS294" s="1"/>
      <c r="XBT294" s="1"/>
      <c r="XBU294" s="1"/>
      <c r="XBV294" s="1"/>
      <c r="XBW294" s="1"/>
      <c r="XBX294" s="1"/>
      <c r="XBY294" s="1"/>
      <c r="XBZ294" s="1"/>
      <c r="XCA294" s="1"/>
      <c r="XCB294" s="1"/>
      <c r="XCC294" s="1"/>
      <c r="XCD294" s="1"/>
      <c r="XCE294" s="1"/>
      <c r="XCF294" s="1"/>
      <c r="XCG294" s="1"/>
      <c r="XCH294" s="1"/>
      <c r="XCI294" s="1"/>
      <c r="XCJ294" s="1"/>
      <c r="XCK294" s="1"/>
      <c r="XCL294" s="1"/>
      <c r="XCM294" s="1"/>
      <c r="XCN294" s="1"/>
      <c r="XCO294" s="1"/>
      <c r="XCP294" s="1"/>
      <c r="XCQ294" s="1"/>
      <c r="XCR294" s="1"/>
      <c r="XCS294" s="1"/>
      <c r="XCT294" s="1"/>
      <c r="XCU294" s="1"/>
      <c r="XCV294" s="1"/>
      <c r="XCW294" s="1"/>
      <c r="XCX294" s="1"/>
      <c r="XCY294" s="1"/>
      <c r="XCZ294" s="1"/>
      <c r="XDA294" s="1"/>
      <c r="XDB294" s="1"/>
      <c r="XDC294" s="1"/>
      <c r="XDD294" s="1"/>
      <c r="XDE294" s="1"/>
      <c r="XDF294" s="1"/>
      <c r="XDG294" s="1"/>
      <c r="XDH294" s="1"/>
      <c r="XDI294" s="1"/>
      <c r="XDJ294" s="1"/>
      <c r="XDK294" s="1"/>
      <c r="XDL294" s="1"/>
      <c r="XDM294" s="1"/>
      <c r="XDN294" s="1"/>
      <c r="XDO294" s="1"/>
      <c r="XDP294" s="1"/>
      <c r="XDQ294" s="1"/>
      <c r="XDR294" s="1"/>
      <c r="XDS294" s="1"/>
      <c r="XDT294" s="1"/>
      <c r="XDU294" s="1"/>
      <c r="XDV294" s="1"/>
      <c r="XDW294" s="1"/>
      <c r="XDX294" s="1"/>
      <c r="XDY294" s="1"/>
      <c r="XDZ294" s="1"/>
      <c r="XEA294" s="1"/>
      <c r="XEB294" s="1"/>
      <c r="XEC294" s="1"/>
      <c r="XED294" s="1"/>
      <c r="XEE294" s="1"/>
      <c r="XEF294" s="1"/>
      <c r="XEG294" s="1"/>
      <c r="XEH294" s="1"/>
      <c r="XEI294" s="1"/>
      <c r="XEJ294" s="1"/>
      <c r="XEK294" s="1"/>
      <c r="XEL294" s="1"/>
      <c r="XEM294" s="1"/>
      <c r="XEN294" s="1"/>
      <c r="XEO294" s="1"/>
      <c r="XEP294" s="1"/>
      <c r="XEQ294" s="1"/>
      <c r="XER294" s="1"/>
      <c r="XES294" s="1"/>
      <c r="XET294" s="1"/>
      <c r="XEU294" s="1"/>
      <c r="XEV294" s="1"/>
      <c r="XEW294" s="1"/>
      <c r="XEX294" s="1"/>
      <c r="XEY294" s="1"/>
      <c r="XEZ294" s="1"/>
      <c r="XFA294" s="1"/>
      <c r="XFB294" s="1"/>
      <c r="XFC294" s="1"/>
      <c r="XFD294" s="1"/>
    </row>
    <row r="295" spans="1:151 16227:16384" s="11" customFormat="1" ht="20.25" customHeight="1" x14ac:dyDescent="0.25">
      <c r="A295" s="66" t="s">
        <v>110</v>
      </c>
      <c r="B295" s="67"/>
      <c r="C295" s="62">
        <v>1</v>
      </c>
      <c r="D295" s="62"/>
      <c r="E295" s="20" t="s">
        <v>224</v>
      </c>
      <c r="F295" s="60">
        <f>(69.65)*(10.764)</f>
        <v>749.71260000000007</v>
      </c>
      <c r="G295" s="61"/>
      <c r="H295" s="20">
        <v>0</v>
      </c>
      <c r="I295" s="20">
        <f>F295*(($I$169)+1)+H295</f>
        <v>1162.0545300000001</v>
      </c>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WZC295" s="1"/>
      <c r="WZD295" s="1"/>
      <c r="WZE295" s="1"/>
      <c r="WZF295" s="1"/>
      <c r="WZG295" s="1"/>
      <c r="WZH295" s="1"/>
      <c r="WZI295" s="1"/>
      <c r="WZJ295" s="1"/>
      <c r="WZK295" s="1"/>
      <c r="WZL295" s="1"/>
      <c r="WZM295" s="1"/>
      <c r="WZN295" s="1"/>
      <c r="WZO295" s="1"/>
      <c r="WZP295" s="1"/>
      <c r="WZQ295" s="1"/>
      <c r="WZR295" s="1"/>
      <c r="WZS295" s="1"/>
      <c r="WZT295" s="1"/>
      <c r="WZU295" s="1"/>
      <c r="WZV295" s="1"/>
      <c r="WZW295" s="1"/>
      <c r="WZX295" s="1"/>
      <c r="WZY295" s="1"/>
      <c r="WZZ295" s="1"/>
      <c r="XAA295" s="1"/>
      <c r="XAB295" s="1"/>
      <c r="XAC295" s="1"/>
      <c r="XAD295" s="1"/>
      <c r="XAE295" s="1"/>
      <c r="XAF295" s="1"/>
      <c r="XAG295" s="1"/>
      <c r="XAH295" s="1"/>
      <c r="XAI295" s="1"/>
      <c r="XAJ295" s="1"/>
      <c r="XAK295" s="1"/>
      <c r="XAL295" s="1"/>
      <c r="XAM295" s="1"/>
      <c r="XAN295" s="1"/>
      <c r="XAO295" s="1"/>
      <c r="XAP295" s="1"/>
      <c r="XAQ295" s="1"/>
      <c r="XAR295" s="1"/>
      <c r="XAS295" s="1"/>
      <c r="XAT295" s="1"/>
      <c r="XAU295" s="1"/>
      <c r="XAV295" s="1"/>
      <c r="XAW295" s="1"/>
      <c r="XAX295" s="1"/>
      <c r="XAY295" s="1"/>
      <c r="XAZ295" s="1"/>
      <c r="XBA295" s="1"/>
      <c r="XBB295" s="1"/>
      <c r="XBC295" s="1"/>
      <c r="XBD295" s="1"/>
      <c r="XBE295" s="1"/>
      <c r="XBF295" s="1"/>
      <c r="XBG295" s="1"/>
      <c r="XBH295" s="1"/>
      <c r="XBI295" s="1"/>
      <c r="XBJ295" s="1"/>
      <c r="XBK295" s="1"/>
      <c r="XBL295" s="1"/>
      <c r="XBM295" s="1"/>
      <c r="XBN295" s="1"/>
      <c r="XBO295" s="1"/>
      <c r="XBP295" s="1"/>
      <c r="XBQ295" s="1"/>
      <c r="XBR295" s="1"/>
      <c r="XBS295" s="1"/>
      <c r="XBT295" s="1"/>
      <c r="XBU295" s="1"/>
      <c r="XBV295" s="1"/>
      <c r="XBW295" s="1"/>
      <c r="XBX295" s="1"/>
      <c r="XBY295" s="1"/>
      <c r="XBZ295" s="1"/>
      <c r="XCA295" s="1"/>
      <c r="XCB295" s="1"/>
      <c r="XCC295" s="1"/>
      <c r="XCD295" s="1"/>
      <c r="XCE295" s="1"/>
      <c r="XCF295" s="1"/>
      <c r="XCG295" s="1"/>
      <c r="XCH295" s="1"/>
      <c r="XCI295" s="1"/>
      <c r="XCJ295" s="1"/>
      <c r="XCK295" s="1"/>
      <c r="XCL295" s="1"/>
      <c r="XCM295" s="1"/>
      <c r="XCN295" s="1"/>
      <c r="XCO295" s="1"/>
      <c r="XCP295" s="1"/>
      <c r="XCQ295" s="1"/>
      <c r="XCR295" s="1"/>
      <c r="XCS295" s="1"/>
      <c r="XCT295" s="1"/>
      <c r="XCU295" s="1"/>
      <c r="XCV295" s="1"/>
      <c r="XCW295" s="1"/>
      <c r="XCX295" s="1"/>
      <c r="XCY295" s="1"/>
      <c r="XCZ295" s="1"/>
      <c r="XDA295" s="1"/>
      <c r="XDB295" s="1"/>
      <c r="XDC295" s="1"/>
      <c r="XDD295" s="1"/>
      <c r="XDE295" s="1"/>
      <c r="XDF295" s="1"/>
      <c r="XDG295" s="1"/>
      <c r="XDH295" s="1"/>
      <c r="XDI295" s="1"/>
      <c r="XDJ295" s="1"/>
      <c r="XDK295" s="1"/>
      <c r="XDL295" s="1"/>
      <c r="XDM295" s="1"/>
      <c r="XDN295" s="1"/>
      <c r="XDO295" s="1"/>
      <c r="XDP295" s="1"/>
      <c r="XDQ295" s="1"/>
      <c r="XDR295" s="1"/>
      <c r="XDS295" s="1"/>
      <c r="XDT295" s="1"/>
      <c r="XDU295" s="1"/>
      <c r="XDV295" s="1"/>
      <c r="XDW295" s="1"/>
      <c r="XDX295" s="1"/>
      <c r="XDY295" s="1"/>
      <c r="XDZ295" s="1"/>
      <c r="XEA295" s="1"/>
      <c r="XEB295" s="1"/>
      <c r="XEC295" s="1"/>
      <c r="XED295" s="1"/>
      <c r="XEE295" s="1"/>
      <c r="XEF295" s="1"/>
      <c r="XEG295" s="1"/>
      <c r="XEH295" s="1"/>
      <c r="XEI295" s="1"/>
      <c r="XEJ295" s="1"/>
      <c r="XEK295" s="1"/>
      <c r="XEL295" s="1"/>
      <c r="XEM295" s="1"/>
      <c r="XEN295" s="1"/>
      <c r="XEO295" s="1"/>
      <c r="XEP295" s="1"/>
      <c r="XEQ295" s="1"/>
      <c r="XER295" s="1"/>
      <c r="XES295" s="1"/>
      <c r="XET295" s="1"/>
      <c r="XEU295" s="1"/>
      <c r="XEV295" s="1"/>
      <c r="XEW295" s="1"/>
      <c r="XEX295" s="1"/>
      <c r="XEY295" s="1"/>
      <c r="XEZ295" s="1"/>
      <c r="XFA295" s="1"/>
      <c r="XFB295" s="1"/>
      <c r="XFC295" s="1"/>
      <c r="XFD295" s="1"/>
    </row>
    <row r="296" spans="1:151 16227:16384" s="11" customFormat="1" ht="20.25" customHeight="1" x14ac:dyDescent="0.25">
      <c r="A296" s="66" t="s">
        <v>110</v>
      </c>
      <c r="B296" s="67"/>
      <c r="C296" s="62">
        <f>C295+1</f>
        <v>2</v>
      </c>
      <c r="D296" s="62"/>
      <c r="E296" s="20" t="s">
        <v>224</v>
      </c>
      <c r="F296" s="60">
        <f>(54.34)*(10.764)</f>
        <v>584.91575999999998</v>
      </c>
      <c r="G296" s="61"/>
      <c r="H296" s="20">
        <v>0</v>
      </c>
      <c r="I296" s="20">
        <f>F296*(($I$169)+1)+H296</f>
        <v>906.61942799999997</v>
      </c>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WZC296" s="1"/>
      <c r="WZD296" s="1"/>
      <c r="WZE296" s="1"/>
      <c r="WZF296" s="1"/>
      <c r="WZG296" s="1"/>
      <c r="WZH296" s="1"/>
      <c r="WZI296" s="1"/>
      <c r="WZJ296" s="1"/>
      <c r="WZK296" s="1"/>
      <c r="WZL296" s="1"/>
      <c r="WZM296" s="1"/>
      <c r="WZN296" s="1"/>
      <c r="WZO296" s="1"/>
      <c r="WZP296" s="1"/>
      <c r="WZQ296" s="1"/>
      <c r="WZR296" s="1"/>
      <c r="WZS296" s="1"/>
      <c r="WZT296" s="1"/>
      <c r="WZU296" s="1"/>
      <c r="WZV296" s="1"/>
      <c r="WZW296" s="1"/>
      <c r="WZX296" s="1"/>
      <c r="WZY296" s="1"/>
      <c r="WZZ296" s="1"/>
      <c r="XAA296" s="1"/>
      <c r="XAB296" s="1"/>
      <c r="XAC296" s="1"/>
      <c r="XAD296" s="1"/>
      <c r="XAE296" s="1"/>
      <c r="XAF296" s="1"/>
      <c r="XAG296" s="1"/>
      <c r="XAH296" s="1"/>
      <c r="XAI296" s="1"/>
      <c r="XAJ296" s="1"/>
      <c r="XAK296" s="1"/>
      <c r="XAL296" s="1"/>
      <c r="XAM296" s="1"/>
      <c r="XAN296" s="1"/>
      <c r="XAO296" s="1"/>
      <c r="XAP296" s="1"/>
      <c r="XAQ296" s="1"/>
      <c r="XAR296" s="1"/>
      <c r="XAS296" s="1"/>
      <c r="XAT296" s="1"/>
      <c r="XAU296" s="1"/>
      <c r="XAV296" s="1"/>
      <c r="XAW296" s="1"/>
      <c r="XAX296" s="1"/>
      <c r="XAY296" s="1"/>
      <c r="XAZ296" s="1"/>
      <c r="XBA296" s="1"/>
      <c r="XBB296" s="1"/>
      <c r="XBC296" s="1"/>
      <c r="XBD296" s="1"/>
      <c r="XBE296" s="1"/>
      <c r="XBF296" s="1"/>
      <c r="XBG296" s="1"/>
      <c r="XBH296" s="1"/>
      <c r="XBI296" s="1"/>
      <c r="XBJ296" s="1"/>
      <c r="XBK296" s="1"/>
      <c r="XBL296" s="1"/>
      <c r="XBM296" s="1"/>
      <c r="XBN296" s="1"/>
      <c r="XBO296" s="1"/>
      <c r="XBP296" s="1"/>
      <c r="XBQ296" s="1"/>
      <c r="XBR296" s="1"/>
      <c r="XBS296" s="1"/>
      <c r="XBT296" s="1"/>
      <c r="XBU296" s="1"/>
      <c r="XBV296" s="1"/>
      <c r="XBW296" s="1"/>
      <c r="XBX296" s="1"/>
      <c r="XBY296" s="1"/>
      <c r="XBZ296" s="1"/>
      <c r="XCA296" s="1"/>
      <c r="XCB296" s="1"/>
      <c r="XCC296" s="1"/>
      <c r="XCD296" s="1"/>
      <c r="XCE296" s="1"/>
      <c r="XCF296" s="1"/>
      <c r="XCG296" s="1"/>
      <c r="XCH296" s="1"/>
      <c r="XCI296" s="1"/>
      <c r="XCJ296" s="1"/>
      <c r="XCK296" s="1"/>
      <c r="XCL296" s="1"/>
      <c r="XCM296" s="1"/>
      <c r="XCN296" s="1"/>
      <c r="XCO296" s="1"/>
      <c r="XCP296" s="1"/>
      <c r="XCQ296" s="1"/>
      <c r="XCR296" s="1"/>
      <c r="XCS296" s="1"/>
      <c r="XCT296" s="1"/>
      <c r="XCU296" s="1"/>
      <c r="XCV296" s="1"/>
      <c r="XCW296" s="1"/>
      <c r="XCX296" s="1"/>
      <c r="XCY296" s="1"/>
      <c r="XCZ296" s="1"/>
      <c r="XDA296" s="1"/>
      <c r="XDB296" s="1"/>
      <c r="XDC296" s="1"/>
      <c r="XDD296" s="1"/>
      <c r="XDE296" s="1"/>
      <c r="XDF296" s="1"/>
      <c r="XDG296" s="1"/>
      <c r="XDH296" s="1"/>
      <c r="XDI296" s="1"/>
      <c r="XDJ296" s="1"/>
      <c r="XDK296" s="1"/>
      <c r="XDL296" s="1"/>
      <c r="XDM296" s="1"/>
      <c r="XDN296" s="1"/>
      <c r="XDO296" s="1"/>
      <c r="XDP296" s="1"/>
      <c r="XDQ296" s="1"/>
      <c r="XDR296" s="1"/>
      <c r="XDS296" s="1"/>
      <c r="XDT296" s="1"/>
      <c r="XDU296" s="1"/>
      <c r="XDV296" s="1"/>
      <c r="XDW296" s="1"/>
      <c r="XDX296" s="1"/>
      <c r="XDY296" s="1"/>
      <c r="XDZ296" s="1"/>
      <c r="XEA296" s="1"/>
      <c r="XEB296" s="1"/>
      <c r="XEC296" s="1"/>
      <c r="XED296" s="1"/>
      <c r="XEE296" s="1"/>
      <c r="XEF296" s="1"/>
      <c r="XEG296" s="1"/>
      <c r="XEH296" s="1"/>
      <c r="XEI296" s="1"/>
      <c r="XEJ296" s="1"/>
      <c r="XEK296" s="1"/>
      <c r="XEL296" s="1"/>
      <c r="XEM296" s="1"/>
      <c r="XEN296" s="1"/>
      <c r="XEO296" s="1"/>
      <c r="XEP296" s="1"/>
      <c r="XEQ296" s="1"/>
      <c r="XER296" s="1"/>
      <c r="XES296" s="1"/>
      <c r="XET296" s="1"/>
      <c r="XEU296" s="1"/>
      <c r="XEV296" s="1"/>
      <c r="XEW296" s="1"/>
      <c r="XEX296" s="1"/>
      <c r="XEY296" s="1"/>
      <c r="XEZ296" s="1"/>
      <c r="XFA296" s="1"/>
      <c r="XFB296" s="1"/>
      <c r="XFC296" s="1"/>
      <c r="XFD296" s="1"/>
    </row>
    <row r="297" spans="1:151 16227:16384" s="11" customFormat="1" ht="20.25" customHeight="1" x14ac:dyDescent="0.25">
      <c r="A297" s="66" t="s">
        <v>110</v>
      </c>
      <c r="B297" s="67"/>
      <c r="C297" s="62">
        <f t="shared" ref="C297:C298" si="73">C296+1</f>
        <v>3</v>
      </c>
      <c r="D297" s="62"/>
      <c r="E297" s="20" t="s">
        <v>223</v>
      </c>
      <c r="F297" s="60">
        <f t="shared" ref="F297" si="74">(55.93)*(10.764)</f>
        <v>602.03051999999991</v>
      </c>
      <c r="G297" s="61"/>
      <c r="H297" s="20">
        <v>0</v>
      </c>
      <c r="I297" s="20">
        <f>F297*(($I$169)+1)+H297</f>
        <v>933.14730599999984</v>
      </c>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WZC297" s="1"/>
      <c r="WZD297" s="1"/>
      <c r="WZE297" s="1"/>
      <c r="WZF297" s="1"/>
      <c r="WZG297" s="1"/>
      <c r="WZH297" s="1"/>
      <c r="WZI297" s="1"/>
      <c r="WZJ297" s="1"/>
      <c r="WZK297" s="1"/>
      <c r="WZL297" s="1"/>
      <c r="WZM297" s="1"/>
      <c r="WZN297" s="1"/>
      <c r="WZO297" s="1"/>
      <c r="WZP297" s="1"/>
      <c r="WZQ297" s="1"/>
      <c r="WZR297" s="1"/>
      <c r="WZS297" s="1"/>
      <c r="WZT297" s="1"/>
      <c r="WZU297" s="1"/>
      <c r="WZV297" s="1"/>
      <c r="WZW297" s="1"/>
      <c r="WZX297" s="1"/>
      <c r="WZY297" s="1"/>
      <c r="WZZ297" s="1"/>
      <c r="XAA297" s="1"/>
      <c r="XAB297" s="1"/>
      <c r="XAC297" s="1"/>
      <c r="XAD297" s="1"/>
      <c r="XAE297" s="1"/>
      <c r="XAF297" s="1"/>
      <c r="XAG297" s="1"/>
      <c r="XAH297" s="1"/>
      <c r="XAI297" s="1"/>
      <c r="XAJ297" s="1"/>
      <c r="XAK297" s="1"/>
      <c r="XAL297" s="1"/>
      <c r="XAM297" s="1"/>
      <c r="XAN297" s="1"/>
      <c r="XAO297" s="1"/>
      <c r="XAP297" s="1"/>
      <c r="XAQ297" s="1"/>
      <c r="XAR297" s="1"/>
      <c r="XAS297" s="1"/>
      <c r="XAT297" s="1"/>
      <c r="XAU297" s="1"/>
      <c r="XAV297" s="1"/>
      <c r="XAW297" s="1"/>
      <c r="XAX297" s="1"/>
      <c r="XAY297" s="1"/>
      <c r="XAZ297" s="1"/>
      <c r="XBA297" s="1"/>
      <c r="XBB297" s="1"/>
      <c r="XBC297" s="1"/>
      <c r="XBD297" s="1"/>
      <c r="XBE297" s="1"/>
      <c r="XBF297" s="1"/>
      <c r="XBG297" s="1"/>
      <c r="XBH297" s="1"/>
      <c r="XBI297" s="1"/>
      <c r="XBJ297" s="1"/>
      <c r="XBK297" s="1"/>
      <c r="XBL297" s="1"/>
      <c r="XBM297" s="1"/>
      <c r="XBN297" s="1"/>
      <c r="XBO297" s="1"/>
      <c r="XBP297" s="1"/>
      <c r="XBQ297" s="1"/>
      <c r="XBR297" s="1"/>
      <c r="XBS297" s="1"/>
      <c r="XBT297" s="1"/>
      <c r="XBU297" s="1"/>
      <c r="XBV297" s="1"/>
      <c r="XBW297" s="1"/>
      <c r="XBX297" s="1"/>
      <c r="XBY297" s="1"/>
      <c r="XBZ297" s="1"/>
      <c r="XCA297" s="1"/>
      <c r="XCB297" s="1"/>
      <c r="XCC297" s="1"/>
      <c r="XCD297" s="1"/>
      <c r="XCE297" s="1"/>
      <c r="XCF297" s="1"/>
      <c r="XCG297" s="1"/>
      <c r="XCH297" s="1"/>
      <c r="XCI297" s="1"/>
      <c r="XCJ297" s="1"/>
      <c r="XCK297" s="1"/>
      <c r="XCL297" s="1"/>
      <c r="XCM297" s="1"/>
      <c r="XCN297" s="1"/>
      <c r="XCO297" s="1"/>
      <c r="XCP297" s="1"/>
      <c r="XCQ297" s="1"/>
      <c r="XCR297" s="1"/>
      <c r="XCS297" s="1"/>
      <c r="XCT297" s="1"/>
      <c r="XCU297" s="1"/>
      <c r="XCV297" s="1"/>
      <c r="XCW297" s="1"/>
      <c r="XCX297" s="1"/>
      <c r="XCY297" s="1"/>
      <c r="XCZ297" s="1"/>
      <c r="XDA297" s="1"/>
      <c r="XDB297" s="1"/>
      <c r="XDC297" s="1"/>
      <c r="XDD297" s="1"/>
      <c r="XDE297" s="1"/>
      <c r="XDF297" s="1"/>
      <c r="XDG297" s="1"/>
      <c r="XDH297" s="1"/>
      <c r="XDI297" s="1"/>
      <c r="XDJ297" s="1"/>
      <c r="XDK297" s="1"/>
      <c r="XDL297" s="1"/>
      <c r="XDM297" s="1"/>
      <c r="XDN297" s="1"/>
      <c r="XDO297" s="1"/>
      <c r="XDP297" s="1"/>
      <c r="XDQ297" s="1"/>
      <c r="XDR297" s="1"/>
      <c r="XDS297" s="1"/>
      <c r="XDT297" s="1"/>
      <c r="XDU297" s="1"/>
      <c r="XDV297" s="1"/>
      <c r="XDW297" s="1"/>
      <c r="XDX297" s="1"/>
      <c r="XDY297" s="1"/>
      <c r="XDZ297" s="1"/>
      <c r="XEA297" s="1"/>
      <c r="XEB297" s="1"/>
      <c r="XEC297" s="1"/>
      <c r="XED297" s="1"/>
      <c r="XEE297" s="1"/>
      <c r="XEF297" s="1"/>
      <c r="XEG297" s="1"/>
      <c r="XEH297" s="1"/>
      <c r="XEI297" s="1"/>
      <c r="XEJ297" s="1"/>
      <c r="XEK297" s="1"/>
      <c r="XEL297" s="1"/>
      <c r="XEM297" s="1"/>
      <c r="XEN297" s="1"/>
      <c r="XEO297" s="1"/>
      <c r="XEP297" s="1"/>
      <c r="XEQ297" s="1"/>
      <c r="XER297" s="1"/>
      <c r="XES297" s="1"/>
      <c r="XET297" s="1"/>
      <c r="XEU297" s="1"/>
      <c r="XEV297" s="1"/>
      <c r="XEW297" s="1"/>
      <c r="XEX297" s="1"/>
      <c r="XEY297" s="1"/>
      <c r="XEZ297" s="1"/>
      <c r="XFA297" s="1"/>
      <c r="XFB297" s="1"/>
      <c r="XFC297" s="1"/>
      <c r="XFD297" s="1"/>
    </row>
    <row r="298" spans="1:151 16227:16384" s="11" customFormat="1" ht="20.25" customHeight="1" x14ac:dyDescent="0.25">
      <c r="A298" s="66" t="s">
        <v>110</v>
      </c>
      <c r="B298" s="67"/>
      <c r="C298" s="62">
        <f t="shared" si="73"/>
        <v>4</v>
      </c>
      <c r="D298" s="62"/>
      <c r="E298" s="20" t="s">
        <v>224</v>
      </c>
      <c r="F298" s="60">
        <f t="shared" ref="F298" si="75">(73.57)*(10.764)</f>
        <v>791.90747999999985</v>
      </c>
      <c r="G298" s="61"/>
      <c r="H298" s="20">
        <v>0</v>
      </c>
      <c r="I298" s="20">
        <f>F298*(($I$169)+1)+H298</f>
        <v>1227.4565939999998</v>
      </c>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WZC298" s="1"/>
      <c r="WZD298" s="1"/>
      <c r="WZE298" s="1"/>
      <c r="WZF298" s="1"/>
      <c r="WZG298" s="1"/>
      <c r="WZH298" s="1"/>
      <c r="WZI298" s="1"/>
      <c r="WZJ298" s="1"/>
      <c r="WZK298" s="1"/>
      <c r="WZL298" s="1"/>
      <c r="WZM298" s="1"/>
      <c r="WZN298" s="1"/>
      <c r="WZO298" s="1"/>
      <c r="WZP298" s="1"/>
      <c r="WZQ298" s="1"/>
      <c r="WZR298" s="1"/>
      <c r="WZS298" s="1"/>
      <c r="WZT298" s="1"/>
      <c r="WZU298" s="1"/>
      <c r="WZV298" s="1"/>
      <c r="WZW298" s="1"/>
      <c r="WZX298" s="1"/>
      <c r="WZY298" s="1"/>
      <c r="WZZ298" s="1"/>
      <c r="XAA298" s="1"/>
      <c r="XAB298" s="1"/>
      <c r="XAC298" s="1"/>
      <c r="XAD298" s="1"/>
      <c r="XAE298" s="1"/>
      <c r="XAF298" s="1"/>
      <c r="XAG298" s="1"/>
      <c r="XAH298" s="1"/>
      <c r="XAI298" s="1"/>
      <c r="XAJ298" s="1"/>
      <c r="XAK298" s="1"/>
      <c r="XAL298" s="1"/>
      <c r="XAM298" s="1"/>
      <c r="XAN298" s="1"/>
      <c r="XAO298" s="1"/>
      <c r="XAP298" s="1"/>
      <c r="XAQ298" s="1"/>
      <c r="XAR298" s="1"/>
      <c r="XAS298" s="1"/>
      <c r="XAT298" s="1"/>
      <c r="XAU298" s="1"/>
      <c r="XAV298" s="1"/>
      <c r="XAW298" s="1"/>
      <c r="XAX298" s="1"/>
      <c r="XAY298" s="1"/>
      <c r="XAZ298" s="1"/>
      <c r="XBA298" s="1"/>
      <c r="XBB298" s="1"/>
      <c r="XBC298" s="1"/>
      <c r="XBD298" s="1"/>
      <c r="XBE298" s="1"/>
      <c r="XBF298" s="1"/>
      <c r="XBG298" s="1"/>
      <c r="XBH298" s="1"/>
      <c r="XBI298" s="1"/>
      <c r="XBJ298" s="1"/>
      <c r="XBK298" s="1"/>
      <c r="XBL298" s="1"/>
      <c r="XBM298" s="1"/>
      <c r="XBN298" s="1"/>
      <c r="XBO298" s="1"/>
      <c r="XBP298" s="1"/>
      <c r="XBQ298" s="1"/>
      <c r="XBR298" s="1"/>
      <c r="XBS298" s="1"/>
      <c r="XBT298" s="1"/>
      <c r="XBU298" s="1"/>
      <c r="XBV298" s="1"/>
      <c r="XBW298" s="1"/>
      <c r="XBX298" s="1"/>
      <c r="XBY298" s="1"/>
      <c r="XBZ298" s="1"/>
      <c r="XCA298" s="1"/>
      <c r="XCB298" s="1"/>
      <c r="XCC298" s="1"/>
      <c r="XCD298" s="1"/>
      <c r="XCE298" s="1"/>
      <c r="XCF298" s="1"/>
      <c r="XCG298" s="1"/>
      <c r="XCH298" s="1"/>
      <c r="XCI298" s="1"/>
      <c r="XCJ298" s="1"/>
      <c r="XCK298" s="1"/>
      <c r="XCL298" s="1"/>
      <c r="XCM298" s="1"/>
      <c r="XCN298" s="1"/>
      <c r="XCO298" s="1"/>
      <c r="XCP298" s="1"/>
      <c r="XCQ298" s="1"/>
      <c r="XCR298" s="1"/>
      <c r="XCS298" s="1"/>
      <c r="XCT298" s="1"/>
      <c r="XCU298" s="1"/>
      <c r="XCV298" s="1"/>
      <c r="XCW298" s="1"/>
      <c r="XCX298" s="1"/>
      <c r="XCY298" s="1"/>
      <c r="XCZ298" s="1"/>
      <c r="XDA298" s="1"/>
      <c r="XDB298" s="1"/>
      <c r="XDC298" s="1"/>
      <c r="XDD298" s="1"/>
      <c r="XDE298" s="1"/>
      <c r="XDF298" s="1"/>
      <c r="XDG298" s="1"/>
      <c r="XDH298" s="1"/>
      <c r="XDI298" s="1"/>
      <c r="XDJ298" s="1"/>
      <c r="XDK298" s="1"/>
      <c r="XDL298" s="1"/>
      <c r="XDM298" s="1"/>
      <c r="XDN298" s="1"/>
      <c r="XDO298" s="1"/>
      <c r="XDP298" s="1"/>
      <c r="XDQ298" s="1"/>
      <c r="XDR298" s="1"/>
      <c r="XDS298" s="1"/>
      <c r="XDT298" s="1"/>
      <c r="XDU298" s="1"/>
      <c r="XDV298" s="1"/>
      <c r="XDW298" s="1"/>
      <c r="XDX298" s="1"/>
      <c r="XDY298" s="1"/>
      <c r="XDZ298" s="1"/>
      <c r="XEA298" s="1"/>
      <c r="XEB298" s="1"/>
      <c r="XEC298" s="1"/>
      <c r="XED298" s="1"/>
      <c r="XEE298" s="1"/>
      <c r="XEF298" s="1"/>
      <c r="XEG298" s="1"/>
      <c r="XEH298" s="1"/>
      <c r="XEI298" s="1"/>
      <c r="XEJ298" s="1"/>
      <c r="XEK298" s="1"/>
      <c r="XEL298" s="1"/>
      <c r="XEM298" s="1"/>
      <c r="XEN298" s="1"/>
      <c r="XEO298" s="1"/>
      <c r="XEP298" s="1"/>
      <c r="XEQ298" s="1"/>
      <c r="XER298" s="1"/>
      <c r="XES298" s="1"/>
      <c r="XET298" s="1"/>
      <c r="XEU298" s="1"/>
      <c r="XEV298" s="1"/>
      <c r="XEW298" s="1"/>
      <c r="XEX298" s="1"/>
      <c r="XEY298" s="1"/>
      <c r="XEZ298" s="1"/>
      <c r="XFA298" s="1"/>
      <c r="XFB298" s="1"/>
      <c r="XFC298" s="1"/>
      <c r="XFD298" s="1"/>
    </row>
    <row r="299" spans="1:151 16227:16384" s="11" customFormat="1" ht="20.25" x14ac:dyDescent="0.25">
      <c r="A299" s="63" t="s">
        <v>236</v>
      </c>
      <c r="B299" s="64"/>
      <c r="C299" s="64"/>
      <c r="D299" s="64"/>
      <c r="E299" s="64"/>
      <c r="F299" s="64"/>
      <c r="G299" s="64"/>
      <c r="H299" s="64"/>
      <c r="I299" s="65"/>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WZC299" s="1"/>
      <c r="WZD299" s="1"/>
      <c r="WZE299" s="1"/>
      <c r="WZF299" s="1"/>
      <c r="WZG299" s="1"/>
      <c r="WZH299" s="1"/>
      <c r="WZI299" s="1"/>
      <c r="WZJ299" s="1"/>
      <c r="WZK299" s="1"/>
      <c r="WZL299" s="1"/>
      <c r="WZM299" s="1"/>
      <c r="WZN299" s="1"/>
      <c r="WZO299" s="1"/>
      <c r="WZP299" s="1"/>
      <c r="WZQ299" s="1"/>
      <c r="WZR299" s="1"/>
      <c r="WZS299" s="1"/>
      <c r="WZT299" s="1"/>
      <c r="WZU299" s="1"/>
      <c r="WZV299" s="1"/>
      <c r="WZW299" s="1"/>
      <c r="WZX299" s="1"/>
      <c r="WZY299" s="1"/>
      <c r="WZZ299" s="1"/>
      <c r="XAA299" s="1"/>
      <c r="XAB299" s="1"/>
      <c r="XAC299" s="1"/>
      <c r="XAD299" s="1"/>
      <c r="XAE299" s="1"/>
      <c r="XAF299" s="1"/>
      <c r="XAG299" s="1"/>
      <c r="XAH299" s="1"/>
      <c r="XAI299" s="1"/>
      <c r="XAJ299" s="1"/>
      <c r="XAK299" s="1"/>
      <c r="XAL299" s="1"/>
      <c r="XAM299" s="1"/>
      <c r="XAN299" s="1"/>
      <c r="XAO299" s="1"/>
      <c r="XAP299" s="1"/>
      <c r="XAQ299" s="1"/>
      <c r="XAR299" s="1"/>
      <c r="XAS299" s="1"/>
      <c r="XAT299" s="1"/>
      <c r="XAU299" s="1"/>
      <c r="XAV299" s="1"/>
      <c r="XAW299" s="1"/>
      <c r="XAX299" s="1"/>
      <c r="XAY299" s="1"/>
      <c r="XAZ299" s="1"/>
      <c r="XBA299" s="1"/>
      <c r="XBB299" s="1"/>
      <c r="XBC299" s="1"/>
      <c r="XBD299" s="1"/>
      <c r="XBE299" s="1"/>
      <c r="XBF299" s="1"/>
      <c r="XBG299" s="1"/>
      <c r="XBH299" s="1"/>
      <c r="XBI299" s="1"/>
      <c r="XBJ299" s="1"/>
      <c r="XBK299" s="1"/>
      <c r="XBL299" s="1"/>
      <c r="XBM299" s="1"/>
      <c r="XBN299" s="1"/>
      <c r="XBO299" s="1"/>
      <c r="XBP299" s="1"/>
      <c r="XBQ299" s="1"/>
      <c r="XBR299" s="1"/>
      <c r="XBS299" s="1"/>
      <c r="XBT299" s="1"/>
      <c r="XBU299" s="1"/>
      <c r="XBV299" s="1"/>
      <c r="XBW299" s="1"/>
      <c r="XBX299" s="1"/>
      <c r="XBY299" s="1"/>
      <c r="XBZ299" s="1"/>
      <c r="XCA299" s="1"/>
      <c r="XCB299" s="1"/>
      <c r="XCC299" s="1"/>
      <c r="XCD299" s="1"/>
      <c r="XCE299" s="1"/>
      <c r="XCF299" s="1"/>
      <c r="XCG299" s="1"/>
      <c r="XCH299" s="1"/>
      <c r="XCI299" s="1"/>
      <c r="XCJ299" s="1"/>
      <c r="XCK299" s="1"/>
      <c r="XCL299" s="1"/>
      <c r="XCM299" s="1"/>
      <c r="XCN299" s="1"/>
      <c r="XCO299" s="1"/>
      <c r="XCP299" s="1"/>
      <c r="XCQ299" s="1"/>
      <c r="XCR299" s="1"/>
      <c r="XCS299" s="1"/>
      <c r="XCT299" s="1"/>
      <c r="XCU299" s="1"/>
      <c r="XCV299" s="1"/>
      <c r="XCW299" s="1"/>
      <c r="XCX299" s="1"/>
      <c r="XCY299" s="1"/>
      <c r="XCZ299" s="1"/>
      <c r="XDA299" s="1"/>
      <c r="XDB299" s="1"/>
      <c r="XDC299" s="1"/>
      <c r="XDD299" s="1"/>
      <c r="XDE299" s="1"/>
      <c r="XDF299" s="1"/>
      <c r="XDG299" s="1"/>
      <c r="XDH299" s="1"/>
      <c r="XDI299" s="1"/>
      <c r="XDJ299" s="1"/>
      <c r="XDK299" s="1"/>
      <c r="XDL299" s="1"/>
      <c r="XDM299" s="1"/>
      <c r="XDN299" s="1"/>
      <c r="XDO299" s="1"/>
      <c r="XDP299" s="1"/>
      <c r="XDQ299" s="1"/>
      <c r="XDR299" s="1"/>
      <c r="XDS299" s="1"/>
      <c r="XDT299" s="1"/>
      <c r="XDU299" s="1"/>
      <c r="XDV299" s="1"/>
      <c r="XDW299" s="1"/>
      <c r="XDX299" s="1"/>
      <c r="XDY299" s="1"/>
      <c r="XDZ299" s="1"/>
      <c r="XEA299" s="1"/>
      <c r="XEB299" s="1"/>
      <c r="XEC299" s="1"/>
      <c r="XED299" s="1"/>
      <c r="XEE299" s="1"/>
      <c r="XEF299" s="1"/>
      <c r="XEG299" s="1"/>
      <c r="XEH299" s="1"/>
      <c r="XEI299" s="1"/>
      <c r="XEJ299" s="1"/>
      <c r="XEK299" s="1"/>
      <c r="XEL299" s="1"/>
      <c r="XEM299" s="1"/>
      <c r="XEN299" s="1"/>
      <c r="XEO299" s="1"/>
      <c r="XEP299" s="1"/>
      <c r="XEQ299" s="1"/>
      <c r="XER299" s="1"/>
      <c r="XES299" s="1"/>
      <c r="XET299" s="1"/>
      <c r="XEU299" s="1"/>
      <c r="XEV299" s="1"/>
      <c r="XEW299" s="1"/>
      <c r="XEX299" s="1"/>
      <c r="XEY299" s="1"/>
      <c r="XEZ299" s="1"/>
      <c r="XFA299" s="1"/>
      <c r="XFB299" s="1"/>
      <c r="XFC299" s="1"/>
      <c r="XFD299" s="1"/>
    </row>
    <row r="300" spans="1:151 16227:16384" s="11" customFormat="1" ht="20.25" x14ac:dyDescent="0.25">
      <c r="A300" s="63" t="s">
        <v>220</v>
      </c>
      <c r="B300" s="64"/>
      <c r="C300" s="64"/>
      <c r="D300" s="64"/>
      <c r="E300" s="64"/>
      <c r="F300" s="64"/>
      <c r="G300" s="64"/>
      <c r="H300" s="64"/>
      <c r="I300" s="65"/>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WZC300" s="1"/>
      <c r="WZD300" s="1"/>
      <c r="WZE300" s="1"/>
      <c r="WZF300" s="1"/>
      <c r="WZG300" s="1"/>
      <c r="WZH300" s="1"/>
      <c r="WZI300" s="1"/>
      <c r="WZJ300" s="1"/>
      <c r="WZK300" s="1"/>
      <c r="WZL300" s="1"/>
      <c r="WZM300" s="1"/>
      <c r="WZN300" s="1"/>
      <c r="WZO300" s="1"/>
      <c r="WZP300" s="1"/>
      <c r="WZQ300" s="1"/>
      <c r="WZR300" s="1"/>
      <c r="WZS300" s="1"/>
      <c r="WZT300" s="1"/>
      <c r="WZU300" s="1"/>
      <c r="WZV300" s="1"/>
      <c r="WZW300" s="1"/>
      <c r="WZX300" s="1"/>
      <c r="WZY300" s="1"/>
      <c r="WZZ300" s="1"/>
      <c r="XAA300" s="1"/>
      <c r="XAB300" s="1"/>
      <c r="XAC300" s="1"/>
      <c r="XAD300" s="1"/>
      <c r="XAE300" s="1"/>
      <c r="XAF300" s="1"/>
      <c r="XAG300" s="1"/>
      <c r="XAH300" s="1"/>
      <c r="XAI300" s="1"/>
      <c r="XAJ300" s="1"/>
      <c r="XAK300" s="1"/>
      <c r="XAL300" s="1"/>
      <c r="XAM300" s="1"/>
      <c r="XAN300" s="1"/>
      <c r="XAO300" s="1"/>
      <c r="XAP300" s="1"/>
      <c r="XAQ300" s="1"/>
      <c r="XAR300" s="1"/>
      <c r="XAS300" s="1"/>
      <c r="XAT300" s="1"/>
      <c r="XAU300" s="1"/>
      <c r="XAV300" s="1"/>
      <c r="XAW300" s="1"/>
      <c r="XAX300" s="1"/>
      <c r="XAY300" s="1"/>
      <c r="XAZ300" s="1"/>
      <c r="XBA300" s="1"/>
      <c r="XBB300" s="1"/>
      <c r="XBC300" s="1"/>
      <c r="XBD300" s="1"/>
      <c r="XBE300" s="1"/>
      <c r="XBF300" s="1"/>
      <c r="XBG300" s="1"/>
      <c r="XBH300" s="1"/>
      <c r="XBI300" s="1"/>
      <c r="XBJ300" s="1"/>
      <c r="XBK300" s="1"/>
      <c r="XBL300" s="1"/>
      <c r="XBM300" s="1"/>
      <c r="XBN300" s="1"/>
      <c r="XBO300" s="1"/>
      <c r="XBP300" s="1"/>
      <c r="XBQ300" s="1"/>
      <c r="XBR300" s="1"/>
      <c r="XBS300" s="1"/>
      <c r="XBT300" s="1"/>
      <c r="XBU300" s="1"/>
      <c r="XBV300" s="1"/>
      <c r="XBW300" s="1"/>
      <c r="XBX300" s="1"/>
      <c r="XBY300" s="1"/>
      <c r="XBZ300" s="1"/>
      <c r="XCA300" s="1"/>
      <c r="XCB300" s="1"/>
      <c r="XCC300" s="1"/>
      <c r="XCD300" s="1"/>
      <c r="XCE300" s="1"/>
      <c r="XCF300" s="1"/>
      <c r="XCG300" s="1"/>
      <c r="XCH300" s="1"/>
      <c r="XCI300" s="1"/>
      <c r="XCJ300" s="1"/>
      <c r="XCK300" s="1"/>
      <c r="XCL300" s="1"/>
      <c r="XCM300" s="1"/>
      <c r="XCN300" s="1"/>
      <c r="XCO300" s="1"/>
      <c r="XCP300" s="1"/>
      <c r="XCQ300" s="1"/>
      <c r="XCR300" s="1"/>
      <c r="XCS300" s="1"/>
      <c r="XCT300" s="1"/>
      <c r="XCU300" s="1"/>
      <c r="XCV300" s="1"/>
      <c r="XCW300" s="1"/>
      <c r="XCX300" s="1"/>
      <c r="XCY300" s="1"/>
      <c r="XCZ300" s="1"/>
      <c r="XDA300" s="1"/>
      <c r="XDB300" s="1"/>
      <c r="XDC300" s="1"/>
      <c r="XDD300" s="1"/>
      <c r="XDE300" s="1"/>
      <c r="XDF300" s="1"/>
      <c r="XDG300" s="1"/>
      <c r="XDH300" s="1"/>
      <c r="XDI300" s="1"/>
      <c r="XDJ300" s="1"/>
      <c r="XDK300" s="1"/>
      <c r="XDL300" s="1"/>
      <c r="XDM300" s="1"/>
      <c r="XDN300" s="1"/>
      <c r="XDO300" s="1"/>
      <c r="XDP300" s="1"/>
      <c r="XDQ300" s="1"/>
      <c r="XDR300" s="1"/>
      <c r="XDS300" s="1"/>
      <c r="XDT300" s="1"/>
      <c r="XDU300" s="1"/>
      <c r="XDV300" s="1"/>
      <c r="XDW300" s="1"/>
      <c r="XDX300" s="1"/>
      <c r="XDY300" s="1"/>
      <c r="XDZ300" s="1"/>
      <c r="XEA300" s="1"/>
      <c r="XEB300" s="1"/>
      <c r="XEC300" s="1"/>
      <c r="XED300" s="1"/>
      <c r="XEE300" s="1"/>
      <c r="XEF300" s="1"/>
      <c r="XEG300" s="1"/>
      <c r="XEH300" s="1"/>
      <c r="XEI300" s="1"/>
      <c r="XEJ300" s="1"/>
      <c r="XEK300" s="1"/>
      <c r="XEL300" s="1"/>
      <c r="XEM300" s="1"/>
      <c r="XEN300" s="1"/>
      <c r="XEO300" s="1"/>
      <c r="XEP300" s="1"/>
      <c r="XEQ300" s="1"/>
      <c r="XER300" s="1"/>
      <c r="XES300" s="1"/>
      <c r="XET300" s="1"/>
      <c r="XEU300" s="1"/>
      <c r="XEV300" s="1"/>
      <c r="XEW300" s="1"/>
      <c r="XEX300" s="1"/>
      <c r="XEY300" s="1"/>
      <c r="XEZ300" s="1"/>
      <c r="XFA300" s="1"/>
      <c r="XFB300" s="1"/>
      <c r="XFC300" s="1"/>
      <c r="XFD300" s="1"/>
    </row>
    <row r="301" spans="1:151 16227:16384" s="11" customFormat="1" ht="20.25" x14ac:dyDescent="0.25">
      <c r="A301" s="63" t="s">
        <v>237</v>
      </c>
      <c r="B301" s="64"/>
      <c r="C301" s="64"/>
      <c r="D301" s="64"/>
      <c r="E301" s="64"/>
      <c r="F301" s="64"/>
      <c r="G301" s="64"/>
      <c r="H301" s="64"/>
      <c r="I301" s="65"/>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WZC301" s="1"/>
      <c r="WZD301" s="1"/>
      <c r="WZE301" s="1"/>
      <c r="WZF301" s="1"/>
      <c r="WZG301" s="1"/>
      <c r="WZH301" s="1"/>
      <c r="WZI301" s="1"/>
      <c r="WZJ301" s="1"/>
      <c r="WZK301" s="1"/>
      <c r="WZL301" s="1"/>
      <c r="WZM301" s="1"/>
      <c r="WZN301" s="1"/>
      <c r="WZO301" s="1"/>
      <c r="WZP301" s="1"/>
      <c r="WZQ301" s="1"/>
      <c r="WZR301" s="1"/>
      <c r="WZS301" s="1"/>
      <c r="WZT301" s="1"/>
      <c r="WZU301" s="1"/>
      <c r="WZV301" s="1"/>
      <c r="WZW301" s="1"/>
      <c r="WZX301" s="1"/>
      <c r="WZY301" s="1"/>
      <c r="WZZ301" s="1"/>
      <c r="XAA301" s="1"/>
      <c r="XAB301" s="1"/>
      <c r="XAC301" s="1"/>
      <c r="XAD301" s="1"/>
      <c r="XAE301" s="1"/>
      <c r="XAF301" s="1"/>
      <c r="XAG301" s="1"/>
      <c r="XAH301" s="1"/>
      <c r="XAI301" s="1"/>
      <c r="XAJ301" s="1"/>
      <c r="XAK301" s="1"/>
      <c r="XAL301" s="1"/>
      <c r="XAM301" s="1"/>
      <c r="XAN301" s="1"/>
      <c r="XAO301" s="1"/>
      <c r="XAP301" s="1"/>
      <c r="XAQ301" s="1"/>
      <c r="XAR301" s="1"/>
      <c r="XAS301" s="1"/>
      <c r="XAT301" s="1"/>
      <c r="XAU301" s="1"/>
      <c r="XAV301" s="1"/>
      <c r="XAW301" s="1"/>
      <c r="XAX301" s="1"/>
      <c r="XAY301" s="1"/>
      <c r="XAZ301" s="1"/>
      <c r="XBA301" s="1"/>
      <c r="XBB301" s="1"/>
      <c r="XBC301" s="1"/>
      <c r="XBD301" s="1"/>
      <c r="XBE301" s="1"/>
      <c r="XBF301" s="1"/>
      <c r="XBG301" s="1"/>
      <c r="XBH301" s="1"/>
      <c r="XBI301" s="1"/>
      <c r="XBJ301" s="1"/>
      <c r="XBK301" s="1"/>
      <c r="XBL301" s="1"/>
      <c r="XBM301" s="1"/>
      <c r="XBN301" s="1"/>
      <c r="XBO301" s="1"/>
      <c r="XBP301" s="1"/>
      <c r="XBQ301" s="1"/>
      <c r="XBR301" s="1"/>
      <c r="XBS301" s="1"/>
      <c r="XBT301" s="1"/>
      <c r="XBU301" s="1"/>
      <c r="XBV301" s="1"/>
      <c r="XBW301" s="1"/>
      <c r="XBX301" s="1"/>
      <c r="XBY301" s="1"/>
      <c r="XBZ301" s="1"/>
      <c r="XCA301" s="1"/>
      <c r="XCB301" s="1"/>
      <c r="XCC301" s="1"/>
      <c r="XCD301" s="1"/>
      <c r="XCE301" s="1"/>
      <c r="XCF301" s="1"/>
      <c r="XCG301" s="1"/>
      <c r="XCH301" s="1"/>
      <c r="XCI301" s="1"/>
      <c r="XCJ301" s="1"/>
      <c r="XCK301" s="1"/>
      <c r="XCL301" s="1"/>
      <c r="XCM301" s="1"/>
      <c r="XCN301" s="1"/>
      <c r="XCO301" s="1"/>
      <c r="XCP301" s="1"/>
      <c r="XCQ301" s="1"/>
      <c r="XCR301" s="1"/>
      <c r="XCS301" s="1"/>
      <c r="XCT301" s="1"/>
      <c r="XCU301" s="1"/>
      <c r="XCV301" s="1"/>
      <c r="XCW301" s="1"/>
      <c r="XCX301" s="1"/>
      <c r="XCY301" s="1"/>
      <c r="XCZ301" s="1"/>
      <c r="XDA301" s="1"/>
      <c r="XDB301" s="1"/>
      <c r="XDC301" s="1"/>
      <c r="XDD301" s="1"/>
      <c r="XDE301" s="1"/>
      <c r="XDF301" s="1"/>
      <c r="XDG301" s="1"/>
      <c r="XDH301" s="1"/>
      <c r="XDI301" s="1"/>
      <c r="XDJ301" s="1"/>
      <c r="XDK301" s="1"/>
      <c r="XDL301" s="1"/>
      <c r="XDM301" s="1"/>
      <c r="XDN301" s="1"/>
      <c r="XDO301" s="1"/>
      <c r="XDP301" s="1"/>
      <c r="XDQ301" s="1"/>
      <c r="XDR301" s="1"/>
      <c r="XDS301" s="1"/>
      <c r="XDT301" s="1"/>
      <c r="XDU301" s="1"/>
      <c r="XDV301" s="1"/>
      <c r="XDW301" s="1"/>
      <c r="XDX301" s="1"/>
      <c r="XDY301" s="1"/>
      <c r="XDZ301" s="1"/>
      <c r="XEA301" s="1"/>
      <c r="XEB301" s="1"/>
      <c r="XEC301" s="1"/>
      <c r="XED301" s="1"/>
      <c r="XEE301" s="1"/>
      <c r="XEF301" s="1"/>
      <c r="XEG301" s="1"/>
      <c r="XEH301" s="1"/>
      <c r="XEI301" s="1"/>
      <c r="XEJ301" s="1"/>
      <c r="XEK301" s="1"/>
      <c r="XEL301" s="1"/>
      <c r="XEM301" s="1"/>
      <c r="XEN301" s="1"/>
      <c r="XEO301" s="1"/>
      <c r="XEP301" s="1"/>
      <c r="XEQ301" s="1"/>
      <c r="XER301" s="1"/>
      <c r="XES301" s="1"/>
      <c r="XET301" s="1"/>
      <c r="XEU301" s="1"/>
      <c r="XEV301" s="1"/>
      <c r="XEW301" s="1"/>
      <c r="XEX301" s="1"/>
      <c r="XEY301" s="1"/>
      <c r="XEZ301" s="1"/>
      <c r="XFA301" s="1"/>
      <c r="XFB301" s="1"/>
      <c r="XFC301" s="1"/>
      <c r="XFD301" s="1"/>
    </row>
    <row r="302" spans="1:151 16227:16384" s="11" customFormat="1" ht="20.25" customHeight="1" x14ac:dyDescent="0.25">
      <c r="A302" s="63" t="s">
        <v>222</v>
      </c>
      <c r="B302" s="64"/>
      <c r="C302" s="64"/>
      <c r="D302" s="64"/>
      <c r="E302" s="64"/>
      <c r="F302" s="64"/>
      <c r="G302" s="64"/>
      <c r="H302" s="64"/>
      <c r="I302" s="68"/>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WZC302" s="1"/>
      <c r="WZD302" s="1"/>
      <c r="WZE302" s="1"/>
      <c r="WZF302" s="1"/>
      <c r="WZG302" s="1"/>
      <c r="WZH302" s="1"/>
      <c r="WZI302" s="1"/>
      <c r="WZJ302" s="1"/>
      <c r="WZK302" s="1"/>
      <c r="WZL302" s="1"/>
      <c r="WZM302" s="1"/>
      <c r="WZN302" s="1"/>
      <c r="WZO302" s="1"/>
      <c r="WZP302" s="1"/>
      <c r="WZQ302" s="1"/>
      <c r="WZR302" s="1"/>
      <c r="WZS302" s="1"/>
      <c r="WZT302" s="1"/>
      <c r="WZU302" s="1"/>
      <c r="WZV302" s="1"/>
      <c r="WZW302" s="1"/>
      <c r="WZX302" s="1"/>
      <c r="WZY302" s="1"/>
      <c r="WZZ302" s="1"/>
      <c r="XAA302" s="1"/>
      <c r="XAB302" s="1"/>
      <c r="XAC302" s="1"/>
      <c r="XAD302" s="1"/>
      <c r="XAE302" s="1"/>
      <c r="XAF302" s="1"/>
      <c r="XAG302" s="1"/>
      <c r="XAH302" s="1"/>
      <c r="XAI302" s="1"/>
      <c r="XAJ302" s="1"/>
      <c r="XAK302" s="1"/>
      <c r="XAL302" s="1"/>
      <c r="XAM302" s="1"/>
      <c r="XAN302" s="1"/>
      <c r="XAO302" s="1"/>
      <c r="XAP302" s="1"/>
      <c r="XAQ302" s="1"/>
      <c r="XAR302" s="1"/>
      <c r="XAS302" s="1"/>
      <c r="XAT302" s="1"/>
      <c r="XAU302" s="1"/>
      <c r="XAV302" s="1"/>
      <c r="XAW302" s="1"/>
      <c r="XAX302" s="1"/>
      <c r="XAY302" s="1"/>
      <c r="XAZ302" s="1"/>
      <c r="XBA302" s="1"/>
      <c r="XBB302" s="1"/>
      <c r="XBC302" s="1"/>
      <c r="XBD302" s="1"/>
      <c r="XBE302" s="1"/>
      <c r="XBF302" s="1"/>
      <c r="XBG302" s="1"/>
      <c r="XBH302" s="1"/>
      <c r="XBI302" s="1"/>
      <c r="XBJ302" s="1"/>
      <c r="XBK302" s="1"/>
      <c r="XBL302" s="1"/>
      <c r="XBM302" s="1"/>
      <c r="XBN302" s="1"/>
      <c r="XBO302" s="1"/>
      <c r="XBP302" s="1"/>
      <c r="XBQ302" s="1"/>
      <c r="XBR302" s="1"/>
      <c r="XBS302" s="1"/>
      <c r="XBT302" s="1"/>
      <c r="XBU302" s="1"/>
      <c r="XBV302" s="1"/>
      <c r="XBW302" s="1"/>
      <c r="XBX302" s="1"/>
      <c r="XBY302" s="1"/>
      <c r="XBZ302" s="1"/>
      <c r="XCA302" s="1"/>
      <c r="XCB302" s="1"/>
      <c r="XCC302" s="1"/>
      <c r="XCD302" s="1"/>
      <c r="XCE302" s="1"/>
      <c r="XCF302" s="1"/>
      <c r="XCG302" s="1"/>
      <c r="XCH302" s="1"/>
      <c r="XCI302" s="1"/>
      <c r="XCJ302" s="1"/>
      <c r="XCK302" s="1"/>
      <c r="XCL302" s="1"/>
      <c r="XCM302" s="1"/>
      <c r="XCN302" s="1"/>
      <c r="XCO302" s="1"/>
      <c r="XCP302" s="1"/>
      <c r="XCQ302" s="1"/>
      <c r="XCR302" s="1"/>
      <c r="XCS302" s="1"/>
      <c r="XCT302" s="1"/>
      <c r="XCU302" s="1"/>
      <c r="XCV302" s="1"/>
      <c r="XCW302" s="1"/>
      <c r="XCX302" s="1"/>
      <c r="XCY302" s="1"/>
      <c r="XCZ302" s="1"/>
      <c r="XDA302" s="1"/>
      <c r="XDB302" s="1"/>
      <c r="XDC302" s="1"/>
      <c r="XDD302" s="1"/>
      <c r="XDE302" s="1"/>
      <c r="XDF302" s="1"/>
      <c r="XDG302" s="1"/>
      <c r="XDH302" s="1"/>
      <c r="XDI302" s="1"/>
      <c r="XDJ302" s="1"/>
      <c r="XDK302" s="1"/>
      <c r="XDL302" s="1"/>
      <c r="XDM302" s="1"/>
      <c r="XDN302" s="1"/>
      <c r="XDO302" s="1"/>
      <c r="XDP302" s="1"/>
      <c r="XDQ302" s="1"/>
      <c r="XDR302" s="1"/>
      <c r="XDS302" s="1"/>
      <c r="XDT302" s="1"/>
      <c r="XDU302" s="1"/>
      <c r="XDV302" s="1"/>
      <c r="XDW302" s="1"/>
      <c r="XDX302" s="1"/>
      <c r="XDY302" s="1"/>
      <c r="XDZ302" s="1"/>
      <c r="XEA302" s="1"/>
      <c r="XEB302" s="1"/>
      <c r="XEC302" s="1"/>
      <c r="XED302" s="1"/>
      <c r="XEE302" s="1"/>
      <c r="XEF302" s="1"/>
      <c r="XEG302" s="1"/>
      <c r="XEH302" s="1"/>
      <c r="XEI302" s="1"/>
      <c r="XEJ302" s="1"/>
      <c r="XEK302" s="1"/>
      <c r="XEL302" s="1"/>
      <c r="XEM302" s="1"/>
      <c r="XEN302" s="1"/>
      <c r="XEO302" s="1"/>
      <c r="XEP302" s="1"/>
      <c r="XEQ302" s="1"/>
      <c r="XER302" s="1"/>
      <c r="XES302" s="1"/>
      <c r="XET302" s="1"/>
      <c r="XEU302" s="1"/>
      <c r="XEV302" s="1"/>
      <c r="XEW302" s="1"/>
      <c r="XEX302" s="1"/>
      <c r="XEY302" s="1"/>
      <c r="XEZ302" s="1"/>
      <c r="XFA302" s="1"/>
      <c r="XFB302" s="1"/>
      <c r="XFC302" s="1"/>
      <c r="XFD302" s="1"/>
    </row>
    <row r="303" spans="1:151 16227:16384" s="11" customFormat="1" ht="20.25" customHeight="1" x14ac:dyDescent="0.25">
      <c r="A303" s="66" t="s">
        <v>110</v>
      </c>
      <c r="B303" s="67"/>
      <c r="C303" s="62">
        <v>1</v>
      </c>
      <c r="D303" s="62"/>
      <c r="E303" s="20" t="s">
        <v>227</v>
      </c>
      <c r="F303" s="60">
        <f>(82.37)*(10.764)</f>
        <v>886.63067999999998</v>
      </c>
      <c r="G303" s="61"/>
      <c r="H303" s="20">
        <v>0</v>
      </c>
      <c r="I303" s="20">
        <f>F303*(($I$169)+1)+H303</f>
        <v>1374.277554</v>
      </c>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WZC303" s="1"/>
      <c r="WZD303" s="1"/>
      <c r="WZE303" s="1"/>
      <c r="WZF303" s="1"/>
      <c r="WZG303" s="1"/>
      <c r="WZH303" s="1"/>
      <c r="WZI303" s="1"/>
      <c r="WZJ303" s="1"/>
      <c r="WZK303" s="1"/>
      <c r="WZL303" s="1"/>
      <c r="WZM303" s="1"/>
      <c r="WZN303" s="1"/>
      <c r="WZO303" s="1"/>
      <c r="WZP303" s="1"/>
      <c r="WZQ303" s="1"/>
      <c r="WZR303" s="1"/>
      <c r="WZS303" s="1"/>
      <c r="WZT303" s="1"/>
      <c r="WZU303" s="1"/>
      <c r="WZV303" s="1"/>
      <c r="WZW303" s="1"/>
      <c r="WZX303" s="1"/>
      <c r="WZY303" s="1"/>
      <c r="WZZ303" s="1"/>
      <c r="XAA303" s="1"/>
      <c r="XAB303" s="1"/>
      <c r="XAC303" s="1"/>
      <c r="XAD303" s="1"/>
      <c r="XAE303" s="1"/>
      <c r="XAF303" s="1"/>
      <c r="XAG303" s="1"/>
      <c r="XAH303" s="1"/>
      <c r="XAI303" s="1"/>
      <c r="XAJ303" s="1"/>
      <c r="XAK303" s="1"/>
      <c r="XAL303" s="1"/>
      <c r="XAM303" s="1"/>
      <c r="XAN303" s="1"/>
      <c r="XAO303" s="1"/>
      <c r="XAP303" s="1"/>
      <c r="XAQ303" s="1"/>
      <c r="XAR303" s="1"/>
      <c r="XAS303" s="1"/>
      <c r="XAT303" s="1"/>
      <c r="XAU303" s="1"/>
      <c r="XAV303" s="1"/>
      <c r="XAW303" s="1"/>
      <c r="XAX303" s="1"/>
      <c r="XAY303" s="1"/>
      <c r="XAZ303" s="1"/>
      <c r="XBA303" s="1"/>
      <c r="XBB303" s="1"/>
      <c r="XBC303" s="1"/>
      <c r="XBD303" s="1"/>
      <c r="XBE303" s="1"/>
      <c r="XBF303" s="1"/>
      <c r="XBG303" s="1"/>
      <c r="XBH303" s="1"/>
      <c r="XBI303" s="1"/>
      <c r="XBJ303" s="1"/>
      <c r="XBK303" s="1"/>
      <c r="XBL303" s="1"/>
      <c r="XBM303" s="1"/>
      <c r="XBN303" s="1"/>
      <c r="XBO303" s="1"/>
      <c r="XBP303" s="1"/>
      <c r="XBQ303" s="1"/>
      <c r="XBR303" s="1"/>
      <c r="XBS303" s="1"/>
      <c r="XBT303" s="1"/>
      <c r="XBU303" s="1"/>
      <c r="XBV303" s="1"/>
      <c r="XBW303" s="1"/>
      <c r="XBX303" s="1"/>
      <c r="XBY303" s="1"/>
      <c r="XBZ303" s="1"/>
      <c r="XCA303" s="1"/>
      <c r="XCB303" s="1"/>
      <c r="XCC303" s="1"/>
      <c r="XCD303" s="1"/>
      <c r="XCE303" s="1"/>
      <c r="XCF303" s="1"/>
      <c r="XCG303" s="1"/>
      <c r="XCH303" s="1"/>
      <c r="XCI303" s="1"/>
      <c r="XCJ303" s="1"/>
      <c r="XCK303" s="1"/>
      <c r="XCL303" s="1"/>
      <c r="XCM303" s="1"/>
      <c r="XCN303" s="1"/>
      <c r="XCO303" s="1"/>
      <c r="XCP303" s="1"/>
      <c r="XCQ303" s="1"/>
      <c r="XCR303" s="1"/>
      <c r="XCS303" s="1"/>
      <c r="XCT303" s="1"/>
      <c r="XCU303" s="1"/>
      <c r="XCV303" s="1"/>
      <c r="XCW303" s="1"/>
      <c r="XCX303" s="1"/>
      <c r="XCY303" s="1"/>
      <c r="XCZ303" s="1"/>
      <c r="XDA303" s="1"/>
      <c r="XDB303" s="1"/>
      <c r="XDC303" s="1"/>
      <c r="XDD303" s="1"/>
      <c r="XDE303" s="1"/>
      <c r="XDF303" s="1"/>
      <c r="XDG303" s="1"/>
      <c r="XDH303" s="1"/>
      <c r="XDI303" s="1"/>
      <c r="XDJ303" s="1"/>
      <c r="XDK303" s="1"/>
      <c r="XDL303" s="1"/>
      <c r="XDM303" s="1"/>
      <c r="XDN303" s="1"/>
      <c r="XDO303" s="1"/>
      <c r="XDP303" s="1"/>
      <c r="XDQ303" s="1"/>
      <c r="XDR303" s="1"/>
      <c r="XDS303" s="1"/>
      <c r="XDT303" s="1"/>
      <c r="XDU303" s="1"/>
      <c r="XDV303" s="1"/>
      <c r="XDW303" s="1"/>
      <c r="XDX303" s="1"/>
      <c r="XDY303" s="1"/>
      <c r="XDZ303" s="1"/>
      <c r="XEA303" s="1"/>
      <c r="XEB303" s="1"/>
      <c r="XEC303" s="1"/>
      <c r="XED303" s="1"/>
      <c r="XEE303" s="1"/>
      <c r="XEF303" s="1"/>
      <c r="XEG303" s="1"/>
      <c r="XEH303" s="1"/>
      <c r="XEI303" s="1"/>
      <c r="XEJ303" s="1"/>
      <c r="XEK303" s="1"/>
      <c r="XEL303" s="1"/>
      <c r="XEM303" s="1"/>
      <c r="XEN303" s="1"/>
      <c r="XEO303" s="1"/>
      <c r="XEP303" s="1"/>
      <c r="XEQ303" s="1"/>
      <c r="XER303" s="1"/>
      <c r="XES303" s="1"/>
      <c r="XET303" s="1"/>
      <c r="XEU303" s="1"/>
      <c r="XEV303" s="1"/>
      <c r="XEW303" s="1"/>
      <c r="XEX303" s="1"/>
      <c r="XEY303" s="1"/>
      <c r="XEZ303" s="1"/>
      <c r="XFA303" s="1"/>
      <c r="XFB303" s="1"/>
      <c r="XFC303" s="1"/>
      <c r="XFD303" s="1"/>
    </row>
    <row r="304" spans="1:151 16227:16384" s="11" customFormat="1" ht="20.25" customHeight="1" x14ac:dyDescent="0.25">
      <c r="A304" s="66" t="s">
        <v>110</v>
      </c>
      <c r="B304" s="67"/>
      <c r="C304" s="62">
        <f>C303+1</f>
        <v>2</v>
      </c>
      <c r="D304" s="62"/>
      <c r="E304" s="20" t="s">
        <v>224</v>
      </c>
      <c r="F304" s="60">
        <f>(69.37)*(10.764)</f>
        <v>746.69867999999997</v>
      </c>
      <c r="G304" s="61"/>
      <c r="H304" s="20">
        <v>0</v>
      </c>
      <c r="I304" s="20">
        <f>F304*(($I$169)+1)+H304</f>
        <v>1157.3829539999999</v>
      </c>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WZC304" s="1"/>
      <c r="WZD304" s="1"/>
      <c r="WZE304" s="1"/>
      <c r="WZF304" s="1"/>
      <c r="WZG304" s="1"/>
      <c r="WZH304" s="1"/>
      <c r="WZI304" s="1"/>
      <c r="WZJ304" s="1"/>
      <c r="WZK304" s="1"/>
      <c r="WZL304" s="1"/>
      <c r="WZM304" s="1"/>
      <c r="WZN304" s="1"/>
      <c r="WZO304" s="1"/>
      <c r="WZP304" s="1"/>
      <c r="WZQ304" s="1"/>
      <c r="WZR304" s="1"/>
      <c r="WZS304" s="1"/>
      <c r="WZT304" s="1"/>
      <c r="WZU304" s="1"/>
      <c r="WZV304" s="1"/>
      <c r="WZW304" s="1"/>
      <c r="WZX304" s="1"/>
      <c r="WZY304" s="1"/>
      <c r="WZZ304" s="1"/>
      <c r="XAA304" s="1"/>
      <c r="XAB304" s="1"/>
      <c r="XAC304" s="1"/>
      <c r="XAD304" s="1"/>
      <c r="XAE304" s="1"/>
      <c r="XAF304" s="1"/>
      <c r="XAG304" s="1"/>
      <c r="XAH304" s="1"/>
      <c r="XAI304" s="1"/>
      <c r="XAJ304" s="1"/>
      <c r="XAK304" s="1"/>
      <c r="XAL304" s="1"/>
      <c r="XAM304" s="1"/>
      <c r="XAN304" s="1"/>
      <c r="XAO304" s="1"/>
      <c r="XAP304" s="1"/>
      <c r="XAQ304" s="1"/>
      <c r="XAR304" s="1"/>
      <c r="XAS304" s="1"/>
      <c r="XAT304" s="1"/>
      <c r="XAU304" s="1"/>
      <c r="XAV304" s="1"/>
      <c r="XAW304" s="1"/>
      <c r="XAX304" s="1"/>
      <c r="XAY304" s="1"/>
      <c r="XAZ304" s="1"/>
      <c r="XBA304" s="1"/>
      <c r="XBB304" s="1"/>
      <c r="XBC304" s="1"/>
      <c r="XBD304" s="1"/>
      <c r="XBE304" s="1"/>
      <c r="XBF304" s="1"/>
      <c r="XBG304" s="1"/>
      <c r="XBH304" s="1"/>
      <c r="XBI304" s="1"/>
      <c r="XBJ304" s="1"/>
      <c r="XBK304" s="1"/>
      <c r="XBL304" s="1"/>
      <c r="XBM304" s="1"/>
      <c r="XBN304" s="1"/>
      <c r="XBO304" s="1"/>
      <c r="XBP304" s="1"/>
      <c r="XBQ304" s="1"/>
      <c r="XBR304" s="1"/>
      <c r="XBS304" s="1"/>
      <c r="XBT304" s="1"/>
      <c r="XBU304" s="1"/>
      <c r="XBV304" s="1"/>
      <c r="XBW304" s="1"/>
      <c r="XBX304" s="1"/>
      <c r="XBY304" s="1"/>
      <c r="XBZ304" s="1"/>
      <c r="XCA304" s="1"/>
      <c r="XCB304" s="1"/>
      <c r="XCC304" s="1"/>
      <c r="XCD304" s="1"/>
      <c r="XCE304" s="1"/>
      <c r="XCF304" s="1"/>
      <c r="XCG304" s="1"/>
      <c r="XCH304" s="1"/>
      <c r="XCI304" s="1"/>
      <c r="XCJ304" s="1"/>
      <c r="XCK304" s="1"/>
      <c r="XCL304" s="1"/>
      <c r="XCM304" s="1"/>
      <c r="XCN304" s="1"/>
      <c r="XCO304" s="1"/>
      <c r="XCP304" s="1"/>
      <c r="XCQ304" s="1"/>
      <c r="XCR304" s="1"/>
      <c r="XCS304" s="1"/>
      <c r="XCT304" s="1"/>
      <c r="XCU304" s="1"/>
      <c r="XCV304" s="1"/>
      <c r="XCW304" s="1"/>
      <c r="XCX304" s="1"/>
      <c r="XCY304" s="1"/>
      <c r="XCZ304" s="1"/>
      <c r="XDA304" s="1"/>
      <c r="XDB304" s="1"/>
      <c r="XDC304" s="1"/>
      <c r="XDD304" s="1"/>
      <c r="XDE304" s="1"/>
      <c r="XDF304" s="1"/>
      <c r="XDG304" s="1"/>
      <c r="XDH304" s="1"/>
      <c r="XDI304" s="1"/>
      <c r="XDJ304" s="1"/>
      <c r="XDK304" s="1"/>
      <c r="XDL304" s="1"/>
      <c r="XDM304" s="1"/>
      <c r="XDN304" s="1"/>
      <c r="XDO304" s="1"/>
      <c r="XDP304" s="1"/>
      <c r="XDQ304" s="1"/>
      <c r="XDR304" s="1"/>
      <c r="XDS304" s="1"/>
      <c r="XDT304" s="1"/>
      <c r="XDU304" s="1"/>
      <c r="XDV304" s="1"/>
      <c r="XDW304" s="1"/>
      <c r="XDX304" s="1"/>
      <c r="XDY304" s="1"/>
      <c r="XDZ304" s="1"/>
      <c r="XEA304" s="1"/>
      <c r="XEB304" s="1"/>
      <c r="XEC304" s="1"/>
      <c r="XED304" s="1"/>
      <c r="XEE304" s="1"/>
      <c r="XEF304" s="1"/>
      <c r="XEG304" s="1"/>
      <c r="XEH304" s="1"/>
      <c r="XEI304" s="1"/>
      <c r="XEJ304" s="1"/>
      <c r="XEK304" s="1"/>
      <c r="XEL304" s="1"/>
      <c r="XEM304" s="1"/>
      <c r="XEN304" s="1"/>
      <c r="XEO304" s="1"/>
      <c r="XEP304" s="1"/>
      <c r="XEQ304" s="1"/>
      <c r="XER304" s="1"/>
      <c r="XES304" s="1"/>
      <c r="XET304" s="1"/>
      <c r="XEU304" s="1"/>
      <c r="XEV304" s="1"/>
      <c r="XEW304" s="1"/>
      <c r="XEX304" s="1"/>
      <c r="XEY304" s="1"/>
      <c r="XEZ304" s="1"/>
      <c r="XFA304" s="1"/>
      <c r="XFB304" s="1"/>
      <c r="XFC304" s="1"/>
      <c r="XFD304" s="1"/>
    </row>
    <row r="305" spans="1:151 16227:16384" s="11" customFormat="1" ht="20.25" customHeight="1" x14ac:dyDescent="0.25">
      <c r="A305" s="66" t="s">
        <v>110</v>
      </c>
      <c r="B305" s="67"/>
      <c r="C305" s="62">
        <f t="shared" ref="C305:C306" si="76">C304+1</f>
        <v>3</v>
      </c>
      <c r="D305" s="62"/>
      <c r="E305" s="20" t="s">
        <v>224</v>
      </c>
      <c r="F305" s="60">
        <f>(69.37)*(10.764)</f>
        <v>746.69867999999997</v>
      </c>
      <c r="G305" s="61"/>
      <c r="H305" s="20">
        <v>0</v>
      </c>
      <c r="I305" s="20">
        <f>F305*(($I$169)+1)+H305</f>
        <v>1157.3829539999999</v>
      </c>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WZC305" s="1"/>
      <c r="WZD305" s="1"/>
      <c r="WZE305" s="1"/>
      <c r="WZF305" s="1"/>
      <c r="WZG305" s="1"/>
      <c r="WZH305" s="1"/>
      <c r="WZI305" s="1"/>
      <c r="WZJ305" s="1"/>
      <c r="WZK305" s="1"/>
      <c r="WZL305" s="1"/>
      <c r="WZM305" s="1"/>
      <c r="WZN305" s="1"/>
      <c r="WZO305" s="1"/>
      <c r="WZP305" s="1"/>
      <c r="WZQ305" s="1"/>
      <c r="WZR305" s="1"/>
      <c r="WZS305" s="1"/>
      <c r="WZT305" s="1"/>
      <c r="WZU305" s="1"/>
      <c r="WZV305" s="1"/>
      <c r="WZW305" s="1"/>
      <c r="WZX305" s="1"/>
      <c r="WZY305" s="1"/>
      <c r="WZZ305" s="1"/>
      <c r="XAA305" s="1"/>
      <c r="XAB305" s="1"/>
      <c r="XAC305" s="1"/>
      <c r="XAD305" s="1"/>
      <c r="XAE305" s="1"/>
      <c r="XAF305" s="1"/>
      <c r="XAG305" s="1"/>
      <c r="XAH305" s="1"/>
      <c r="XAI305" s="1"/>
      <c r="XAJ305" s="1"/>
      <c r="XAK305" s="1"/>
      <c r="XAL305" s="1"/>
      <c r="XAM305" s="1"/>
      <c r="XAN305" s="1"/>
      <c r="XAO305" s="1"/>
      <c r="XAP305" s="1"/>
      <c r="XAQ305" s="1"/>
      <c r="XAR305" s="1"/>
      <c r="XAS305" s="1"/>
      <c r="XAT305" s="1"/>
      <c r="XAU305" s="1"/>
      <c r="XAV305" s="1"/>
      <c r="XAW305" s="1"/>
      <c r="XAX305" s="1"/>
      <c r="XAY305" s="1"/>
      <c r="XAZ305" s="1"/>
      <c r="XBA305" s="1"/>
      <c r="XBB305" s="1"/>
      <c r="XBC305" s="1"/>
      <c r="XBD305" s="1"/>
      <c r="XBE305" s="1"/>
      <c r="XBF305" s="1"/>
      <c r="XBG305" s="1"/>
      <c r="XBH305" s="1"/>
      <c r="XBI305" s="1"/>
      <c r="XBJ305" s="1"/>
      <c r="XBK305" s="1"/>
      <c r="XBL305" s="1"/>
      <c r="XBM305" s="1"/>
      <c r="XBN305" s="1"/>
      <c r="XBO305" s="1"/>
      <c r="XBP305" s="1"/>
      <c r="XBQ305" s="1"/>
      <c r="XBR305" s="1"/>
      <c r="XBS305" s="1"/>
      <c r="XBT305" s="1"/>
      <c r="XBU305" s="1"/>
      <c r="XBV305" s="1"/>
      <c r="XBW305" s="1"/>
      <c r="XBX305" s="1"/>
      <c r="XBY305" s="1"/>
      <c r="XBZ305" s="1"/>
      <c r="XCA305" s="1"/>
      <c r="XCB305" s="1"/>
      <c r="XCC305" s="1"/>
      <c r="XCD305" s="1"/>
      <c r="XCE305" s="1"/>
      <c r="XCF305" s="1"/>
      <c r="XCG305" s="1"/>
      <c r="XCH305" s="1"/>
      <c r="XCI305" s="1"/>
      <c r="XCJ305" s="1"/>
      <c r="XCK305" s="1"/>
      <c r="XCL305" s="1"/>
      <c r="XCM305" s="1"/>
      <c r="XCN305" s="1"/>
      <c r="XCO305" s="1"/>
      <c r="XCP305" s="1"/>
      <c r="XCQ305" s="1"/>
      <c r="XCR305" s="1"/>
      <c r="XCS305" s="1"/>
      <c r="XCT305" s="1"/>
      <c r="XCU305" s="1"/>
      <c r="XCV305" s="1"/>
      <c r="XCW305" s="1"/>
      <c r="XCX305" s="1"/>
      <c r="XCY305" s="1"/>
      <c r="XCZ305" s="1"/>
      <c r="XDA305" s="1"/>
      <c r="XDB305" s="1"/>
      <c r="XDC305" s="1"/>
      <c r="XDD305" s="1"/>
      <c r="XDE305" s="1"/>
      <c r="XDF305" s="1"/>
      <c r="XDG305" s="1"/>
      <c r="XDH305" s="1"/>
      <c r="XDI305" s="1"/>
      <c r="XDJ305" s="1"/>
      <c r="XDK305" s="1"/>
      <c r="XDL305" s="1"/>
      <c r="XDM305" s="1"/>
      <c r="XDN305" s="1"/>
      <c r="XDO305" s="1"/>
      <c r="XDP305" s="1"/>
      <c r="XDQ305" s="1"/>
      <c r="XDR305" s="1"/>
      <c r="XDS305" s="1"/>
      <c r="XDT305" s="1"/>
      <c r="XDU305" s="1"/>
      <c r="XDV305" s="1"/>
      <c r="XDW305" s="1"/>
      <c r="XDX305" s="1"/>
      <c r="XDY305" s="1"/>
      <c r="XDZ305" s="1"/>
      <c r="XEA305" s="1"/>
      <c r="XEB305" s="1"/>
      <c r="XEC305" s="1"/>
      <c r="XED305" s="1"/>
      <c r="XEE305" s="1"/>
      <c r="XEF305" s="1"/>
      <c r="XEG305" s="1"/>
      <c r="XEH305" s="1"/>
      <c r="XEI305" s="1"/>
      <c r="XEJ305" s="1"/>
      <c r="XEK305" s="1"/>
      <c r="XEL305" s="1"/>
      <c r="XEM305" s="1"/>
      <c r="XEN305" s="1"/>
      <c r="XEO305" s="1"/>
      <c r="XEP305" s="1"/>
      <c r="XEQ305" s="1"/>
      <c r="XER305" s="1"/>
      <c r="XES305" s="1"/>
      <c r="XET305" s="1"/>
      <c r="XEU305" s="1"/>
      <c r="XEV305" s="1"/>
      <c r="XEW305" s="1"/>
      <c r="XEX305" s="1"/>
      <c r="XEY305" s="1"/>
      <c r="XEZ305" s="1"/>
      <c r="XFA305" s="1"/>
      <c r="XFB305" s="1"/>
      <c r="XFC305" s="1"/>
      <c r="XFD305" s="1"/>
    </row>
    <row r="306" spans="1:151 16227:16384" s="11" customFormat="1" ht="20.25" customHeight="1" x14ac:dyDescent="0.25">
      <c r="A306" s="66" t="s">
        <v>110</v>
      </c>
      <c r="B306" s="67"/>
      <c r="C306" s="62">
        <f t="shared" si="76"/>
        <v>4</v>
      </c>
      <c r="D306" s="62"/>
      <c r="E306" s="60" t="s">
        <v>225</v>
      </c>
      <c r="F306" s="69"/>
      <c r="G306" s="69"/>
      <c r="H306" s="69"/>
      <c r="I306" s="6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WZC306" s="1"/>
      <c r="WZD306" s="1"/>
      <c r="WZE306" s="1"/>
      <c r="WZF306" s="1"/>
      <c r="WZG306" s="1"/>
      <c r="WZH306" s="1"/>
      <c r="WZI306" s="1"/>
      <c r="WZJ306" s="1"/>
      <c r="WZK306" s="1"/>
      <c r="WZL306" s="1"/>
      <c r="WZM306" s="1"/>
      <c r="WZN306" s="1"/>
      <c r="WZO306" s="1"/>
      <c r="WZP306" s="1"/>
      <c r="WZQ306" s="1"/>
      <c r="WZR306" s="1"/>
      <c r="WZS306" s="1"/>
      <c r="WZT306" s="1"/>
      <c r="WZU306" s="1"/>
      <c r="WZV306" s="1"/>
      <c r="WZW306" s="1"/>
      <c r="WZX306" s="1"/>
      <c r="WZY306" s="1"/>
      <c r="WZZ306" s="1"/>
      <c r="XAA306" s="1"/>
      <c r="XAB306" s="1"/>
      <c r="XAC306" s="1"/>
      <c r="XAD306" s="1"/>
      <c r="XAE306" s="1"/>
      <c r="XAF306" s="1"/>
      <c r="XAG306" s="1"/>
      <c r="XAH306" s="1"/>
      <c r="XAI306" s="1"/>
      <c r="XAJ306" s="1"/>
      <c r="XAK306" s="1"/>
      <c r="XAL306" s="1"/>
      <c r="XAM306" s="1"/>
      <c r="XAN306" s="1"/>
      <c r="XAO306" s="1"/>
      <c r="XAP306" s="1"/>
      <c r="XAQ306" s="1"/>
      <c r="XAR306" s="1"/>
      <c r="XAS306" s="1"/>
      <c r="XAT306" s="1"/>
      <c r="XAU306" s="1"/>
      <c r="XAV306" s="1"/>
      <c r="XAW306" s="1"/>
      <c r="XAX306" s="1"/>
      <c r="XAY306" s="1"/>
      <c r="XAZ306" s="1"/>
      <c r="XBA306" s="1"/>
      <c r="XBB306" s="1"/>
      <c r="XBC306" s="1"/>
      <c r="XBD306" s="1"/>
      <c r="XBE306" s="1"/>
      <c r="XBF306" s="1"/>
      <c r="XBG306" s="1"/>
      <c r="XBH306" s="1"/>
      <c r="XBI306" s="1"/>
      <c r="XBJ306" s="1"/>
      <c r="XBK306" s="1"/>
      <c r="XBL306" s="1"/>
      <c r="XBM306" s="1"/>
      <c r="XBN306" s="1"/>
      <c r="XBO306" s="1"/>
      <c r="XBP306" s="1"/>
      <c r="XBQ306" s="1"/>
      <c r="XBR306" s="1"/>
      <c r="XBS306" s="1"/>
      <c r="XBT306" s="1"/>
      <c r="XBU306" s="1"/>
      <c r="XBV306" s="1"/>
      <c r="XBW306" s="1"/>
      <c r="XBX306" s="1"/>
      <c r="XBY306" s="1"/>
      <c r="XBZ306" s="1"/>
      <c r="XCA306" s="1"/>
      <c r="XCB306" s="1"/>
      <c r="XCC306" s="1"/>
      <c r="XCD306" s="1"/>
      <c r="XCE306" s="1"/>
      <c r="XCF306" s="1"/>
      <c r="XCG306" s="1"/>
      <c r="XCH306" s="1"/>
      <c r="XCI306" s="1"/>
      <c r="XCJ306" s="1"/>
      <c r="XCK306" s="1"/>
      <c r="XCL306" s="1"/>
      <c r="XCM306" s="1"/>
      <c r="XCN306" s="1"/>
      <c r="XCO306" s="1"/>
      <c r="XCP306" s="1"/>
      <c r="XCQ306" s="1"/>
      <c r="XCR306" s="1"/>
      <c r="XCS306" s="1"/>
      <c r="XCT306" s="1"/>
      <c r="XCU306" s="1"/>
      <c r="XCV306" s="1"/>
      <c r="XCW306" s="1"/>
      <c r="XCX306" s="1"/>
      <c r="XCY306" s="1"/>
      <c r="XCZ306" s="1"/>
      <c r="XDA306" s="1"/>
      <c r="XDB306" s="1"/>
      <c r="XDC306" s="1"/>
      <c r="XDD306" s="1"/>
      <c r="XDE306" s="1"/>
      <c r="XDF306" s="1"/>
      <c r="XDG306" s="1"/>
      <c r="XDH306" s="1"/>
      <c r="XDI306" s="1"/>
      <c r="XDJ306" s="1"/>
      <c r="XDK306" s="1"/>
      <c r="XDL306" s="1"/>
      <c r="XDM306" s="1"/>
      <c r="XDN306" s="1"/>
      <c r="XDO306" s="1"/>
      <c r="XDP306" s="1"/>
      <c r="XDQ306" s="1"/>
      <c r="XDR306" s="1"/>
      <c r="XDS306" s="1"/>
      <c r="XDT306" s="1"/>
      <c r="XDU306" s="1"/>
      <c r="XDV306" s="1"/>
      <c r="XDW306" s="1"/>
      <c r="XDX306" s="1"/>
      <c r="XDY306" s="1"/>
      <c r="XDZ306" s="1"/>
      <c r="XEA306" s="1"/>
      <c r="XEB306" s="1"/>
      <c r="XEC306" s="1"/>
      <c r="XED306" s="1"/>
      <c r="XEE306" s="1"/>
      <c r="XEF306" s="1"/>
      <c r="XEG306" s="1"/>
      <c r="XEH306" s="1"/>
      <c r="XEI306" s="1"/>
      <c r="XEJ306" s="1"/>
      <c r="XEK306" s="1"/>
      <c r="XEL306" s="1"/>
      <c r="XEM306" s="1"/>
      <c r="XEN306" s="1"/>
      <c r="XEO306" s="1"/>
      <c r="XEP306" s="1"/>
      <c r="XEQ306" s="1"/>
      <c r="XER306" s="1"/>
      <c r="XES306" s="1"/>
      <c r="XET306" s="1"/>
      <c r="XEU306" s="1"/>
      <c r="XEV306" s="1"/>
      <c r="XEW306" s="1"/>
      <c r="XEX306" s="1"/>
      <c r="XEY306" s="1"/>
      <c r="XEZ306" s="1"/>
      <c r="XFA306" s="1"/>
      <c r="XFB306" s="1"/>
      <c r="XFC306" s="1"/>
      <c r="XFD306" s="1"/>
    </row>
    <row r="307" spans="1:151 16227:16384" s="11" customFormat="1" ht="20.25" x14ac:dyDescent="0.25">
      <c r="A307" s="63" t="s">
        <v>258</v>
      </c>
      <c r="B307" s="64"/>
      <c r="C307" s="64"/>
      <c r="D307" s="64"/>
      <c r="E307" s="64"/>
      <c r="F307" s="64"/>
      <c r="G307" s="64"/>
      <c r="H307" s="64"/>
      <c r="I307" s="65"/>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WZC307" s="1"/>
      <c r="WZD307" s="1"/>
      <c r="WZE307" s="1"/>
      <c r="WZF307" s="1"/>
      <c r="WZG307" s="1"/>
      <c r="WZH307" s="1"/>
      <c r="WZI307" s="1"/>
      <c r="WZJ307" s="1"/>
      <c r="WZK307" s="1"/>
      <c r="WZL307" s="1"/>
      <c r="WZM307" s="1"/>
      <c r="WZN307" s="1"/>
      <c r="WZO307" s="1"/>
      <c r="WZP307" s="1"/>
      <c r="WZQ307" s="1"/>
      <c r="WZR307" s="1"/>
      <c r="WZS307" s="1"/>
      <c r="WZT307" s="1"/>
      <c r="WZU307" s="1"/>
      <c r="WZV307" s="1"/>
      <c r="WZW307" s="1"/>
      <c r="WZX307" s="1"/>
      <c r="WZY307" s="1"/>
      <c r="WZZ307" s="1"/>
      <c r="XAA307" s="1"/>
      <c r="XAB307" s="1"/>
      <c r="XAC307" s="1"/>
      <c r="XAD307" s="1"/>
      <c r="XAE307" s="1"/>
      <c r="XAF307" s="1"/>
      <c r="XAG307" s="1"/>
      <c r="XAH307" s="1"/>
      <c r="XAI307" s="1"/>
      <c r="XAJ307" s="1"/>
      <c r="XAK307" s="1"/>
      <c r="XAL307" s="1"/>
      <c r="XAM307" s="1"/>
      <c r="XAN307" s="1"/>
      <c r="XAO307" s="1"/>
      <c r="XAP307" s="1"/>
      <c r="XAQ307" s="1"/>
      <c r="XAR307" s="1"/>
      <c r="XAS307" s="1"/>
      <c r="XAT307" s="1"/>
      <c r="XAU307" s="1"/>
      <c r="XAV307" s="1"/>
      <c r="XAW307" s="1"/>
      <c r="XAX307" s="1"/>
      <c r="XAY307" s="1"/>
      <c r="XAZ307" s="1"/>
      <c r="XBA307" s="1"/>
      <c r="XBB307" s="1"/>
      <c r="XBC307" s="1"/>
      <c r="XBD307" s="1"/>
      <c r="XBE307" s="1"/>
      <c r="XBF307" s="1"/>
      <c r="XBG307" s="1"/>
      <c r="XBH307" s="1"/>
      <c r="XBI307" s="1"/>
      <c r="XBJ307" s="1"/>
      <c r="XBK307" s="1"/>
      <c r="XBL307" s="1"/>
      <c r="XBM307" s="1"/>
      <c r="XBN307" s="1"/>
      <c r="XBO307" s="1"/>
      <c r="XBP307" s="1"/>
      <c r="XBQ307" s="1"/>
      <c r="XBR307" s="1"/>
      <c r="XBS307" s="1"/>
      <c r="XBT307" s="1"/>
      <c r="XBU307" s="1"/>
      <c r="XBV307" s="1"/>
      <c r="XBW307" s="1"/>
      <c r="XBX307" s="1"/>
      <c r="XBY307" s="1"/>
      <c r="XBZ307" s="1"/>
      <c r="XCA307" s="1"/>
      <c r="XCB307" s="1"/>
      <c r="XCC307" s="1"/>
      <c r="XCD307" s="1"/>
      <c r="XCE307" s="1"/>
      <c r="XCF307" s="1"/>
      <c r="XCG307" s="1"/>
      <c r="XCH307" s="1"/>
      <c r="XCI307" s="1"/>
      <c r="XCJ307" s="1"/>
      <c r="XCK307" s="1"/>
      <c r="XCL307" s="1"/>
      <c r="XCM307" s="1"/>
      <c r="XCN307" s="1"/>
      <c r="XCO307" s="1"/>
      <c r="XCP307" s="1"/>
      <c r="XCQ307" s="1"/>
      <c r="XCR307" s="1"/>
      <c r="XCS307" s="1"/>
      <c r="XCT307" s="1"/>
      <c r="XCU307" s="1"/>
      <c r="XCV307" s="1"/>
      <c r="XCW307" s="1"/>
      <c r="XCX307" s="1"/>
      <c r="XCY307" s="1"/>
      <c r="XCZ307" s="1"/>
      <c r="XDA307" s="1"/>
      <c r="XDB307" s="1"/>
      <c r="XDC307" s="1"/>
      <c r="XDD307" s="1"/>
      <c r="XDE307" s="1"/>
      <c r="XDF307" s="1"/>
      <c r="XDG307" s="1"/>
      <c r="XDH307" s="1"/>
      <c r="XDI307" s="1"/>
      <c r="XDJ307" s="1"/>
      <c r="XDK307" s="1"/>
      <c r="XDL307" s="1"/>
      <c r="XDM307" s="1"/>
      <c r="XDN307" s="1"/>
      <c r="XDO307" s="1"/>
      <c r="XDP307" s="1"/>
      <c r="XDQ307" s="1"/>
      <c r="XDR307" s="1"/>
      <c r="XDS307" s="1"/>
      <c r="XDT307" s="1"/>
      <c r="XDU307" s="1"/>
      <c r="XDV307" s="1"/>
      <c r="XDW307" s="1"/>
      <c r="XDX307" s="1"/>
      <c r="XDY307" s="1"/>
      <c r="XDZ307" s="1"/>
      <c r="XEA307" s="1"/>
      <c r="XEB307" s="1"/>
      <c r="XEC307" s="1"/>
      <c r="XED307" s="1"/>
      <c r="XEE307" s="1"/>
      <c r="XEF307" s="1"/>
      <c r="XEG307" s="1"/>
      <c r="XEH307" s="1"/>
      <c r="XEI307" s="1"/>
      <c r="XEJ307" s="1"/>
      <c r="XEK307" s="1"/>
      <c r="XEL307" s="1"/>
      <c r="XEM307" s="1"/>
      <c r="XEN307" s="1"/>
      <c r="XEO307" s="1"/>
      <c r="XEP307" s="1"/>
      <c r="XEQ307" s="1"/>
      <c r="XER307" s="1"/>
      <c r="XES307" s="1"/>
      <c r="XET307" s="1"/>
      <c r="XEU307" s="1"/>
      <c r="XEV307" s="1"/>
      <c r="XEW307" s="1"/>
      <c r="XEX307" s="1"/>
      <c r="XEY307" s="1"/>
      <c r="XEZ307" s="1"/>
      <c r="XFA307" s="1"/>
      <c r="XFB307" s="1"/>
      <c r="XFC307" s="1"/>
      <c r="XFD307" s="1"/>
    </row>
    <row r="308" spans="1:151 16227:16384" s="11" customFormat="1" ht="20.25" customHeight="1" x14ac:dyDescent="0.25">
      <c r="A308" s="66" t="s">
        <v>110</v>
      </c>
      <c r="B308" s="67"/>
      <c r="C308" s="62">
        <v>1</v>
      </c>
      <c r="D308" s="62"/>
      <c r="E308" s="20" t="s">
        <v>227</v>
      </c>
      <c r="F308" s="60">
        <f>(82.37)*(10.764)</f>
        <v>886.63067999999998</v>
      </c>
      <c r="G308" s="61"/>
      <c r="H308" s="20">
        <v>0</v>
      </c>
      <c r="I308" s="20">
        <f>F308*(($I$169)+1)+H308</f>
        <v>1374.277554</v>
      </c>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WZC308" s="1"/>
      <c r="WZD308" s="1"/>
      <c r="WZE308" s="1"/>
      <c r="WZF308" s="1"/>
      <c r="WZG308" s="1"/>
      <c r="WZH308" s="1"/>
      <c r="WZI308" s="1"/>
      <c r="WZJ308" s="1"/>
      <c r="WZK308" s="1"/>
      <c r="WZL308" s="1"/>
      <c r="WZM308" s="1"/>
      <c r="WZN308" s="1"/>
      <c r="WZO308" s="1"/>
      <c r="WZP308" s="1"/>
      <c r="WZQ308" s="1"/>
      <c r="WZR308" s="1"/>
      <c r="WZS308" s="1"/>
      <c r="WZT308" s="1"/>
      <c r="WZU308" s="1"/>
      <c r="WZV308" s="1"/>
      <c r="WZW308" s="1"/>
      <c r="WZX308" s="1"/>
      <c r="WZY308" s="1"/>
      <c r="WZZ308" s="1"/>
      <c r="XAA308" s="1"/>
      <c r="XAB308" s="1"/>
      <c r="XAC308" s="1"/>
      <c r="XAD308" s="1"/>
      <c r="XAE308" s="1"/>
      <c r="XAF308" s="1"/>
      <c r="XAG308" s="1"/>
      <c r="XAH308" s="1"/>
      <c r="XAI308" s="1"/>
      <c r="XAJ308" s="1"/>
      <c r="XAK308" s="1"/>
      <c r="XAL308" s="1"/>
      <c r="XAM308" s="1"/>
      <c r="XAN308" s="1"/>
      <c r="XAO308" s="1"/>
      <c r="XAP308" s="1"/>
      <c r="XAQ308" s="1"/>
      <c r="XAR308" s="1"/>
      <c r="XAS308" s="1"/>
      <c r="XAT308" s="1"/>
      <c r="XAU308" s="1"/>
      <c r="XAV308" s="1"/>
      <c r="XAW308" s="1"/>
      <c r="XAX308" s="1"/>
      <c r="XAY308" s="1"/>
      <c r="XAZ308" s="1"/>
      <c r="XBA308" s="1"/>
      <c r="XBB308" s="1"/>
      <c r="XBC308" s="1"/>
      <c r="XBD308" s="1"/>
      <c r="XBE308" s="1"/>
      <c r="XBF308" s="1"/>
      <c r="XBG308" s="1"/>
      <c r="XBH308" s="1"/>
      <c r="XBI308" s="1"/>
      <c r="XBJ308" s="1"/>
      <c r="XBK308" s="1"/>
      <c r="XBL308" s="1"/>
      <c r="XBM308" s="1"/>
      <c r="XBN308" s="1"/>
      <c r="XBO308" s="1"/>
      <c r="XBP308" s="1"/>
      <c r="XBQ308" s="1"/>
      <c r="XBR308" s="1"/>
      <c r="XBS308" s="1"/>
      <c r="XBT308" s="1"/>
      <c r="XBU308" s="1"/>
      <c r="XBV308" s="1"/>
      <c r="XBW308" s="1"/>
      <c r="XBX308" s="1"/>
      <c r="XBY308" s="1"/>
      <c r="XBZ308" s="1"/>
      <c r="XCA308" s="1"/>
      <c r="XCB308" s="1"/>
      <c r="XCC308" s="1"/>
      <c r="XCD308" s="1"/>
      <c r="XCE308" s="1"/>
      <c r="XCF308" s="1"/>
      <c r="XCG308" s="1"/>
      <c r="XCH308" s="1"/>
      <c r="XCI308" s="1"/>
      <c r="XCJ308" s="1"/>
      <c r="XCK308" s="1"/>
      <c r="XCL308" s="1"/>
      <c r="XCM308" s="1"/>
      <c r="XCN308" s="1"/>
      <c r="XCO308" s="1"/>
      <c r="XCP308" s="1"/>
      <c r="XCQ308" s="1"/>
      <c r="XCR308" s="1"/>
      <c r="XCS308" s="1"/>
      <c r="XCT308" s="1"/>
      <c r="XCU308" s="1"/>
      <c r="XCV308" s="1"/>
      <c r="XCW308" s="1"/>
      <c r="XCX308" s="1"/>
      <c r="XCY308" s="1"/>
      <c r="XCZ308" s="1"/>
      <c r="XDA308" s="1"/>
      <c r="XDB308" s="1"/>
      <c r="XDC308" s="1"/>
      <c r="XDD308" s="1"/>
      <c r="XDE308" s="1"/>
      <c r="XDF308" s="1"/>
      <c r="XDG308" s="1"/>
      <c r="XDH308" s="1"/>
      <c r="XDI308" s="1"/>
      <c r="XDJ308" s="1"/>
      <c r="XDK308" s="1"/>
      <c r="XDL308" s="1"/>
      <c r="XDM308" s="1"/>
      <c r="XDN308" s="1"/>
      <c r="XDO308" s="1"/>
      <c r="XDP308" s="1"/>
      <c r="XDQ308" s="1"/>
      <c r="XDR308" s="1"/>
      <c r="XDS308" s="1"/>
      <c r="XDT308" s="1"/>
      <c r="XDU308" s="1"/>
      <c r="XDV308" s="1"/>
      <c r="XDW308" s="1"/>
      <c r="XDX308" s="1"/>
      <c r="XDY308" s="1"/>
      <c r="XDZ308" s="1"/>
      <c r="XEA308" s="1"/>
      <c r="XEB308" s="1"/>
      <c r="XEC308" s="1"/>
      <c r="XED308" s="1"/>
      <c r="XEE308" s="1"/>
      <c r="XEF308" s="1"/>
      <c r="XEG308" s="1"/>
      <c r="XEH308" s="1"/>
      <c r="XEI308" s="1"/>
      <c r="XEJ308" s="1"/>
      <c r="XEK308" s="1"/>
      <c r="XEL308" s="1"/>
      <c r="XEM308" s="1"/>
      <c r="XEN308" s="1"/>
      <c r="XEO308" s="1"/>
      <c r="XEP308" s="1"/>
      <c r="XEQ308" s="1"/>
      <c r="XER308" s="1"/>
      <c r="XES308" s="1"/>
      <c r="XET308" s="1"/>
      <c r="XEU308" s="1"/>
      <c r="XEV308" s="1"/>
      <c r="XEW308" s="1"/>
      <c r="XEX308" s="1"/>
      <c r="XEY308" s="1"/>
      <c r="XEZ308" s="1"/>
      <c r="XFA308" s="1"/>
      <c r="XFB308" s="1"/>
      <c r="XFC308" s="1"/>
      <c r="XFD308" s="1"/>
    </row>
    <row r="309" spans="1:151 16227:16384" s="11" customFormat="1" ht="20.25" customHeight="1" x14ac:dyDescent="0.25">
      <c r="A309" s="66" t="s">
        <v>110</v>
      </c>
      <c r="B309" s="67"/>
      <c r="C309" s="62">
        <f>C308+1</f>
        <v>2</v>
      </c>
      <c r="D309" s="62"/>
      <c r="E309" s="20" t="s">
        <v>224</v>
      </c>
      <c r="F309" s="60">
        <f>(69.37)*(10.764)</f>
        <v>746.69867999999997</v>
      </c>
      <c r="G309" s="61"/>
      <c r="H309" s="20">
        <v>0</v>
      </c>
      <c r="I309" s="20">
        <f t="shared" ref="I309:I311" si="77">F309*(($I$169)+1)+H309</f>
        <v>1157.3829539999999</v>
      </c>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WZC309" s="1"/>
      <c r="WZD309" s="1"/>
      <c r="WZE309" s="1"/>
      <c r="WZF309" s="1"/>
      <c r="WZG309" s="1"/>
      <c r="WZH309" s="1"/>
      <c r="WZI309" s="1"/>
      <c r="WZJ309" s="1"/>
      <c r="WZK309" s="1"/>
      <c r="WZL309" s="1"/>
      <c r="WZM309" s="1"/>
      <c r="WZN309" s="1"/>
      <c r="WZO309" s="1"/>
      <c r="WZP309" s="1"/>
      <c r="WZQ309" s="1"/>
      <c r="WZR309" s="1"/>
      <c r="WZS309" s="1"/>
      <c r="WZT309" s="1"/>
      <c r="WZU309" s="1"/>
      <c r="WZV309" s="1"/>
      <c r="WZW309" s="1"/>
      <c r="WZX309" s="1"/>
      <c r="WZY309" s="1"/>
      <c r="WZZ309" s="1"/>
      <c r="XAA309" s="1"/>
      <c r="XAB309" s="1"/>
      <c r="XAC309" s="1"/>
      <c r="XAD309" s="1"/>
      <c r="XAE309" s="1"/>
      <c r="XAF309" s="1"/>
      <c r="XAG309" s="1"/>
      <c r="XAH309" s="1"/>
      <c r="XAI309" s="1"/>
      <c r="XAJ309" s="1"/>
      <c r="XAK309" s="1"/>
      <c r="XAL309" s="1"/>
      <c r="XAM309" s="1"/>
      <c r="XAN309" s="1"/>
      <c r="XAO309" s="1"/>
      <c r="XAP309" s="1"/>
      <c r="XAQ309" s="1"/>
      <c r="XAR309" s="1"/>
      <c r="XAS309" s="1"/>
      <c r="XAT309" s="1"/>
      <c r="XAU309" s="1"/>
      <c r="XAV309" s="1"/>
      <c r="XAW309" s="1"/>
      <c r="XAX309" s="1"/>
      <c r="XAY309" s="1"/>
      <c r="XAZ309" s="1"/>
      <c r="XBA309" s="1"/>
      <c r="XBB309" s="1"/>
      <c r="XBC309" s="1"/>
      <c r="XBD309" s="1"/>
      <c r="XBE309" s="1"/>
      <c r="XBF309" s="1"/>
      <c r="XBG309" s="1"/>
      <c r="XBH309" s="1"/>
      <c r="XBI309" s="1"/>
      <c r="XBJ309" s="1"/>
      <c r="XBK309" s="1"/>
      <c r="XBL309" s="1"/>
      <c r="XBM309" s="1"/>
      <c r="XBN309" s="1"/>
      <c r="XBO309" s="1"/>
      <c r="XBP309" s="1"/>
      <c r="XBQ309" s="1"/>
      <c r="XBR309" s="1"/>
      <c r="XBS309" s="1"/>
      <c r="XBT309" s="1"/>
      <c r="XBU309" s="1"/>
      <c r="XBV309" s="1"/>
      <c r="XBW309" s="1"/>
      <c r="XBX309" s="1"/>
      <c r="XBY309" s="1"/>
      <c r="XBZ309" s="1"/>
      <c r="XCA309" s="1"/>
      <c r="XCB309" s="1"/>
      <c r="XCC309" s="1"/>
      <c r="XCD309" s="1"/>
      <c r="XCE309" s="1"/>
      <c r="XCF309" s="1"/>
      <c r="XCG309" s="1"/>
      <c r="XCH309" s="1"/>
      <c r="XCI309" s="1"/>
      <c r="XCJ309" s="1"/>
      <c r="XCK309" s="1"/>
      <c r="XCL309" s="1"/>
      <c r="XCM309" s="1"/>
      <c r="XCN309" s="1"/>
      <c r="XCO309" s="1"/>
      <c r="XCP309" s="1"/>
      <c r="XCQ309" s="1"/>
      <c r="XCR309" s="1"/>
      <c r="XCS309" s="1"/>
      <c r="XCT309" s="1"/>
      <c r="XCU309" s="1"/>
      <c r="XCV309" s="1"/>
      <c r="XCW309" s="1"/>
      <c r="XCX309" s="1"/>
      <c r="XCY309" s="1"/>
      <c r="XCZ309" s="1"/>
      <c r="XDA309" s="1"/>
      <c r="XDB309" s="1"/>
      <c r="XDC309" s="1"/>
      <c r="XDD309" s="1"/>
      <c r="XDE309" s="1"/>
      <c r="XDF309" s="1"/>
      <c r="XDG309" s="1"/>
      <c r="XDH309" s="1"/>
      <c r="XDI309" s="1"/>
      <c r="XDJ309" s="1"/>
      <c r="XDK309" s="1"/>
      <c r="XDL309" s="1"/>
      <c r="XDM309" s="1"/>
      <c r="XDN309" s="1"/>
      <c r="XDO309" s="1"/>
      <c r="XDP309" s="1"/>
      <c r="XDQ309" s="1"/>
      <c r="XDR309" s="1"/>
      <c r="XDS309" s="1"/>
      <c r="XDT309" s="1"/>
      <c r="XDU309" s="1"/>
      <c r="XDV309" s="1"/>
      <c r="XDW309" s="1"/>
      <c r="XDX309" s="1"/>
      <c r="XDY309" s="1"/>
      <c r="XDZ309" s="1"/>
      <c r="XEA309" s="1"/>
      <c r="XEB309" s="1"/>
      <c r="XEC309" s="1"/>
      <c r="XED309" s="1"/>
      <c r="XEE309" s="1"/>
      <c r="XEF309" s="1"/>
      <c r="XEG309" s="1"/>
      <c r="XEH309" s="1"/>
      <c r="XEI309" s="1"/>
      <c r="XEJ309" s="1"/>
      <c r="XEK309" s="1"/>
      <c r="XEL309" s="1"/>
      <c r="XEM309" s="1"/>
      <c r="XEN309" s="1"/>
      <c r="XEO309" s="1"/>
      <c r="XEP309" s="1"/>
      <c r="XEQ309" s="1"/>
      <c r="XER309" s="1"/>
      <c r="XES309" s="1"/>
      <c r="XET309" s="1"/>
      <c r="XEU309" s="1"/>
      <c r="XEV309" s="1"/>
      <c r="XEW309" s="1"/>
      <c r="XEX309" s="1"/>
      <c r="XEY309" s="1"/>
      <c r="XEZ309" s="1"/>
      <c r="XFA309" s="1"/>
      <c r="XFB309" s="1"/>
      <c r="XFC309" s="1"/>
      <c r="XFD309" s="1"/>
    </row>
    <row r="310" spans="1:151 16227:16384" s="11" customFormat="1" ht="20.25" customHeight="1" x14ac:dyDescent="0.25">
      <c r="A310" s="66" t="s">
        <v>110</v>
      </c>
      <c r="B310" s="67"/>
      <c r="C310" s="62">
        <f t="shared" ref="C310:C311" si="78">C309+1</f>
        <v>3</v>
      </c>
      <c r="D310" s="62"/>
      <c r="E310" s="20" t="s">
        <v>224</v>
      </c>
      <c r="F310" s="60">
        <f>(69.37)*(10.764)</f>
        <v>746.69867999999997</v>
      </c>
      <c r="G310" s="61"/>
      <c r="H310" s="20">
        <v>0</v>
      </c>
      <c r="I310" s="20">
        <f t="shared" si="77"/>
        <v>1157.3829539999999</v>
      </c>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WZC310" s="1"/>
      <c r="WZD310" s="1"/>
      <c r="WZE310" s="1"/>
      <c r="WZF310" s="1"/>
      <c r="WZG310" s="1"/>
      <c r="WZH310" s="1"/>
      <c r="WZI310" s="1"/>
      <c r="WZJ310" s="1"/>
      <c r="WZK310" s="1"/>
      <c r="WZL310" s="1"/>
      <c r="WZM310" s="1"/>
      <c r="WZN310" s="1"/>
      <c r="WZO310" s="1"/>
      <c r="WZP310" s="1"/>
      <c r="WZQ310" s="1"/>
      <c r="WZR310" s="1"/>
      <c r="WZS310" s="1"/>
      <c r="WZT310" s="1"/>
      <c r="WZU310" s="1"/>
      <c r="WZV310" s="1"/>
      <c r="WZW310" s="1"/>
      <c r="WZX310" s="1"/>
      <c r="WZY310" s="1"/>
      <c r="WZZ310" s="1"/>
      <c r="XAA310" s="1"/>
      <c r="XAB310" s="1"/>
      <c r="XAC310" s="1"/>
      <c r="XAD310" s="1"/>
      <c r="XAE310" s="1"/>
      <c r="XAF310" s="1"/>
      <c r="XAG310" s="1"/>
      <c r="XAH310" s="1"/>
      <c r="XAI310" s="1"/>
      <c r="XAJ310" s="1"/>
      <c r="XAK310" s="1"/>
      <c r="XAL310" s="1"/>
      <c r="XAM310" s="1"/>
      <c r="XAN310" s="1"/>
      <c r="XAO310" s="1"/>
      <c r="XAP310" s="1"/>
      <c r="XAQ310" s="1"/>
      <c r="XAR310" s="1"/>
      <c r="XAS310" s="1"/>
      <c r="XAT310" s="1"/>
      <c r="XAU310" s="1"/>
      <c r="XAV310" s="1"/>
      <c r="XAW310" s="1"/>
      <c r="XAX310" s="1"/>
      <c r="XAY310" s="1"/>
      <c r="XAZ310" s="1"/>
      <c r="XBA310" s="1"/>
      <c r="XBB310" s="1"/>
      <c r="XBC310" s="1"/>
      <c r="XBD310" s="1"/>
      <c r="XBE310" s="1"/>
      <c r="XBF310" s="1"/>
      <c r="XBG310" s="1"/>
      <c r="XBH310" s="1"/>
      <c r="XBI310" s="1"/>
      <c r="XBJ310" s="1"/>
      <c r="XBK310" s="1"/>
      <c r="XBL310" s="1"/>
      <c r="XBM310" s="1"/>
      <c r="XBN310" s="1"/>
      <c r="XBO310" s="1"/>
      <c r="XBP310" s="1"/>
      <c r="XBQ310" s="1"/>
      <c r="XBR310" s="1"/>
      <c r="XBS310" s="1"/>
      <c r="XBT310" s="1"/>
      <c r="XBU310" s="1"/>
      <c r="XBV310" s="1"/>
      <c r="XBW310" s="1"/>
      <c r="XBX310" s="1"/>
      <c r="XBY310" s="1"/>
      <c r="XBZ310" s="1"/>
      <c r="XCA310" s="1"/>
      <c r="XCB310" s="1"/>
      <c r="XCC310" s="1"/>
      <c r="XCD310" s="1"/>
      <c r="XCE310" s="1"/>
      <c r="XCF310" s="1"/>
      <c r="XCG310" s="1"/>
      <c r="XCH310" s="1"/>
      <c r="XCI310" s="1"/>
      <c r="XCJ310" s="1"/>
      <c r="XCK310" s="1"/>
      <c r="XCL310" s="1"/>
      <c r="XCM310" s="1"/>
      <c r="XCN310" s="1"/>
      <c r="XCO310" s="1"/>
      <c r="XCP310" s="1"/>
      <c r="XCQ310" s="1"/>
      <c r="XCR310" s="1"/>
      <c r="XCS310" s="1"/>
      <c r="XCT310" s="1"/>
      <c r="XCU310" s="1"/>
      <c r="XCV310" s="1"/>
      <c r="XCW310" s="1"/>
      <c r="XCX310" s="1"/>
      <c r="XCY310" s="1"/>
      <c r="XCZ310" s="1"/>
      <c r="XDA310" s="1"/>
      <c r="XDB310" s="1"/>
      <c r="XDC310" s="1"/>
      <c r="XDD310" s="1"/>
      <c r="XDE310" s="1"/>
      <c r="XDF310" s="1"/>
      <c r="XDG310" s="1"/>
      <c r="XDH310" s="1"/>
      <c r="XDI310" s="1"/>
      <c r="XDJ310" s="1"/>
      <c r="XDK310" s="1"/>
      <c r="XDL310" s="1"/>
      <c r="XDM310" s="1"/>
      <c r="XDN310" s="1"/>
      <c r="XDO310" s="1"/>
      <c r="XDP310" s="1"/>
      <c r="XDQ310" s="1"/>
      <c r="XDR310" s="1"/>
      <c r="XDS310" s="1"/>
      <c r="XDT310" s="1"/>
      <c r="XDU310" s="1"/>
      <c r="XDV310" s="1"/>
      <c r="XDW310" s="1"/>
      <c r="XDX310" s="1"/>
      <c r="XDY310" s="1"/>
      <c r="XDZ310" s="1"/>
      <c r="XEA310" s="1"/>
      <c r="XEB310" s="1"/>
      <c r="XEC310" s="1"/>
      <c r="XED310" s="1"/>
      <c r="XEE310" s="1"/>
      <c r="XEF310" s="1"/>
      <c r="XEG310" s="1"/>
      <c r="XEH310" s="1"/>
      <c r="XEI310" s="1"/>
      <c r="XEJ310" s="1"/>
      <c r="XEK310" s="1"/>
      <c r="XEL310" s="1"/>
      <c r="XEM310" s="1"/>
      <c r="XEN310" s="1"/>
      <c r="XEO310" s="1"/>
      <c r="XEP310" s="1"/>
      <c r="XEQ310" s="1"/>
      <c r="XER310" s="1"/>
      <c r="XES310" s="1"/>
      <c r="XET310" s="1"/>
      <c r="XEU310" s="1"/>
      <c r="XEV310" s="1"/>
      <c r="XEW310" s="1"/>
      <c r="XEX310" s="1"/>
      <c r="XEY310" s="1"/>
      <c r="XEZ310" s="1"/>
      <c r="XFA310" s="1"/>
      <c r="XFB310" s="1"/>
      <c r="XFC310" s="1"/>
      <c r="XFD310" s="1"/>
    </row>
    <row r="311" spans="1:151 16227:16384" s="11" customFormat="1" ht="20.25" customHeight="1" x14ac:dyDescent="0.25">
      <c r="A311" s="66" t="s">
        <v>110</v>
      </c>
      <c r="B311" s="67"/>
      <c r="C311" s="62">
        <f t="shared" si="78"/>
        <v>4</v>
      </c>
      <c r="D311" s="62"/>
      <c r="E311" s="20" t="s">
        <v>224</v>
      </c>
      <c r="F311" s="60">
        <f>(70.49)*(10.764)</f>
        <v>758.75435999999991</v>
      </c>
      <c r="G311" s="61"/>
      <c r="H311" s="20">
        <v>0</v>
      </c>
      <c r="I311" s="20">
        <f t="shared" si="77"/>
        <v>1176.069258</v>
      </c>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WZC311" s="1"/>
      <c r="WZD311" s="1"/>
      <c r="WZE311" s="1"/>
      <c r="WZF311" s="1"/>
      <c r="WZG311" s="1"/>
      <c r="WZH311" s="1"/>
      <c r="WZI311" s="1"/>
      <c r="WZJ311" s="1"/>
      <c r="WZK311" s="1"/>
      <c r="WZL311" s="1"/>
      <c r="WZM311" s="1"/>
      <c r="WZN311" s="1"/>
      <c r="WZO311" s="1"/>
      <c r="WZP311" s="1"/>
      <c r="WZQ311" s="1"/>
      <c r="WZR311" s="1"/>
      <c r="WZS311" s="1"/>
      <c r="WZT311" s="1"/>
      <c r="WZU311" s="1"/>
      <c r="WZV311" s="1"/>
      <c r="WZW311" s="1"/>
      <c r="WZX311" s="1"/>
      <c r="WZY311" s="1"/>
      <c r="WZZ311" s="1"/>
      <c r="XAA311" s="1"/>
      <c r="XAB311" s="1"/>
      <c r="XAC311" s="1"/>
      <c r="XAD311" s="1"/>
      <c r="XAE311" s="1"/>
      <c r="XAF311" s="1"/>
      <c r="XAG311" s="1"/>
      <c r="XAH311" s="1"/>
      <c r="XAI311" s="1"/>
      <c r="XAJ311" s="1"/>
      <c r="XAK311" s="1"/>
      <c r="XAL311" s="1"/>
      <c r="XAM311" s="1"/>
      <c r="XAN311" s="1"/>
      <c r="XAO311" s="1"/>
      <c r="XAP311" s="1"/>
      <c r="XAQ311" s="1"/>
      <c r="XAR311" s="1"/>
      <c r="XAS311" s="1"/>
      <c r="XAT311" s="1"/>
      <c r="XAU311" s="1"/>
      <c r="XAV311" s="1"/>
      <c r="XAW311" s="1"/>
      <c r="XAX311" s="1"/>
      <c r="XAY311" s="1"/>
      <c r="XAZ311" s="1"/>
      <c r="XBA311" s="1"/>
      <c r="XBB311" s="1"/>
      <c r="XBC311" s="1"/>
      <c r="XBD311" s="1"/>
      <c r="XBE311" s="1"/>
      <c r="XBF311" s="1"/>
      <c r="XBG311" s="1"/>
      <c r="XBH311" s="1"/>
      <c r="XBI311" s="1"/>
      <c r="XBJ311" s="1"/>
      <c r="XBK311" s="1"/>
      <c r="XBL311" s="1"/>
      <c r="XBM311" s="1"/>
      <c r="XBN311" s="1"/>
      <c r="XBO311" s="1"/>
      <c r="XBP311" s="1"/>
      <c r="XBQ311" s="1"/>
      <c r="XBR311" s="1"/>
      <c r="XBS311" s="1"/>
      <c r="XBT311" s="1"/>
      <c r="XBU311" s="1"/>
      <c r="XBV311" s="1"/>
      <c r="XBW311" s="1"/>
      <c r="XBX311" s="1"/>
      <c r="XBY311" s="1"/>
      <c r="XBZ311" s="1"/>
      <c r="XCA311" s="1"/>
      <c r="XCB311" s="1"/>
      <c r="XCC311" s="1"/>
      <c r="XCD311" s="1"/>
      <c r="XCE311" s="1"/>
      <c r="XCF311" s="1"/>
      <c r="XCG311" s="1"/>
      <c r="XCH311" s="1"/>
      <c r="XCI311" s="1"/>
      <c r="XCJ311" s="1"/>
      <c r="XCK311" s="1"/>
      <c r="XCL311" s="1"/>
      <c r="XCM311" s="1"/>
      <c r="XCN311" s="1"/>
      <c r="XCO311" s="1"/>
      <c r="XCP311" s="1"/>
      <c r="XCQ311" s="1"/>
      <c r="XCR311" s="1"/>
      <c r="XCS311" s="1"/>
      <c r="XCT311" s="1"/>
      <c r="XCU311" s="1"/>
      <c r="XCV311" s="1"/>
      <c r="XCW311" s="1"/>
      <c r="XCX311" s="1"/>
      <c r="XCY311" s="1"/>
      <c r="XCZ311" s="1"/>
      <c r="XDA311" s="1"/>
      <c r="XDB311" s="1"/>
      <c r="XDC311" s="1"/>
      <c r="XDD311" s="1"/>
      <c r="XDE311" s="1"/>
      <c r="XDF311" s="1"/>
      <c r="XDG311" s="1"/>
      <c r="XDH311" s="1"/>
      <c r="XDI311" s="1"/>
      <c r="XDJ311" s="1"/>
      <c r="XDK311" s="1"/>
      <c r="XDL311" s="1"/>
      <c r="XDM311" s="1"/>
      <c r="XDN311" s="1"/>
      <c r="XDO311" s="1"/>
      <c r="XDP311" s="1"/>
      <c r="XDQ311" s="1"/>
      <c r="XDR311" s="1"/>
      <c r="XDS311" s="1"/>
      <c r="XDT311" s="1"/>
      <c r="XDU311" s="1"/>
      <c r="XDV311" s="1"/>
      <c r="XDW311" s="1"/>
      <c r="XDX311" s="1"/>
      <c r="XDY311" s="1"/>
      <c r="XDZ311" s="1"/>
      <c r="XEA311" s="1"/>
      <c r="XEB311" s="1"/>
      <c r="XEC311" s="1"/>
      <c r="XED311" s="1"/>
      <c r="XEE311" s="1"/>
      <c r="XEF311" s="1"/>
      <c r="XEG311" s="1"/>
      <c r="XEH311" s="1"/>
      <c r="XEI311" s="1"/>
      <c r="XEJ311" s="1"/>
      <c r="XEK311" s="1"/>
      <c r="XEL311" s="1"/>
      <c r="XEM311" s="1"/>
      <c r="XEN311" s="1"/>
      <c r="XEO311" s="1"/>
      <c r="XEP311" s="1"/>
      <c r="XEQ311" s="1"/>
      <c r="XER311" s="1"/>
      <c r="XES311" s="1"/>
      <c r="XET311" s="1"/>
      <c r="XEU311" s="1"/>
      <c r="XEV311" s="1"/>
      <c r="XEW311" s="1"/>
      <c r="XEX311" s="1"/>
      <c r="XEY311" s="1"/>
      <c r="XEZ311" s="1"/>
      <c r="XFA311" s="1"/>
      <c r="XFB311" s="1"/>
      <c r="XFC311" s="1"/>
      <c r="XFD311" s="1"/>
    </row>
    <row r="312" spans="1:151 16227:16384" s="11" customFormat="1" ht="20.25" x14ac:dyDescent="0.25">
      <c r="A312" s="63" t="s">
        <v>262</v>
      </c>
      <c r="B312" s="64"/>
      <c r="C312" s="64"/>
      <c r="D312" s="64"/>
      <c r="E312" s="64"/>
      <c r="F312" s="64"/>
      <c r="G312" s="64"/>
      <c r="H312" s="64"/>
      <c r="I312" s="65"/>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WZC312" s="1"/>
      <c r="WZD312" s="1"/>
      <c r="WZE312" s="1"/>
      <c r="WZF312" s="1"/>
      <c r="WZG312" s="1"/>
      <c r="WZH312" s="1"/>
      <c r="WZI312" s="1"/>
      <c r="WZJ312" s="1"/>
      <c r="WZK312" s="1"/>
      <c r="WZL312" s="1"/>
      <c r="WZM312" s="1"/>
      <c r="WZN312" s="1"/>
      <c r="WZO312" s="1"/>
      <c r="WZP312" s="1"/>
      <c r="WZQ312" s="1"/>
      <c r="WZR312" s="1"/>
      <c r="WZS312" s="1"/>
      <c r="WZT312" s="1"/>
      <c r="WZU312" s="1"/>
      <c r="WZV312" s="1"/>
      <c r="WZW312" s="1"/>
      <c r="WZX312" s="1"/>
      <c r="WZY312" s="1"/>
      <c r="WZZ312" s="1"/>
      <c r="XAA312" s="1"/>
      <c r="XAB312" s="1"/>
      <c r="XAC312" s="1"/>
      <c r="XAD312" s="1"/>
      <c r="XAE312" s="1"/>
      <c r="XAF312" s="1"/>
      <c r="XAG312" s="1"/>
      <c r="XAH312" s="1"/>
      <c r="XAI312" s="1"/>
      <c r="XAJ312" s="1"/>
      <c r="XAK312" s="1"/>
      <c r="XAL312" s="1"/>
      <c r="XAM312" s="1"/>
      <c r="XAN312" s="1"/>
      <c r="XAO312" s="1"/>
      <c r="XAP312" s="1"/>
      <c r="XAQ312" s="1"/>
      <c r="XAR312" s="1"/>
      <c r="XAS312" s="1"/>
      <c r="XAT312" s="1"/>
      <c r="XAU312" s="1"/>
      <c r="XAV312" s="1"/>
      <c r="XAW312" s="1"/>
      <c r="XAX312" s="1"/>
      <c r="XAY312" s="1"/>
      <c r="XAZ312" s="1"/>
      <c r="XBA312" s="1"/>
      <c r="XBB312" s="1"/>
      <c r="XBC312" s="1"/>
      <c r="XBD312" s="1"/>
      <c r="XBE312" s="1"/>
      <c r="XBF312" s="1"/>
      <c r="XBG312" s="1"/>
      <c r="XBH312" s="1"/>
      <c r="XBI312" s="1"/>
      <c r="XBJ312" s="1"/>
      <c r="XBK312" s="1"/>
      <c r="XBL312" s="1"/>
      <c r="XBM312" s="1"/>
      <c r="XBN312" s="1"/>
      <c r="XBO312" s="1"/>
      <c r="XBP312" s="1"/>
      <c r="XBQ312" s="1"/>
      <c r="XBR312" s="1"/>
      <c r="XBS312" s="1"/>
      <c r="XBT312" s="1"/>
      <c r="XBU312" s="1"/>
      <c r="XBV312" s="1"/>
      <c r="XBW312" s="1"/>
      <c r="XBX312" s="1"/>
      <c r="XBY312" s="1"/>
      <c r="XBZ312" s="1"/>
      <c r="XCA312" s="1"/>
      <c r="XCB312" s="1"/>
      <c r="XCC312" s="1"/>
      <c r="XCD312" s="1"/>
      <c r="XCE312" s="1"/>
      <c r="XCF312" s="1"/>
      <c r="XCG312" s="1"/>
      <c r="XCH312" s="1"/>
      <c r="XCI312" s="1"/>
      <c r="XCJ312" s="1"/>
      <c r="XCK312" s="1"/>
      <c r="XCL312" s="1"/>
      <c r="XCM312" s="1"/>
      <c r="XCN312" s="1"/>
      <c r="XCO312" s="1"/>
      <c r="XCP312" s="1"/>
      <c r="XCQ312" s="1"/>
      <c r="XCR312" s="1"/>
      <c r="XCS312" s="1"/>
      <c r="XCT312" s="1"/>
      <c r="XCU312" s="1"/>
      <c r="XCV312" s="1"/>
      <c r="XCW312" s="1"/>
      <c r="XCX312" s="1"/>
      <c r="XCY312" s="1"/>
      <c r="XCZ312" s="1"/>
      <c r="XDA312" s="1"/>
      <c r="XDB312" s="1"/>
      <c r="XDC312" s="1"/>
      <c r="XDD312" s="1"/>
      <c r="XDE312" s="1"/>
      <c r="XDF312" s="1"/>
      <c r="XDG312" s="1"/>
      <c r="XDH312" s="1"/>
      <c r="XDI312" s="1"/>
      <c r="XDJ312" s="1"/>
      <c r="XDK312" s="1"/>
      <c r="XDL312" s="1"/>
      <c r="XDM312" s="1"/>
      <c r="XDN312" s="1"/>
      <c r="XDO312" s="1"/>
      <c r="XDP312" s="1"/>
      <c r="XDQ312" s="1"/>
      <c r="XDR312" s="1"/>
      <c r="XDS312" s="1"/>
      <c r="XDT312" s="1"/>
      <c r="XDU312" s="1"/>
      <c r="XDV312" s="1"/>
      <c r="XDW312" s="1"/>
      <c r="XDX312" s="1"/>
      <c r="XDY312" s="1"/>
      <c r="XDZ312" s="1"/>
      <c r="XEA312" s="1"/>
      <c r="XEB312" s="1"/>
      <c r="XEC312" s="1"/>
      <c r="XED312" s="1"/>
      <c r="XEE312" s="1"/>
      <c r="XEF312" s="1"/>
      <c r="XEG312" s="1"/>
      <c r="XEH312" s="1"/>
      <c r="XEI312" s="1"/>
      <c r="XEJ312" s="1"/>
      <c r="XEK312" s="1"/>
      <c r="XEL312" s="1"/>
      <c r="XEM312" s="1"/>
      <c r="XEN312" s="1"/>
      <c r="XEO312" s="1"/>
      <c r="XEP312" s="1"/>
      <c r="XEQ312" s="1"/>
      <c r="XER312" s="1"/>
      <c r="XES312" s="1"/>
      <c r="XET312" s="1"/>
      <c r="XEU312" s="1"/>
      <c r="XEV312" s="1"/>
      <c r="XEW312" s="1"/>
      <c r="XEX312" s="1"/>
      <c r="XEY312" s="1"/>
      <c r="XEZ312" s="1"/>
      <c r="XFA312" s="1"/>
      <c r="XFB312" s="1"/>
      <c r="XFC312" s="1"/>
      <c r="XFD312" s="1"/>
    </row>
    <row r="313" spans="1:151 16227:16384" s="11" customFormat="1" ht="20.25" customHeight="1" x14ac:dyDescent="0.25">
      <c r="A313" s="60" t="s">
        <v>110</v>
      </c>
      <c r="B313" s="61"/>
      <c r="C313" s="62">
        <v>1</v>
      </c>
      <c r="D313" s="62"/>
      <c r="E313" s="20" t="s">
        <v>227</v>
      </c>
      <c r="F313" s="60">
        <f>(82.37)*(10.764)</f>
        <v>886.63067999999998</v>
      </c>
      <c r="G313" s="61"/>
      <c r="H313" s="20">
        <v>0</v>
      </c>
      <c r="I313" s="20">
        <f>F313*(($I$169)+1)+H313</f>
        <v>1374.277554</v>
      </c>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WZC313" s="1"/>
      <c r="WZD313" s="1"/>
      <c r="WZE313" s="1"/>
      <c r="WZF313" s="1"/>
      <c r="WZG313" s="1"/>
      <c r="WZH313" s="1"/>
      <c r="WZI313" s="1"/>
      <c r="WZJ313" s="1"/>
      <c r="WZK313" s="1"/>
      <c r="WZL313" s="1"/>
      <c r="WZM313" s="1"/>
      <c r="WZN313" s="1"/>
      <c r="WZO313" s="1"/>
      <c r="WZP313" s="1"/>
      <c r="WZQ313" s="1"/>
      <c r="WZR313" s="1"/>
      <c r="WZS313" s="1"/>
      <c r="WZT313" s="1"/>
      <c r="WZU313" s="1"/>
      <c r="WZV313" s="1"/>
      <c r="WZW313" s="1"/>
      <c r="WZX313" s="1"/>
      <c r="WZY313" s="1"/>
      <c r="WZZ313" s="1"/>
      <c r="XAA313" s="1"/>
      <c r="XAB313" s="1"/>
      <c r="XAC313" s="1"/>
      <c r="XAD313" s="1"/>
      <c r="XAE313" s="1"/>
      <c r="XAF313" s="1"/>
      <c r="XAG313" s="1"/>
      <c r="XAH313" s="1"/>
      <c r="XAI313" s="1"/>
      <c r="XAJ313" s="1"/>
      <c r="XAK313" s="1"/>
      <c r="XAL313" s="1"/>
      <c r="XAM313" s="1"/>
      <c r="XAN313" s="1"/>
      <c r="XAO313" s="1"/>
      <c r="XAP313" s="1"/>
      <c r="XAQ313" s="1"/>
      <c r="XAR313" s="1"/>
      <c r="XAS313" s="1"/>
      <c r="XAT313" s="1"/>
      <c r="XAU313" s="1"/>
      <c r="XAV313" s="1"/>
      <c r="XAW313" s="1"/>
      <c r="XAX313" s="1"/>
      <c r="XAY313" s="1"/>
      <c r="XAZ313" s="1"/>
      <c r="XBA313" s="1"/>
      <c r="XBB313" s="1"/>
      <c r="XBC313" s="1"/>
      <c r="XBD313" s="1"/>
      <c r="XBE313" s="1"/>
      <c r="XBF313" s="1"/>
      <c r="XBG313" s="1"/>
      <c r="XBH313" s="1"/>
      <c r="XBI313" s="1"/>
      <c r="XBJ313" s="1"/>
      <c r="XBK313" s="1"/>
      <c r="XBL313" s="1"/>
      <c r="XBM313" s="1"/>
      <c r="XBN313" s="1"/>
      <c r="XBO313" s="1"/>
      <c r="XBP313" s="1"/>
      <c r="XBQ313" s="1"/>
      <c r="XBR313" s="1"/>
      <c r="XBS313" s="1"/>
      <c r="XBT313" s="1"/>
      <c r="XBU313" s="1"/>
      <c r="XBV313" s="1"/>
      <c r="XBW313" s="1"/>
      <c r="XBX313" s="1"/>
      <c r="XBY313" s="1"/>
      <c r="XBZ313" s="1"/>
      <c r="XCA313" s="1"/>
      <c r="XCB313" s="1"/>
      <c r="XCC313" s="1"/>
      <c r="XCD313" s="1"/>
      <c r="XCE313" s="1"/>
      <c r="XCF313" s="1"/>
      <c r="XCG313" s="1"/>
      <c r="XCH313" s="1"/>
      <c r="XCI313" s="1"/>
      <c r="XCJ313" s="1"/>
      <c r="XCK313" s="1"/>
      <c r="XCL313" s="1"/>
      <c r="XCM313" s="1"/>
      <c r="XCN313" s="1"/>
      <c r="XCO313" s="1"/>
      <c r="XCP313" s="1"/>
      <c r="XCQ313" s="1"/>
      <c r="XCR313" s="1"/>
      <c r="XCS313" s="1"/>
      <c r="XCT313" s="1"/>
      <c r="XCU313" s="1"/>
      <c r="XCV313" s="1"/>
      <c r="XCW313" s="1"/>
      <c r="XCX313" s="1"/>
      <c r="XCY313" s="1"/>
      <c r="XCZ313" s="1"/>
      <c r="XDA313" s="1"/>
      <c r="XDB313" s="1"/>
      <c r="XDC313" s="1"/>
      <c r="XDD313" s="1"/>
      <c r="XDE313" s="1"/>
      <c r="XDF313" s="1"/>
      <c r="XDG313" s="1"/>
      <c r="XDH313" s="1"/>
      <c r="XDI313" s="1"/>
      <c r="XDJ313" s="1"/>
      <c r="XDK313" s="1"/>
      <c r="XDL313" s="1"/>
      <c r="XDM313" s="1"/>
      <c r="XDN313" s="1"/>
      <c r="XDO313" s="1"/>
      <c r="XDP313" s="1"/>
      <c r="XDQ313" s="1"/>
      <c r="XDR313" s="1"/>
      <c r="XDS313" s="1"/>
      <c r="XDT313" s="1"/>
      <c r="XDU313" s="1"/>
      <c r="XDV313" s="1"/>
      <c r="XDW313" s="1"/>
      <c r="XDX313" s="1"/>
      <c r="XDY313" s="1"/>
      <c r="XDZ313" s="1"/>
      <c r="XEA313" s="1"/>
      <c r="XEB313" s="1"/>
      <c r="XEC313" s="1"/>
      <c r="XED313" s="1"/>
      <c r="XEE313" s="1"/>
      <c r="XEF313" s="1"/>
      <c r="XEG313" s="1"/>
      <c r="XEH313" s="1"/>
      <c r="XEI313" s="1"/>
      <c r="XEJ313" s="1"/>
      <c r="XEK313" s="1"/>
      <c r="XEL313" s="1"/>
      <c r="XEM313" s="1"/>
      <c r="XEN313" s="1"/>
      <c r="XEO313" s="1"/>
      <c r="XEP313" s="1"/>
      <c r="XEQ313" s="1"/>
      <c r="XER313" s="1"/>
      <c r="XES313" s="1"/>
      <c r="XET313" s="1"/>
      <c r="XEU313" s="1"/>
      <c r="XEV313" s="1"/>
      <c r="XEW313" s="1"/>
      <c r="XEX313" s="1"/>
      <c r="XEY313" s="1"/>
      <c r="XEZ313" s="1"/>
      <c r="XFA313" s="1"/>
      <c r="XFB313" s="1"/>
      <c r="XFC313" s="1"/>
      <c r="XFD313" s="1"/>
    </row>
    <row r="314" spans="1:151 16227:16384" s="11" customFormat="1" ht="20.25" customHeight="1" x14ac:dyDescent="0.25">
      <c r="A314" s="60" t="s">
        <v>110</v>
      </c>
      <c r="B314" s="61"/>
      <c r="C314" s="62">
        <f>C313+1</f>
        <v>2</v>
      </c>
      <c r="D314" s="62"/>
      <c r="E314" s="20" t="s">
        <v>224</v>
      </c>
      <c r="F314" s="60">
        <f>(69.37)*(10.764)</f>
        <v>746.69867999999997</v>
      </c>
      <c r="G314" s="61"/>
      <c r="H314" s="20">
        <v>0</v>
      </c>
      <c r="I314" s="20">
        <f t="shared" ref="I314:I316" si="79">F314*(($I$169)+1)+H314</f>
        <v>1157.3829539999999</v>
      </c>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WZC314" s="1"/>
      <c r="WZD314" s="1"/>
      <c r="WZE314" s="1"/>
      <c r="WZF314" s="1"/>
      <c r="WZG314" s="1"/>
      <c r="WZH314" s="1"/>
      <c r="WZI314" s="1"/>
      <c r="WZJ314" s="1"/>
      <c r="WZK314" s="1"/>
      <c r="WZL314" s="1"/>
      <c r="WZM314" s="1"/>
      <c r="WZN314" s="1"/>
      <c r="WZO314" s="1"/>
      <c r="WZP314" s="1"/>
      <c r="WZQ314" s="1"/>
      <c r="WZR314" s="1"/>
      <c r="WZS314" s="1"/>
      <c r="WZT314" s="1"/>
      <c r="WZU314" s="1"/>
      <c r="WZV314" s="1"/>
      <c r="WZW314" s="1"/>
      <c r="WZX314" s="1"/>
      <c r="WZY314" s="1"/>
      <c r="WZZ314" s="1"/>
      <c r="XAA314" s="1"/>
      <c r="XAB314" s="1"/>
      <c r="XAC314" s="1"/>
      <c r="XAD314" s="1"/>
      <c r="XAE314" s="1"/>
      <c r="XAF314" s="1"/>
      <c r="XAG314" s="1"/>
      <c r="XAH314" s="1"/>
      <c r="XAI314" s="1"/>
      <c r="XAJ314" s="1"/>
      <c r="XAK314" s="1"/>
      <c r="XAL314" s="1"/>
      <c r="XAM314" s="1"/>
      <c r="XAN314" s="1"/>
      <c r="XAO314" s="1"/>
      <c r="XAP314" s="1"/>
      <c r="XAQ314" s="1"/>
      <c r="XAR314" s="1"/>
      <c r="XAS314" s="1"/>
      <c r="XAT314" s="1"/>
      <c r="XAU314" s="1"/>
      <c r="XAV314" s="1"/>
      <c r="XAW314" s="1"/>
      <c r="XAX314" s="1"/>
      <c r="XAY314" s="1"/>
      <c r="XAZ314" s="1"/>
      <c r="XBA314" s="1"/>
      <c r="XBB314" s="1"/>
      <c r="XBC314" s="1"/>
      <c r="XBD314" s="1"/>
      <c r="XBE314" s="1"/>
      <c r="XBF314" s="1"/>
      <c r="XBG314" s="1"/>
      <c r="XBH314" s="1"/>
      <c r="XBI314" s="1"/>
      <c r="XBJ314" s="1"/>
      <c r="XBK314" s="1"/>
      <c r="XBL314" s="1"/>
      <c r="XBM314" s="1"/>
      <c r="XBN314" s="1"/>
      <c r="XBO314" s="1"/>
      <c r="XBP314" s="1"/>
      <c r="XBQ314" s="1"/>
      <c r="XBR314" s="1"/>
      <c r="XBS314" s="1"/>
      <c r="XBT314" s="1"/>
      <c r="XBU314" s="1"/>
      <c r="XBV314" s="1"/>
      <c r="XBW314" s="1"/>
      <c r="XBX314" s="1"/>
      <c r="XBY314" s="1"/>
      <c r="XBZ314" s="1"/>
      <c r="XCA314" s="1"/>
      <c r="XCB314" s="1"/>
      <c r="XCC314" s="1"/>
      <c r="XCD314" s="1"/>
      <c r="XCE314" s="1"/>
      <c r="XCF314" s="1"/>
      <c r="XCG314" s="1"/>
      <c r="XCH314" s="1"/>
      <c r="XCI314" s="1"/>
      <c r="XCJ314" s="1"/>
      <c r="XCK314" s="1"/>
      <c r="XCL314" s="1"/>
      <c r="XCM314" s="1"/>
      <c r="XCN314" s="1"/>
      <c r="XCO314" s="1"/>
      <c r="XCP314" s="1"/>
      <c r="XCQ314" s="1"/>
      <c r="XCR314" s="1"/>
      <c r="XCS314" s="1"/>
      <c r="XCT314" s="1"/>
      <c r="XCU314" s="1"/>
      <c r="XCV314" s="1"/>
      <c r="XCW314" s="1"/>
      <c r="XCX314" s="1"/>
      <c r="XCY314" s="1"/>
      <c r="XCZ314" s="1"/>
      <c r="XDA314" s="1"/>
      <c r="XDB314" s="1"/>
      <c r="XDC314" s="1"/>
      <c r="XDD314" s="1"/>
      <c r="XDE314" s="1"/>
      <c r="XDF314" s="1"/>
      <c r="XDG314" s="1"/>
      <c r="XDH314" s="1"/>
      <c r="XDI314" s="1"/>
      <c r="XDJ314" s="1"/>
      <c r="XDK314" s="1"/>
      <c r="XDL314" s="1"/>
      <c r="XDM314" s="1"/>
      <c r="XDN314" s="1"/>
      <c r="XDO314" s="1"/>
      <c r="XDP314" s="1"/>
      <c r="XDQ314" s="1"/>
      <c r="XDR314" s="1"/>
      <c r="XDS314" s="1"/>
      <c r="XDT314" s="1"/>
      <c r="XDU314" s="1"/>
      <c r="XDV314" s="1"/>
      <c r="XDW314" s="1"/>
      <c r="XDX314" s="1"/>
      <c r="XDY314" s="1"/>
      <c r="XDZ314" s="1"/>
      <c r="XEA314" s="1"/>
      <c r="XEB314" s="1"/>
      <c r="XEC314" s="1"/>
      <c r="XED314" s="1"/>
      <c r="XEE314" s="1"/>
      <c r="XEF314" s="1"/>
      <c r="XEG314" s="1"/>
      <c r="XEH314" s="1"/>
      <c r="XEI314" s="1"/>
      <c r="XEJ314" s="1"/>
      <c r="XEK314" s="1"/>
      <c r="XEL314" s="1"/>
      <c r="XEM314" s="1"/>
      <c r="XEN314" s="1"/>
      <c r="XEO314" s="1"/>
      <c r="XEP314" s="1"/>
      <c r="XEQ314" s="1"/>
      <c r="XER314" s="1"/>
      <c r="XES314" s="1"/>
      <c r="XET314" s="1"/>
      <c r="XEU314" s="1"/>
      <c r="XEV314" s="1"/>
      <c r="XEW314" s="1"/>
      <c r="XEX314" s="1"/>
      <c r="XEY314" s="1"/>
      <c r="XEZ314" s="1"/>
      <c r="XFA314" s="1"/>
      <c r="XFB314" s="1"/>
      <c r="XFC314" s="1"/>
      <c r="XFD314" s="1"/>
    </row>
    <row r="315" spans="1:151 16227:16384" s="11" customFormat="1" ht="20.25" customHeight="1" x14ac:dyDescent="0.25">
      <c r="A315" s="60" t="s">
        <v>110</v>
      </c>
      <c r="B315" s="61"/>
      <c r="C315" s="62">
        <f t="shared" ref="C315:C316" si="80">C314+1</f>
        <v>3</v>
      </c>
      <c r="D315" s="62"/>
      <c r="E315" s="20" t="s">
        <v>224</v>
      </c>
      <c r="F315" s="60">
        <f>(69.37)*(10.764)</f>
        <v>746.69867999999997</v>
      </c>
      <c r="G315" s="61"/>
      <c r="H315" s="20">
        <v>0</v>
      </c>
      <c r="I315" s="20">
        <f t="shared" si="79"/>
        <v>1157.3829539999999</v>
      </c>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WZC315" s="1"/>
      <c r="WZD315" s="1"/>
      <c r="WZE315" s="1"/>
      <c r="WZF315" s="1"/>
      <c r="WZG315" s="1"/>
      <c r="WZH315" s="1"/>
      <c r="WZI315" s="1"/>
      <c r="WZJ315" s="1"/>
      <c r="WZK315" s="1"/>
      <c r="WZL315" s="1"/>
      <c r="WZM315" s="1"/>
      <c r="WZN315" s="1"/>
      <c r="WZO315" s="1"/>
      <c r="WZP315" s="1"/>
      <c r="WZQ315" s="1"/>
      <c r="WZR315" s="1"/>
      <c r="WZS315" s="1"/>
      <c r="WZT315" s="1"/>
      <c r="WZU315" s="1"/>
      <c r="WZV315" s="1"/>
      <c r="WZW315" s="1"/>
      <c r="WZX315" s="1"/>
      <c r="WZY315" s="1"/>
      <c r="WZZ315" s="1"/>
      <c r="XAA315" s="1"/>
      <c r="XAB315" s="1"/>
      <c r="XAC315" s="1"/>
      <c r="XAD315" s="1"/>
      <c r="XAE315" s="1"/>
      <c r="XAF315" s="1"/>
      <c r="XAG315" s="1"/>
      <c r="XAH315" s="1"/>
      <c r="XAI315" s="1"/>
      <c r="XAJ315" s="1"/>
      <c r="XAK315" s="1"/>
      <c r="XAL315" s="1"/>
      <c r="XAM315" s="1"/>
      <c r="XAN315" s="1"/>
      <c r="XAO315" s="1"/>
      <c r="XAP315" s="1"/>
      <c r="XAQ315" s="1"/>
      <c r="XAR315" s="1"/>
      <c r="XAS315" s="1"/>
      <c r="XAT315" s="1"/>
      <c r="XAU315" s="1"/>
      <c r="XAV315" s="1"/>
      <c r="XAW315" s="1"/>
      <c r="XAX315" s="1"/>
      <c r="XAY315" s="1"/>
      <c r="XAZ315" s="1"/>
      <c r="XBA315" s="1"/>
      <c r="XBB315" s="1"/>
      <c r="XBC315" s="1"/>
      <c r="XBD315" s="1"/>
      <c r="XBE315" s="1"/>
      <c r="XBF315" s="1"/>
      <c r="XBG315" s="1"/>
      <c r="XBH315" s="1"/>
      <c r="XBI315" s="1"/>
      <c r="XBJ315" s="1"/>
      <c r="XBK315" s="1"/>
      <c r="XBL315" s="1"/>
      <c r="XBM315" s="1"/>
      <c r="XBN315" s="1"/>
      <c r="XBO315" s="1"/>
      <c r="XBP315" s="1"/>
      <c r="XBQ315" s="1"/>
      <c r="XBR315" s="1"/>
      <c r="XBS315" s="1"/>
      <c r="XBT315" s="1"/>
      <c r="XBU315" s="1"/>
      <c r="XBV315" s="1"/>
      <c r="XBW315" s="1"/>
      <c r="XBX315" s="1"/>
      <c r="XBY315" s="1"/>
      <c r="XBZ315" s="1"/>
      <c r="XCA315" s="1"/>
      <c r="XCB315" s="1"/>
      <c r="XCC315" s="1"/>
      <c r="XCD315" s="1"/>
      <c r="XCE315" s="1"/>
      <c r="XCF315" s="1"/>
      <c r="XCG315" s="1"/>
      <c r="XCH315" s="1"/>
      <c r="XCI315" s="1"/>
      <c r="XCJ315" s="1"/>
      <c r="XCK315" s="1"/>
      <c r="XCL315" s="1"/>
      <c r="XCM315" s="1"/>
      <c r="XCN315" s="1"/>
      <c r="XCO315" s="1"/>
      <c r="XCP315" s="1"/>
      <c r="XCQ315" s="1"/>
      <c r="XCR315" s="1"/>
      <c r="XCS315" s="1"/>
      <c r="XCT315" s="1"/>
      <c r="XCU315" s="1"/>
      <c r="XCV315" s="1"/>
      <c r="XCW315" s="1"/>
      <c r="XCX315" s="1"/>
      <c r="XCY315" s="1"/>
      <c r="XCZ315" s="1"/>
      <c r="XDA315" s="1"/>
      <c r="XDB315" s="1"/>
      <c r="XDC315" s="1"/>
      <c r="XDD315" s="1"/>
      <c r="XDE315" s="1"/>
      <c r="XDF315" s="1"/>
      <c r="XDG315" s="1"/>
      <c r="XDH315" s="1"/>
      <c r="XDI315" s="1"/>
      <c r="XDJ315" s="1"/>
      <c r="XDK315" s="1"/>
      <c r="XDL315" s="1"/>
      <c r="XDM315" s="1"/>
      <c r="XDN315" s="1"/>
      <c r="XDO315" s="1"/>
      <c r="XDP315" s="1"/>
      <c r="XDQ315" s="1"/>
      <c r="XDR315" s="1"/>
      <c r="XDS315" s="1"/>
      <c r="XDT315" s="1"/>
      <c r="XDU315" s="1"/>
      <c r="XDV315" s="1"/>
      <c r="XDW315" s="1"/>
      <c r="XDX315" s="1"/>
      <c r="XDY315" s="1"/>
      <c r="XDZ315" s="1"/>
      <c r="XEA315" s="1"/>
      <c r="XEB315" s="1"/>
      <c r="XEC315" s="1"/>
      <c r="XED315" s="1"/>
      <c r="XEE315" s="1"/>
      <c r="XEF315" s="1"/>
      <c r="XEG315" s="1"/>
      <c r="XEH315" s="1"/>
      <c r="XEI315" s="1"/>
      <c r="XEJ315" s="1"/>
      <c r="XEK315" s="1"/>
      <c r="XEL315" s="1"/>
      <c r="XEM315" s="1"/>
      <c r="XEN315" s="1"/>
      <c r="XEO315" s="1"/>
      <c r="XEP315" s="1"/>
      <c r="XEQ315" s="1"/>
      <c r="XER315" s="1"/>
      <c r="XES315" s="1"/>
      <c r="XET315" s="1"/>
      <c r="XEU315" s="1"/>
      <c r="XEV315" s="1"/>
      <c r="XEW315" s="1"/>
      <c r="XEX315" s="1"/>
      <c r="XEY315" s="1"/>
      <c r="XEZ315" s="1"/>
      <c r="XFA315" s="1"/>
      <c r="XFB315" s="1"/>
      <c r="XFC315" s="1"/>
      <c r="XFD315" s="1"/>
    </row>
    <row r="316" spans="1:151 16227:16384" s="11" customFormat="1" ht="20.25" customHeight="1" x14ac:dyDescent="0.25">
      <c r="A316" s="60" t="s">
        <v>110</v>
      </c>
      <c r="B316" s="61"/>
      <c r="C316" s="62">
        <f t="shared" si="80"/>
        <v>4</v>
      </c>
      <c r="D316" s="62"/>
      <c r="E316" s="20" t="s">
        <v>224</v>
      </c>
      <c r="F316" s="60">
        <f>(70.49)*(10.764)</f>
        <v>758.75435999999991</v>
      </c>
      <c r="G316" s="61"/>
      <c r="H316" s="20">
        <v>0</v>
      </c>
      <c r="I316" s="20">
        <f t="shared" si="79"/>
        <v>1176.069258</v>
      </c>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WZC316" s="1"/>
      <c r="WZD316" s="1"/>
      <c r="WZE316" s="1"/>
      <c r="WZF316" s="1"/>
      <c r="WZG316" s="1"/>
      <c r="WZH316" s="1"/>
      <c r="WZI316" s="1"/>
      <c r="WZJ316" s="1"/>
      <c r="WZK316" s="1"/>
      <c r="WZL316" s="1"/>
      <c r="WZM316" s="1"/>
      <c r="WZN316" s="1"/>
      <c r="WZO316" s="1"/>
      <c r="WZP316" s="1"/>
      <c r="WZQ316" s="1"/>
      <c r="WZR316" s="1"/>
      <c r="WZS316" s="1"/>
      <c r="WZT316" s="1"/>
      <c r="WZU316" s="1"/>
      <c r="WZV316" s="1"/>
      <c r="WZW316" s="1"/>
      <c r="WZX316" s="1"/>
      <c r="WZY316" s="1"/>
      <c r="WZZ316" s="1"/>
      <c r="XAA316" s="1"/>
      <c r="XAB316" s="1"/>
      <c r="XAC316" s="1"/>
      <c r="XAD316" s="1"/>
      <c r="XAE316" s="1"/>
      <c r="XAF316" s="1"/>
      <c r="XAG316" s="1"/>
      <c r="XAH316" s="1"/>
      <c r="XAI316" s="1"/>
      <c r="XAJ316" s="1"/>
      <c r="XAK316" s="1"/>
      <c r="XAL316" s="1"/>
      <c r="XAM316" s="1"/>
      <c r="XAN316" s="1"/>
      <c r="XAO316" s="1"/>
      <c r="XAP316" s="1"/>
      <c r="XAQ316" s="1"/>
      <c r="XAR316" s="1"/>
      <c r="XAS316" s="1"/>
      <c r="XAT316" s="1"/>
      <c r="XAU316" s="1"/>
      <c r="XAV316" s="1"/>
      <c r="XAW316" s="1"/>
      <c r="XAX316" s="1"/>
      <c r="XAY316" s="1"/>
      <c r="XAZ316" s="1"/>
      <c r="XBA316" s="1"/>
      <c r="XBB316" s="1"/>
      <c r="XBC316" s="1"/>
      <c r="XBD316" s="1"/>
      <c r="XBE316" s="1"/>
      <c r="XBF316" s="1"/>
      <c r="XBG316" s="1"/>
      <c r="XBH316" s="1"/>
      <c r="XBI316" s="1"/>
      <c r="XBJ316" s="1"/>
      <c r="XBK316" s="1"/>
      <c r="XBL316" s="1"/>
      <c r="XBM316" s="1"/>
      <c r="XBN316" s="1"/>
      <c r="XBO316" s="1"/>
      <c r="XBP316" s="1"/>
      <c r="XBQ316" s="1"/>
      <c r="XBR316" s="1"/>
      <c r="XBS316" s="1"/>
      <c r="XBT316" s="1"/>
      <c r="XBU316" s="1"/>
      <c r="XBV316" s="1"/>
      <c r="XBW316" s="1"/>
      <c r="XBX316" s="1"/>
      <c r="XBY316" s="1"/>
      <c r="XBZ316" s="1"/>
      <c r="XCA316" s="1"/>
      <c r="XCB316" s="1"/>
      <c r="XCC316" s="1"/>
      <c r="XCD316" s="1"/>
      <c r="XCE316" s="1"/>
      <c r="XCF316" s="1"/>
      <c r="XCG316" s="1"/>
      <c r="XCH316" s="1"/>
      <c r="XCI316" s="1"/>
      <c r="XCJ316" s="1"/>
      <c r="XCK316" s="1"/>
      <c r="XCL316" s="1"/>
      <c r="XCM316" s="1"/>
      <c r="XCN316" s="1"/>
      <c r="XCO316" s="1"/>
      <c r="XCP316" s="1"/>
      <c r="XCQ316" s="1"/>
      <c r="XCR316" s="1"/>
      <c r="XCS316" s="1"/>
      <c r="XCT316" s="1"/>
      <c r="XCU316" s="1"/>
      <c r="XCV316" s="1"/>
      <c r="XCW316" s="1"/>
      <c r="XCX316" s="1"/>
      <c r="XCY316" s="1"/>
      <c r="XCZ316" s="1"/>
      <c r="XDA316" s="1"/>
      <c r="XDB316" s="1"/>
      <c r="XDC316" s="1"/>
      <c r="XDD316" s="1"/>
      <c r="XDE316" s="1"/>
      <c r="XDF316" s="1"/>
      <c r="XDG316" s="1"/>
      <c r="XDH316" s="1"/>
      <c r="XDI316" s="1"/>
      <c r="XDJ316" s="1"/>
      <c r="XDK316" s="1"/>
      <c r="XDL316" s="1"/>
      <c r="XDM316" s="1"/>
      <c r="XDN316" s="1"/>
      <c r="XDO316" s="1"/>
      <c r="XDP316" s="1"/>
      <c r="XDQ316" s="1"/>
      <c r="XDR316" s="1"/>
      <c r="XDS316" s="1"/>
      <c r="XDT316" s="1"/>
      <c r="XDU316" s="1"/>
      <c r="XDV316" s="1"/>
      <c r="XDW316" s="1"/>
      <c r="XDX316" s="1"/>
      <c r="XDY316" s="1"/>
      <c r="XDZ316" s="1"/>
      <c r="XEA316" s="1"/>
      <c r="XEB316" s="1"/>
      <c r="XEC316" s="1"/>
      <c r="XED316" s="1"/>
      <c r="XEE316" s="1"/>
      <c r="XEF316" s="1"/>
      <c r="XEG316" s="1"/>
      <c r="XEH316" s="1"/>
      <c r="XEI316" s="1"/>
      <c r="XEJ316" s="1"/>
      <c r="XEK316" s="1"/>
      <c r="XEL316" s="1"/>
      <c r="XEM316" s="1"/>
      <c r="XEN316" s="1"/>
      <c r="XEO316" s="1"/>
      <c r="XEP316" s="1"/>
      <c r="XEQ316" s="1"/>
      <c r="XER316" s="1"/>
      <c r="XES316" s="1"/>
      <c r="XET316" s="1"/>
      <c r="XEU316" s="1"/>
      <c r="XEV316" s="1"/>
      <c r="XEW316" s="1"/>
      <c r="XEX316" s="1"/>
      <c r="XEY316" s="1"/>
      <c r="XEZ316" s="1"/>
      <c r="XFA316" s="1"/>
      <c r="XFB316" s="1"/>
      <c r="XFC316" s="1"/>
      <c r="XFD316" s="1"/>
    </row>
    <row r="317" spans="1:151 16227:16384" s="11" customFormat="1" ht="20.25" x14ac:dyDescent="0.25">
      <c r="A317" s="63" t="s">
        <v>260</v>
      </c>
      <c r="B317" s="64"/>
      <c r="C317" s="64"/>
      <c r="D317" s="64"/>
      <c r="E317" s="64"/>
      <c r="F317" s="64"/>
      <c r="G317" s="64"/>
      <c r="H317" s="64"/>
      <c r="I317" s="65"/>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WZC317" s="1"/>
      <c r="WZD317" s="1"/>
      <c r="WZE317" s="1"/>
      <c r="WZF317" s="1"/>
      <c r="WZG317" s="1"/>
      <c r="WZH317" s="1"/>
      <c r="WZI317" s="1"/>
      <c r="WZJ317" s="1"/>
      <c r="WZK317" s="1"/>
      <c r="WZL317" s="1"/>
      <c r="WZM317" s="1"/>
      <c r="WZN317" s="1"/>
      <c r="WZO317" s="1"/>
      <c r="WZP317" s="1"/>
      <c r="WZQ317" s="1"/>
      <c r="WZR317" s="1"/>
      <c r="WZS317" s="1"/>
      <c r="WZT317" s="1"/>
      <c r="WZU317" s="1"/>
      <c r="WZV317" s="1"/>
      <c r="WZW317" s="1"/>
      <c r="WZX317" s="1"/>
      <c r="WZY317" s="1"/>
      <c r="WZZ317" s="1"/>
      <c r="XAA317" s="1"/>
      <c r="XAB317" s="1"/>
      <c r="XAC317" s="1"/>
      <c r="XAD317" s="1"/>
      <c r="XAE317" s="1"/>
      <c r="XAF317" s="1"/>
      <c r="XAG317" s="1"/>
      <c r="XAH317" s="1"/>
      <c r="XAI317" s="1"/>
      <c r="XAJ317" s="1"/>
      <c r="XAK317" s="1"/>
      <c r="XAL317" s="1"/>
      <c r="XAM317" s="1"/>
      <c r="XAN317" s="1"/>
      <c r="XAO317" s="1"/>
      <c r="XAP317" s="1"/>
      <c r="XAQ317" s="1"/>
      <c r="XAR317" s="1"/>
      <c r="XAS317" s="1"/>
      <c r="XAT317" s="1"/>
      <c r="XAU317" s="1"/>
      <c r="XAV317" s="1"/>
      <c r="XAW317" s="1"/>
      <c r="XAX317" s="1"/>
      <c r="XAY317" s="1"/>
      <c r="XAZ317" s="1"/>
      <c r="XBA317" s="1"/>
      <c r="XBB317" s="1"/>
      <c r="XBC317" s="1"/>
      <c r="XBD317" s="1"/>
      <c r="XBE317" s="1"/>
      <c r="XBF317" s="1"/>
      <c r="XBG317" s="1"/>
      <c r="XBH317" s="1"/>
      <c r="XBI317" s="1"/>
      <c r="XBJ317" s="1"/>
      <c r="XBK317" s="1"/>
      <c r="XBL317" s="1"/>
      <c r="XBM317" s="1"/>
      <c r="XBN317" s="1"/>
      <c r="XBO317" s="1"/>
      <c r="XBP317" s="1"/>
      <c r="XBQ317" s="1"/>
      <c r="XBR317" s="1"/>
      <c r="XBS317" s="1"/>
      <c r="XBT317" s="1"/>
      <c r="XBU317" s="1"/>
      <c r="XBV317" s="1"/>
      <c r="XBW317" s="1"/>
      <c r="XBX317" s="1"/>
      <c r="XBY317" s="1"/>
      <c r="XBZ317" s="1"/>
      <c r="XCA317" s="1"/>
      <c r="XCB317" s="1"/>
      <c r="XCC317" s="1"/>
      <c r="XCD317" s="1"/>
      <c r="XCE317" s="1"/>
      <c r="XCF317" s="1"/>
      <c r="XCG317" s="1"/>
      <c r="XCH317" s="1"/>
      <c r="XCI317" s="1"/>
      <c r="XCJ317" s="1"/>
      <c r="XCK317" s="1"/>
      <c r="XCL317" s="1"/>
      <c r="XCM317" s="1"/>
      <c r="XCN317" s="1"/>
      <c r="XCO317" s="1"/>
      <c r="XCP317" s="1"/>
      <c r="XCQ317" s="1"/>
      <c r="XCR317" s="1"/>
      <c r="XCS317" s="1"/>
      <c r="XCT317" s="1"/>
      <c r="XCU317" s="1"/>
      <c r="XCV317" s="1"/>
      <c r="XCW317" s="1"/>
      <c r="XCX317" s="1"/>
      <c r="XCY317" s="1"/>
      <c r="XCZ317" s="1"/>
      <c r="XDA317" s="1"/>
      <c r="XDB317" s="1"/>
      <c r="XDC317" s="1"/>
      <c r="XDD317" s="1"/>
      <c r="XDE317" s="1"/>
      <c r="XDF317" s="1"/>
      <c r="XDG317" s="1"/>
      <c r="XDH317" s="1"/>
      <c r="XDI317" s="1"/>
      <c r="XDJ317" s="1"/>
      <c r="XDK317" s="1"/>
      <c r="XDL317" s="1"/>
      <c r="XDM317" s="1"/>
      <c r="XDN317" s="1"/>
      <c r="XDO317" s="1"/>
      <c r="XDP317" s="1"/>
      <c r="XDQ317" s="1"/>
      <c r="XDR317" s="1"/>
      <c r="XDS317" s="1"/>
      <c r="XDT317" s="1"/>
      <c r="XDU317" s="1"/>
      <c r="XDV317" s="1"/>
      <c r="XDW317" s="1"/>
      <c r="XDX317" s="1"/>
      <c r="XDY317" s="1"/>
      <c r="XDZ317" s="1"/>
      <c r="XEA317" s="1"/>
      <c r="XEB317" s="1"/>
      <c r="XEC317" s="1"/>
      <c r="XED317" s="1"/>
      <c r="XEE317" s="1"/>
      <c r="XEF317" s="1"/>
      <c r="XEG317" s="1"/>
      <c r="XEH317" s="1"/>
      <c r="XEI317" s="1"/>
      <c r="XEJ317" s="1"/>
      <c r="XEK317" s="1"/>
      <c r="XEL317" s="1"/>
      <c r="XEM317" s="1"/>
      <c r="XEN317" s="1"/>
      <c r="XEO317" s="1"/>
      <c r="XEP317" s="1"/>
      <c r="XEQ317" s="1"/>
      <c r="XER317" s="1"/>
      <c r="XES317" s="1"/>
      <c r="XET317" s="1"/>
      <c r="XEU317" s="1"/>
      <c r="XEV317" s="1"/>
      <c r="XEW317" s="1"/>
      <c r="XEX317" s="1"/>
      <c r="XEY317" s="1"/>
      <c r="XEZ317" s="1"/>
      <c r="XFA317" s="1"/>
      <c r="XFB317" s="1"/>
      <c r="XFC317" s="1"/>
      <c r="XFD317" s="1"/>
    </row>
    <row r="318" spans="1:151 16227:16384" s="11" customFormat="1" ht="20.25" customHeight="1" x14ac:dyDescent="0.25">
      <c r="A318" s="66" t="s">
        <v>110</v>
      </c>
      <c r="B318" s="67"/>
      <c r="C318" s="62">
        <v>1</v>
      </c>
      <c r="D318" s="62"/>
      <c r="E318" s="20" t="s">
        <v>227</v>
      </c>
      <c r="F318" s="60">
        <f>(82.37)*(10.764)</f>
        <v>886.63067999999998</v>
      </c>
      <c r="G318" s="61"/>
      <c r="H318" s="20">
        <v>0</v>
      </c>
      <c r="I318" s="20">
        <f>F318*(($I$169)+1)+H318</f>
        <v>1374.277554</v>
      </c>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WZC318" s="1"/>
      <c r="WZD318" s="1"/>
      <c r="WZE318" s="1"/>
      <c r="WZF318" s="1"/>
      <c r="WZG318" s="1"/>
      <c r="WZH318" s="1"/>
      <c r="WZI318" s="1"/>
      <c r="WZJ318" s="1"/>
      <c r="WZK318" s="1"/>
      <c r="WZL318" s="1"/>
      <c r="WZM318" s="1"/>
      <c r="WZN318" s="1"/>
      <c r="WZO318" s="1"/>
      <c r="WZP318" s="1"/>
      <c r="WZQ318" s="1"/>
      <c r="WZR318" s="1"/>
      <c r="WZS318" s="1"/>
      <c r="WZT318" s="1"/>
      <c r="WZU318" s="1"/>
      <c r="WZV318" s="1"/>
      <c r="WZW318" s="1"/>
      <c r="WZX318" s="1"/>
      <c r="WZY318" s="1"/>
      <c r="WZZ318" s="1"/>
      <c r="XAA318" s="1"/>
      <c r="XAB318" s="1"/>
      <c r="XAC318" s="1"/>
      <c r="XAD318" s="1"/>
      <c r="XAE318" s="1"/>
      <c r="XAF318" s="1"/>
      <c r="XAG318" s="1"/>
      <c r="XAH318" s="1"/>
      <c r="XAI318" s="1"/>
      <c r="XAJ318" s="1"/>
      <c r="XAK318" s="1"/>
      <c r="XAL318" s="1"/>
      <c r="XAM318" s="1"/>
      <c r="XAN318" s="1"/>
      <c r="XAO318" s="1"/>
      <c r="XAP318" s="1"/>
      <c r="XAQ318" s="1"/>
      <c r="XAR318" s="1"/>
      <c r="XAS318" s="1"/>
      <c r="XAT318" s="1"/>
      <c r="XAU318" s="1"/>
      <c r="XAV318" s="1"/>
      <c r="XAW318" s="1"/>
      <c r="XAX318" s="1"/>
      <c r="XAY318" s="1"/>
      <c r="XAZ318" s="1"/>
      <c r="XBA318" s="1"/>
      <c r="XBB318" s="1"/>
      <c r="XBC318" s="1"/>
      <c r="XBD318" s="1"/>
      <c r="XBE318" s="1"/>
      <c r="XBF318" s="1"/>
      <c r="XBG318" s="1"/>
      <c r="XBH318" s="1"/>
      <c r="XBI318" s="1"/>
      <c r="XBJ318" s="1"/>
      <c r="XBK318" s="1"/>
      <c r="XBL318" s="1"/>
      <c r="XBM318" s="1"/>
      <c r="XBN318" s="1"/>
      <c r="XBO318" s="1"/>
      <c r="XBP318" s="1"/>
      <c r="XBQ318" s="1"/>
      <c r="XBR318" s="1"/>
      <c r="XBS318" s="1"/>
      <c r="XBT318" s="1"/>
      <c r="XBU318" s="1"/>
      <c r="XBV318" s="1"/>
      <c r="XBW318" s="1"/>
      <c r="XBX318" s="1"/>
      <c r="XBY318" s="1"/>
      <c r="XBZ318" s="1"/>
      <c r="XCA318" s="1"/>
      <c r="XCB318" s="1"/>
      <c r="XCC318" s="1"/>
      <c r="XCD318" s="1"/>
      <c r="XCE318" s="1"/>
      <c r="XCF318" s="1"/>
      <c r="XCG318" s="1"/>
      <c r="XCH318" s="1"/>
      <c r="XCI318" s="1"/>
      <c r="XCJ318" s="1"/>
      <c r="XCK318" s="1"/>
      <c r="XCL318" s="1"/>
      <c r="XCM318" s="1"/>
      <c r="XCN318" s="1"/>
      <c r="XCO318" s="1"/>
      <c r="XCP318" s="1"/>
      <c r="XCQ318" s="1"/>
      <c r="XCR318" s="1"/>
      <c r="XCS318" s="1"/>
      <c r="XCT318" s="1"/>
      <c r="XCU318" s="1"/>
      <c r="XCV318" s="1"/>
      <c r="XCW318" s="1"/>
      <c r="XCX318" s="1"/>
      <c r="XCY318" s="1"/>
      <c r="XCZ318" s="1"/>
      <c r="XDA318" s="1"/>
      <c r="XDB318" s="1"/>
      <c r="XDC318" s="1"/>
      <c r="XDD318" s="1"/>
      <c r="XDE318" s="1"/>
      <c r="XDF318" s="1"/>
      <c r="XDG318" s="1"/>
      <c r="XDH318" s="1"/>
      <c r="XDI318" s="1"/>
      <c r="XDJ318" s="1"/>
      <c r="XDK318" s="1"/>
      <c r="XDL318" s="1"/>
      <c r="XDM318" s="1"/>
      <c r="XDN318" s="1"/>
      <c r="XDO318" s="1"/>
      <c r="XDP318" s="1"/>
      <c r="XDQ318" s="1"/>
      <c r="XDR318" s="1"/>
      <c r="XDS318" s="1"/>
      <c r="XDT318" s="1"/>
      <c r="XDU318" s="1"/>
      <c r="XDV318" s="1"/>
      <c r="XDW318" s="1"/>
      <c r="XDX318" s="1"/>
      <c r="XDY318" s="1"/>
      <c r="XDZ318" s="1"/>
      <c r="XEA318" s="1"/>
      <c r="XEB318" s="1"/>
      <c r="XEC318" s="1"/>
      <c r="XED318" s="1"/>
      <c r="XEE318" s="1"/>
      <c r="XEF318" s="1"/>
      <c r="XEG318" s="1"/>
      <c r="XEH318" s="1"/>
      <c r="XEI318" s="1"/>
      <c r="XEJ318" s="1"/>
      <c r="XEK318" s="1"/>
      <c r="XEL318" s="1"/>
      <c r="XEM318" s="1"/>
      <c r="XEN318" s="1"/>
      <c r="XEO318" s="1"/>
      <c r="XEP318" s="1"/>
      <c r="XEQ318" s="1"/>
      <c r="XER318" s="1"/>
      <c r="XES318" s="1"/>
      <c r="XET318" s="1"/>
      <c r="XEU318" s="1"/>
      <c r="XEV318" s="1"/>
      <c r="XEW318" s="1"/>
      <c r="XEX318" s="1"/>
      <c r="XEY318" s="1"/>
      <c r="XEZ318" s="1"/>
      <c r="XFA318" s="1"/>
      <c r="XFB318" s="1"/>
      <c r="XFC318" s="1"/>
      <c r="XFD318" s="1"/>
    </row>
    <row r="319" spans="1:151 16227:16384" s="11" customFormat="1" ht="20.25" customHeight="1" x14ac:dyDescent="0.25">
      <c r="A319" s="66" t="s">
        <v>110</v>
      </c>
      <c r="B319" s="67"/>
      <c r="C319" s="62">
        <f>C318+1</f>
        <v>2</v>
      </c>
      <c r="D319" s="62"/>
      <c r="E319" s="20" t="s">
        <v>224</v>
      </c>
      <c r="F319" s="60">
        <f>(69.37)*(10.764)</f>
        <v>746.69867999999997</v>
      </c>
      <c r="G319" s="61"/>
      <c r="H319" s="20">
        <v>0</v>
      </c>
      <c r="I319" s="20">
        <f t="shared" ref="I319:I321" si="81">F319*(($I$169)+1)+H319</f>
        <v>1157.3829539999999</v>
      </c>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WZC319" s="1"/>
      <c r="WZD319" s="1"/>
      <c r="WZE319" s="1"/>
      <c r="WZF319" s="1"/>
      <c r="WZG319" s="1"/>
      <c r="WZH319" s="1"/>
      <c r="WZI319" s="1"/>
      <c r="WZJ319" s="1"/>
      <c r="WZK319" s="1"/>
      <c r="WZL319" s="1"/>
      <c r="WZM319" s="1"/>
      <c r="WZN319" s="1"/>
      <c r="WZO319" s="1"/>
      <c r="WZP319" s="1"/>
      <c r="WZQ319" s="1"/>
      <c r="WZR319" s="1"/>
      <c r="WZS319" s="1"/>
      <c r="WZT319" s="1"/>
      <c r="WZU319" s="1"/>
      <c r="WZV319" s="1"/>
      <c r="WZW319" s="1"/>
      <c r="WZX319" s="1"/>
      <c r="WZY319" s="1"/>
      <c r="WZZ319" s="1"/>
      <c r="XAA319" s="1"/>
      <c r="XAB319" s="1"/>
      <c r="XAC319" s="1"/>
      <c r="XAD319" s="1"/>
      <c r="XAE319" s="1"/>
      <c r="XAF319" s="1"/>
      <c r="XAG319" s="1"/>
      <c r="XAH319" s="1"/>
      <c r="XAI319" s="1"/>
      <c r="XAJ319" s="1"/>
      <c r="XAK319" s="1"/>
      <c r="XAL319" s="1"/>
      <c r="XAM319" s="1"/>
      <c r="XAN319" s="1"/>
      <c r="XAO319" s="1"/>
      <c r="XAP319" s="1"/>
      <c r="XAQ319" s="1"/>
      <c r="XAR319" s="1"/>
      <c r="XAS319" s="1"/>
      <c r="XAT319" s="1"/>
      <c r="XAU319" s="1"/>
      <c r="XAV319" s="1"/>
      <c r="XAW319" s="1"/>
      <c r="XAX319" s="1"/>
      <c r="XAY319" s="1"/>
      <c r="XAZ319" s="1"/>
      <c r="XBA319" s="1"/>
      <c r="XBB319" s="1"/>
      <c r="XBC319" s="1"/>
      <c r="XBD319" s="1"/>
      <c r="XBE319" s="1"/>
      <c r="XBF319" s="1"/>
      <c r="XBG319" s="1"/>
      <c r="XBH319" s="1"/>
      <c r="XBI319" s="1"/>
      <c r="XBJ319" s="1"/>
      <c r="XBK319" s="1"/>
      <c r="XBL319" s="1"/>
      <c r="XBM319" s="1"/>
      <c r="XBN319" s="1"/>
      <c r="XBO319" s="1"/>
      <c r="XBP319" s="1"/>
      <c r="XBQ319" s="1"/>
      <c r="XBR319" s="1"/>
      <c r="XBS319" s="1"/>
      <c r="XBT319" s="1"/>
      <c r="XBU319" s="1"/>
      <c r="XBV319" s="1"/>
      <c r="XBW319" s="1"/>
      <c r="XBX319" s="1"/>
      <c r="XBY319" s="1"/>
      <c r="XBZ319" s="1"/>
      <c r="XCA319" s="1"/>
      <c r="XCB319" s="1"/>
      <c r="XCC319" s="1"/>
      <c r="XCD319" s="1"/>
      <c r="XCE319" s="1"/>
      <c r="XCF319" s="1"/>
      <c r="XCG319" s="1"/>
      <c r="XCH319" s="1"/>
      <c r="XCI319" s="1"/>
      <c r="XCJ319" s="1"/>
      <c r="XCK319" s="1"/>
      <c r="XCL319" s="1"/>
      <c r="XCM319" s="1"/>
      <c r="XCN319" s="1"/>
      <c r="XCO319" s="1"/>
      <c r="XCP319" s="1"/>
      <c r="XCQ319" s="1"/>
      <c r="XCR319" s="1"/>
      <c r="XCS319" s="1"/>
      <c r="XCT319" s="1"/>
      <c r="XCU319" s="1"/>
      <c r="XCV319" s="1"/>
      <c r="XCW319" s="1"/>
      <c r="XCX319" s="1"/>
      <c r="XCY319" s="1"/>
      <c r="XCZ319" s="1"/>
      <c r="XDA319" s="1"/>
      <c r="XDB319" s="1"/>
      <c r="XDC319" s="1"/>
      <c r="XDD319" s="1"/>
      <c r="XDE319" s="1"/>
      <c r="XDF319" s="1"/>
      <c r="XDG319" s="1"/>
      <c r="XDH319" s="1"/>
      <c r="XDI319" s="1"/>
      <c r="XDJ319" s="1"/>
      <c r="XDK319" s="1"/>
      <c r="XDL319" s="1"/>
      <c r="XDM319" s="1"/>
      <c r="XDN319" s="1"/>
      <c r="XDO319" s="1"/>
      <c r="XDP319" s="1"/>
      <c r="XDQ319" s="1"/>
      <c r="XDR319" s="1"/>
      <c r="XDS319" s="1"/>
      <c r="XDT319" s="1"/>
      <c r="XDU319" s="1"/>
      <c r="XDV319" s="1"/>
      <c r="XDW319" s="1"/>
      <c r="XDX319" s="1"/>
      <c r="XDY319" s="1"/>
      <c r="XDZ319" s="1"/>
      <c r="XEA319" s="1"/>
      <c r="XEB319" s="1"/>
      <c r="XEC319" s="1"/>
      <c r="XED319" s="1"/>
      <c r="XEE319" s="1"/>
      <c r="XEF319" s="1"/>
      <c r="XEG319" s="1"/>
      <c r="XEH319" s="1"/>
      <c r="XEI319" s="1"/>
      <c r="XEJ319" s="1"/>
      <c r="XEK319" s="1"/>
      <c r="XEL319" s="1"/>
      <c r="XEM319" s="1"/>
      <c r="XEN319" s="1"/>
      <c r="XEO319" s="1"/>
      <c r="XEP319" s="1"/>
      <c r="XEQ319" s="1"/>
      <c r="XER319" s="1"/>
      <c r="XES319" s="1"/>
      <c r="XET319" s="1"/>
      <c r="XEU319" s="1"/>
      <c r="XEV319" s="1"/>
      <c r="XEW319" s="1"/>
      <c r="XEX319" s="1"/>
      <c r="XEY319" s="1"/>
      <c r="XEZ319" s="1"/>
      <c r="XFA319" s="1"/>
      <c r="XFB319" s="1"/>
      <c r="XFC319" s="1"/>
      <c r="XFD319" s="1"/>
    </row>
    <row r="320" spans="1:151 16227:16384" s="11" customFormat="1" ht="20.25" customHeight="1" x14ac:dyDescent="0.25">
      <c r="A320" s="66" t="s">
        <v>110</v>
      </c>
      <c r="B320" s="67"/>
      <c r="C320" s="62">
        <f t="shared" ref="C320:C321" si="82">C319+1</f>
        <v>3</v>
      </c>
      <c r="D320" s="62"/>
      <c r="E320" s="20" t="s">
        <v>224</v>
      </c>
      <c r="F320" s="60">
        <f>(69.37)*(10.764)</f>
        <v>746.69867999999997</v>
      </c>
      <c r="G320" s="61"/>
      <c r="H320" s="20">
        <v>0</v>
      </c>
      <c r="I320" s="20">
        <f t="shared" si="81"/>
        <v>1157.3829539999999</v>
      </c>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WZC320" s="1"/>
      <c r="WZD320" s="1"/>
      <c r="WZE320" s="1"/>
      <c r="WZF320" s="1"/>
      <c r="WZG320" s="1"/>
      <c r="WZH320" s="1"/>
      <c r="WZI320" s="1"/>
      <c r="WZJ320" s="1"/>
      <c r="WZK320" s="1"/>
      <c r="WZL320" s="1"/>
      <c r="WZM320" s="1"/>
      <c r="WZN320" s="1"/>
      <c r="WZO320" s="1"/>
      <c r="WZP320" s="1"/>
      <c r="WZQ320" s="1"/>
      <c r="WZR320" s="1"/>
      <c r="WZS320" s="1"/>
      <c r="WZT320" s="1"/>
      <c r="WZU320" s="1"/>
      <c r="WZV320" s="1"/>
      <c r="WZW320" s="1"/>
      <c r="WZX320" s="1"/>
      <c r="WZY320" s="1"/>
      <c r="WZZ320" s="1"/>
      <c r="XAA320" s="1"/>
      <c r="XAB320" s="1"/>
      <c r="XAC320" s="1"/>
      <c r="XAD320" s="1"/>
      <c r="XAE320" s="1"/>
      <c r="XAF320" s="1"/>
      <c r="XAG320" s="1"/>
      <c r="XAH320" s="1"/>
      <c r="XAI320" s="1"/>
      <c r="XAJ320" s="1"/>
      <c r="XAK320" s="1"/>
      <c r="XAL320" s="1"/>
      <c r="XAM320" s="1"/>
      <c r="XAN320" s="1"/>
      <c r="XAO320" s="1"/>
      <c r="XAP320" s="1"/>
      <c r="XAQ320" s="1"/>
      <c r="XAR320" s="1"/>
      <c r="XAS320" s="1"/>
      <c r="XAT320" s="1"/>
      <c r="XAU320" s="1"/>
      <c r="XAV320" s="1"/>
      <c r="XAW320" s="1"/>
      <c r="XAX320" s="1"/>
      <c r="XAY320" s="1"/>
      <c r="XAZ320" s="1"/>
      <c r="XBA320" s="1"/>
      <c r="XBB320" s="1"/>
      <c r="XBC320" s="1"/>
      <c r="XBD320" s="1"/>
      <c r="XBE320" s="1"/>
      <c r="XBF320" s="1"/>
      <c r="XBG320" s="1"/>
      <c r="XBH320" s="1"/>
      <c r="XBI320" s="1"/>
      <c r="XBJ320" s="1"/>
      <c r="XBK320" s="1"/>
      <c r="XBL320" s="1"/>
      <c r="XBM320" s="1"/>
      <c r="XBN320" s="1"/>
      <c r="XBO320" s="1"/>
      <c r="XBP320" s="1"/>
      <c r="XBQ320" s="1"/>
      <c r="XBR320" s="1"/>
      <c r="XBS320" s="1"/>
      <c r="XBT320" s="1"/>
      <c r="XBU320" s="1"/>
      <c r="XBV320" s="1"/>
      <c r="XBW320" s="1"/>
      <c r="XBX320" s="1"/>
      <c r="XBY320" s="1"/>
      <c r="XBZ320" s="1"/>
      <c r="XCA320" s="1"/>
      <c r="XCB320" s="1"/>
      <c r="XCC320" s="1"/>
      <c r="XCD320" s="1"/>
      <c r="XCE320" s="1"/>
      <c r="XCF320" s="1"/>
      <c r="XCG320" s="1"/>
      <c r="XCH320" s="1"/>
      <c r="XCI320" s="1"/>
      <c r="XCJ320" s="1"/>
      <c r="XCK320" s="1"/>
      <c r="XCL320" s="1"/>
      <c r="XCM320" s="1"/>
      <c r="XCN320" s="1"/>
      <c r="XCO320" s="1"/>
      <c r="XCP320" s="1"/>
      <c r="XCQ320" s="1"/>
      <c r="XCR320" s="1"/>
      <c r="XCS320" s="1"/>
      <c r="XCT320" s="1"/>
      <c r="XCU320" s="1"/>
      <c r="XCV320" s="1"/>
      <c r="XCW320" s="1"/>
      <c r="XCX320" s="1"/>
      <c r="XCY320" s="1"/>
      <c r="XCZ320" s="1"/>
      <c r="XDA320" s="1"/>
      <c r="XDB320" s="1"/>
      <c r="XDC320" s="1"/>
      <c r="XDD320" s="1"/>
      <c r="XDE320" s="1"/>
      <c r="XDF320" s="1"/>
      <c r="XDG320" s="1"/>
      <c r="XDH320" s="1"/>
      <c r="XDI320" s="1"/>
      <c r="XDJ320" s="1"/>
      <c r="XDK320" s="1"/>
      <c r="XDL320" s="1"/>
      <c r="XDM320" s="1"/>
      <c r="XDN320" s="1"/>
      <c r="XDO320" s="1"/>
      <c r="XDP320" s="1"/>
      <c r="XDQ320" s="1"/>
      <c r="XDR320" s="1"/>
      <c r="XDS320" s="1"/>
      <c r="XDT320" s="1"/>
      <c r="XDU320" s="1"/>
      <c r="XDV320" s="1"/>
      <c r="XDW320" s="1"/>
      <c r="XDX320" s="1"/>
      <c r="XDY320" s="1"/>
      <c r="XDZ320" s="1"/>
      <c r="XEA320" s="1"/>
      <c r="XEB320" s="1"/>
      <c r="XEC320" s="1"/>
      <c r="XED320" s="1"/>
      <c r="XEE320" s="1"/>
      <c r="XEF320" s="1"/>
      <c r="XEG320" s="1"/>
      <c r="XEH320" s="1"/>
      <c r="XEI320" s="1"/>
      <c r="XEJ320" s="1"/>
      <c r="XEK320" s="1"/>
      <c r="XEL320" s="1"/>
      <c r="XEM320" s="1"/>
      <c r="XEN320" s="1"/>
      <c r="XEO320" s="1"/>
      <c r="XEP320" s="1"/>
      <c r="XEQ320" s="1"/>
      <c r="XER320" s="1"/>
      <c r="XES320" s="1"/>
      <c r="XET320" s="1"/>
      <c r="XEU320" s="1"/>
      <c r="XEV320" s="1"/>
      <c r="XEW320" s="1"/>
      <c r="XEX320" s="1"/>
      <c r="XEY320" s="1"/>
      <c r="XEZ320" s="1"/>
      <c r="XFA320" s="1"/>
      <c r="XFB320" s="1"/>
      <c r="XFC320" s="1"/>
      <c r="XFD320" s="1"/>
    </row>
    <row r="321" spans="1:151 16227:16384" s="11" customFormat="1" ht="20.25" customHeight="1" x14ac:dyDescent="0.25">
      <c r="A321" s="66" t="s">
        <v>110</v>
      </c>
      <c r="B321" s="67"/>
      <c r="C321" s="62">
        <f t="shared" si="82"/>
        <v>4</v>
      </c>
      <c r="D321" s="62"/>
      <c r="E321" s="20" t="s">
        <v>224</v>
      </c>
      <c r="F321" s="60">
        <f>(70.49)*(10.764)</f>
        <v>758.75435999999991</v>
      </c>
      <c r="G321" s="61"/>
      <c r="H321" s="20">
        <v>0</v>
      </c>
      <c r="I321" s="20">
        <f t="shared" si="81"/>
        <v>1176.069258</v>
      </c>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WZC321" s="1"/>
      <c r="WZD321" s="1"/>
      <c r="WZE321" s="1"/>
      <c r="WZF321" s="1"/>
      <c r="WZG321" s="1"/>
      <c r="WZH321" s="1"/>
      <c r="WZI321" s="1"/>
      <c r="WZJ321" s="1"/>
      <c r="WZK321" s="1"/>
      <c r="WZL321" s="1"/>
      <c r="WZM321" s="1"/>
      <c r="WZN321" s="1"/>
      <c r="WZO321" s="1"/>
      <c r="WZP321" s="1"/>
      <c r="WZQ321" s="1"/>
      <c r="WZR321" s="1"/>
      <c r="WZS321" s="1"/>
      <c r="WZT321" s="1"/>
      <c r="WZU321" s="1"/>
      <c r="WZV321" s="1"/>
      <c r="WZW321" s="1"/>
      <c r="WZX321" s="1"/>
      <c r="WZY321" s="1"/>
      <c r="WZZ321" s="1"/>
      <c r="XAA321" s="1"/>
      <c r="XAB321" s="1"/>
      <c r="XAC321" s="1"/>
      <c r="XAD321" s="1"/>
      <c r="XAE321" s="1"/>
      <c r="XAF321" s="1"/>
      <c r="XAG321" s="1"/>
      <c r="XAH321" s="1"/>
      <c r="XAI321" s="1"/>
      <c r="XAJ321" s="1"/>
      <c r="XAK321" s="1"/>
      <c r="XAL321" s="1"/>
      <c r="XAM321" s="1"/>
      <c r="XAN321" s="1"/>
      <c r="XAO321" s="1"/>
      <c r="XAP321" s="1"/>
      <c r="XAQ321" s="1"/>
      <c r="XAR321" s="1"/>
      <c r="XAS321" s="1"/>
      <c r="XAT321" s="1"/>
      <c r="XAU321" s="1"/>
      <c r="XAV321" s="1"/>
      <c r="XAW321" s="1"/>
      <c r="XAX321" s="1"/>
      <c r="XAY321" s="1"/>
      <c r="XAZ321" s="1"/>
      <c r="XBA321" s="1"/>
      <c r="XBB321" s="1"/>
      <c r="XBC321" s="1"/>
      <c r="XBD321" s="1"/>
      <c r="XBE321" s="1"/>
      <c r="XBF321" s="1"/>
      <c r="XBG321" s="1"/>
      <c r="XBH321" s="1"/>
      <c r="XBI321" s="1"/>
      <c r="XBJ321" s="1"/>
      <c r="XBK321" s="1"/>
      <c r="XBL321" s="1"/>
      <c r="XBM321" s="1"/>
      <c r="XBN321" s="1"/>
      <c r="XBO321" s="1"/>
      <c r="XBP321" s="1"/>
      <c r="XBQ321" s="1"/>
      <c r="XBR321" s="1"/>
      <c r="XBS321" s="1"/>
      <c r="XBT321" s="1"/>
      <c r="XBU321" s="1"/>
      <c r="XBV321" s="1"/>
      <c r="XBW321" s="1"/>
      <c r="XBX321" s="1"/>
      <c r="XBY321" s="1"/>
      <c r="XBZ321" s="1"/>
      <c r="XCA321" s="1"/>
      <c r="XCB321" s="1"/>
      <c r="XCC321" s="1"/>
      <c r="XCD321" s="1"/>
      <c r="XCE321" s="1"/>
      <c r="XCF321" s="1"/>
      <c r="XCG321" s="1"/>
      <c r="XCH321" s="1"/>
      <c r="XCI321" s="1"/>
      <c r="XCJ321" s="1"/>
      <c r="XCK321" s="1"/>
      <c r="XCL321" s="1"/>
      <c r="XCM321" s="1"/>
      <c r="XCN321" s="1"/>
      <c r="XCO321" s="1"/>
      <c r="XCP321" s="1"/>
      <c r="XCQ321" s="1"/>
      <c r="XCR321" s="1"/>
      <c r="XCS321" s="1"/>
      <c r="XCT321" s="1"/>
      <c r="XCU321" s="1"/>
      <c r="XCV321" s="1"/>
      <c r="XCW321" s="1"/>
      <c r="XCX321" s="1"/>
      <c r="XCY321" s="1"/>
      <c r="XCZ321" s="1"/>
      <c r="XDA321" s="1"/>
      <c r="XDB321" s="1"/>
      <c r="XDC321" s="1"/>
      <c r="XDD321" s="1"/>
      <c r="XDE321" s="1"/>
      <c r="XDF321" s="1"/>
      <c r="XDG321" s="1"/>
      <c r="XDH321" s="1"/>
      <c r="XDI321" s="1"/>
      <c r="XDJ321" s="1"/>
      <c r="XDK321" s="1"/>
      <c r="XDL321" s="1"/>
      <c r="XDM321" s="1"/>
      <c r="XDN321" s="1"/>
      <c r="XDO321" s="1"/>
      <c r="XDP321" s="1"/>
      <c r="XDQ321" s="1"/>
      <c r="XDR321" s="1"/>
      <c r="XDS321" s="1"/>
      <c r="XDT321" s="1"/>
      <c r="XDU321" s="1"/>
      <c r="XDV321" s="1"/>
      <c r="XDW321" s="1"/>
      <c r="XDX321" s="1"/>
      <c r="XDY321" s="1"/>
      <c r="XDZ321" s="1"/>
      <c r="XEA321" s="1"/>
      <c r="XEB321" s="1"/>
      <c r="XEC321" s="1"/>
      <c r="XED321" s="1"/>
      <c r="XEE321" s="1"/>
      <c r="XEF321" s="1"/>
      <c r="XEG321" s="1"/>
      <c r="XEH321" s="1"/>
      <c r="XEI321" s="1"/>
      <c r="XEJ321" s="1"/>
      <c r="XEK321" s="1"/>
      <c r="XEL321" s="1"/>
      <c r="XEM321" s="1"/>
      <c r="XEN321" s="1"/>
      <c r="XEO321" s="1"/>
      <c r="XEP321" s="1"/>
      <c r="XEQ321" s="1"/>
      <c r="XER321" s="1"/>
      <c r="XES321" s="1"/>
      <c r="XET321" s="1"/>
      <c r="XEU321" s="1"/>
      <c r="XEV321" s="1"/>
      <c r="XEW321" s="1"/>
      <c r="XEX321" s="1"/>
      <c r="XEY321" s="1"/>
      <c r="XEZ321" s="1"/>
      <c r="XFA321" s="1"/>
      <c r="XFB321" s="1"/>
      <c r="XFC321" s="1"/>
      <c r="XFD321" s="1"/>
    </row>
    <row r="322" spans="1:151 16227:16384" s="11" customFormat="1" ht="20.25" x14ac:dyDescent="0.25">
      <c r="A322" s="63" t="s">
        <v>259</v>
      </c>
      <c r="B322" s="64"/>
      <c r="C322" s="64"/>
      <c r="D322" s="64"/>
      <c r="E322" s="64"/>
      <c r="F322" s="64"/>
      <c r="G322" s="64"/>
      <c r="H322" s="64"/>
      <c r="I322" s="65"/>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WZC322" s="1"/>
      <c r="WZD322" s="1"/>
      <c r="WZE322" s="1"/>
      <c r="WZF322" s="1"/>
      <c r="WZG322" s="1"/>
      <c r="WZH322" s="1"/>
      <c r="WZI322" s="1"/>
      <c r="WZJ322" s="1"/>
      <c r="WZK322" s="1"/>
      <c r="WZL322" s="1"/>
      <c r="WZM322" s="1"/>
      <c r="WZN322" s="1"/>
      <c r="WZO322" s="1"/>
      <c r="WZP322" s="1"/>
      <c r="WZQ322" s="1"/>
      <c r="WZR322" s="1"/>
      <c r="WZS322" s="1"/>
      <c r="WZT322" s="1"/>
      <c r="WZU322" s="1"/>
      <c r="WZV322" s="1"/>
      <c r="WZW322" s="1"/>
      <c r="WZX322" s="1"/>
      <c r="WZY322" s="1"/>
      <c r="WZZ322" s="1"/>
      <c r="XAA322" s="1"/>
      <c r="XAB322" s="1"/>
      <c r="XAC322" s="1"/>
      <c r="XAD322" s="1"/>
      <c r="XAE322" s="1"/>
      <c r="XAF322" s="1"/>
      <c r="XAG322" s="1"/>
      <c r="XAH322" s="1"/>
      <c r="XAI322" s="1"/>
      <c r="XAJ322" s="1"/>
      <c r="XAK322" s="1"/>
      <c r="XAL322" s="1"/>
      <c r="XAM322" s="1"/>
      <c r="XAN322" s="1"/>
      <c r="XAO322" s="1"/>
      <c r="XAP322" s="1"/>
      <c r="XAQ322" s="1"/>
      <c r="XAR322" s="1"/>
      <c r="XAS322" s="1"/>
      <c r="XAT322" s="1"/>
      <c r="XAU322" s="1"/>
      <c r="XAV322" s="1"/>
      <c r="XAW322" s="1"/>
      <c r="XAX322" s="1"/>
      <c r="XAY322" s="1"/>
      <c r="XAZ322" s="1"/>
      <c r="XBA322" s="1"/>
      <c r="XBB322" s="1"/>
      <c r="XBC322" s="1"/>
      <c r="XBD322" s="1"/>
      <c r="XBE322" s="1"/>
      <c r="XBF322" s="1"/>
      <c r="XBG322" s="1"/>
      <c r="XBH322" s="1"/>
      <c r="XBI322" s="1"/>
      <c r="XBJ322" s="1"/>
      <c r="XBK322" s="1"/>
      <c r="XBL322" s="1"/>
      <c r="XBM322" s="1"/>
      <c r="XBN322" s="1"/>
      <c r="XBO322" s="1"/>
      <c r="XBP322" s="1"/>
      <c r="XBQ322" s="1"/>
      <c r="XBR322" s="1"/>
      <c r="XBS322" s="1"/>
      <c r="XBT322" s="1"/>
      <c r="XBU322" s="1"/>
      <c r="XBV322" s="1"/>
      <c r="XBW322" s="1"/>
      <c r="XBX322" s="1"/>
      <c r="XBY322" s="1"/>
      <c r="XBZ322" s="1"/>
      <c r="XCA322" s="1"/>
      <c r="XCB322" s="1"/>
      <c r="XCC322" s="1"/>
      <c r="XCD322" s="1"/>
      <c r="XCE322" s="1"/>
      <c r="XCF322" s="1"/>
      <c r="XCG322" s="1"/>
      <c r="XCH322" s="1"/>
      <c r="XCI322" s="1"/>
      <c r="XCJ322" s="1"/>
      <c r="XCK322" s="1"/>
      <c r="XCL322" s="1"/>
      <c r="XCM322" s="1"/>
      <c r="XCN322" s="1"/>
      <c r="XCO322" s="1"/>
      <c r="XCP322" s="1"/>
      <c r="XCQ322" s="1"/>
      <c r="XCR322" s="1"/>
      <c r="XCS322" s="1"/>
      <c r="XCT322" s="1"/>
      <c r="XCU322" s="1"/>
      <c r="XCV322" s="1"/>
      <c r="XCW322" s="1"/>
      <c r="XCX322" s="1"/>
      <c r="XCY322" s="1"/>
      <c r="XCZ322" s="1"/>
      <c r="XDA322" s="1"/>
      <c r="XDB322" s="1"/>
      <c r="XDC322" s="1"/>
      <c r="XDD322" s="1"/>
      <c r="XDE322" s="1"/>
      <c r="XDF322" s="1"/>
      <c r="XDG322" s="1"/>
      <c r="XDH322" s="1"/>
      <c r="XDI322" s="1"/>
      <c r="XDJ322" s="1"/>
      <c r="XDK322" s="1"/>
      <c r="XDL322" s="1"/>
      <c r="XDM322" s="1"/>
      <c r="XDN322" s="1"/>
      <c r="XDO322" s="1"/>
      <c r="XDP322" s="1"/>
      <c r="XDQ322" s="1"/>
      <c r="XDR322" s="1"/>
      <c r="XDS322" s="1"/>
      <c r="XDT322" s="1"/>
      <c r="XDU322" s="1"/>
      <c r="XDV322" s="1"/>
      <c r="XDW322" s="1"/>
      <c r="XDX322" s="1"/>
      <c r="XDY322" s="1"/>
      <c r="XDZ322" s="1"/>
      <c r="XEA322" s="1"/>
      <c r="XEB322" s="1"/>
      <c r="XEC322" s="1"/>
      <c r="XED322" s="1"/>
      <c r="XEE322" s="1"/>
      <c r="XEF322" s="1"/>
      <c r="XEG322" s="1"/>
      <c r="XEH322" s="1"/>
      <c r="XEI322" s="1"/>
      <c r="XEJ322" s="1"/>
      <c r="XEK322" s="1"/>
      <c r="XEL322" s="1"/>
      <c r="XEM322" s="1"/>
      <c r="XEN322" s="1"/>
      <c r="XEO322" s="1"/>
      <c r="XEP322" s="1"/>
      <c r="XEQ322" s="1"/>
      <c r="XER322" s="1"/>
      <c r="XES322" s="1"/>
      <c r="XET322" s="1"/>
      <c r="XEU322" s="1"/>
      <c r="XEV322" s="1"/>
      <c r="XEW322" s="1"/>
      <c r="XEX322" s="1"/>
      <c r="XEY322" s="1"/>
      <c r="XEZ322" s="1"/>
      <c r="XFA322" s="1"/>
      <c r="XFB322" s="1"/>
      <c r="XFC322" s="1"/>
      <c r="XFD322" s="1"/>
    </row>
    <row r="323" spans="1:151 16227:16384" s="11" customFormat="1" ht="20.25" customHeight="1" x14ac:dyDescent="0.25">
      <c r="A323" s="66" t="s">
        <v>110</v>
      </c>
      <c r="B323" s="67"/>
      <c r="C323" s="62">
        <v>1</v>
      </c>
      <c r="D323" s="62"/>
      <c r="E323" s="20" t="s">
        <v>227</v>
      </c>
      <c r="F323" s="60">
        <f>(82.37)*(10.764)</f>
        <v>886.63067999999998</v>
      </c>
      <c r="G323" s="61"/>
      <c r="H323" s="20">
        <v>0</v>
      </c>
      <c r="I323" s="20">
        <f>F323*(($I$169)+1)+H323</f>
        <v>1374.277554</v>
      </c>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WZC323" s="1"/>
      <c r="WZD323" s="1"/>
      <c r="WZE323" s="1"/>
      <c r="WZF323" s="1"/>
      <c r="WZG323" s="1"/>
      <c r="WZH323" s="1"/>
      <c r="WZI323" s="1"/>
      <c r="WZJ323" s="1"/>
      <c r="WZK323" s="1"/>
      <c r="WZL323" s="1"/>
      <c r="WZM323" s="1"/>
      <c r="WZN323" s="1"/>
      <c r="WZO323" s="1"/>
      <c r="WZP323" s="1"/>
      <c r="WZQ323" s="1"/>
      <c r="WZR323" s="1"/>
      <c r="WZS323" s="1"/>
      <c r="WZT323" s="1"/>
      <c r="WZU323" s="1"/>
      <c r="WZV323" s="1"/>
      <c r="WZW323" s="1"/>
      <c r="WZX323" s="1"/>
      <c r="WZY323" s="1"/>
      <c r="WZZ323" s="1"/>
      <c r="XAA323" s="1"/>
      <c r="XAB323" s="1"/>
      <c r="XAC323" s="1"/>
      <c r="XAD323" s="1"/>
      <c r="XAE323" s="1"/>
      <c r="XAF323" s="1"/>
      <c r="XAG323" s="1"/>
      <c r="XAH323" s="1"/>
      <c r="XAI323" s="1"/>
      <c r="XAJ323" s="1"/>
      <c r="XAK323" s="1"/>
      <c r="XAL323" s="1"/>
      <c r="XAM323" s="1"/>
      <c r="XAN323" s="1"/>
      <c r="XAO323" s="1"/>
      <c r="XAP323" s="1"/>
      <c r="XAQ323" s="1"/>
      <c r="XAR323" s="1"/>
      <c r="XAS323" s="1"/>
      <c r="XAT323" s="1"/>
      <c r="XAU323" s="1"/>
      <c r="XAV323" s="1"/>
      <c r="XAW323" s="1"/>
      <c r="XAX323" s="1"/>
      <c r="XAY323" s="1"/>
      <c r="XAZ323" s="1"/>
      <c r="XBA323" s="1"/>
      <c r="XBB323" s="1"/>
      <c r="XBC323" s="1"/>
      <c r="XBD323" s="1"/>
      <c r="XBE323" s="1"/>
      <c r="XBF323" s="1"/>
      <c r="XBG323" s="1"/>
      <c r="XBH323" s="1"/>
      <c r="XBI323" s="1"/>
      <c r="XBJ323" s="1"/>
      <c r="XBK323" s="1"/>
      <c r="XBL323" s="1"/>
      <c r="XBM323" s="1"/>
      <c r="XBN323" s="1"/>
      <c r="XBO323" s="1"/>
      <c r="XBP323" s="1"/>
      <c r="XBQ323" s="1"/>
      <c r="XBR323" s="1"/>
      <c r="XBS323" s="1"/>
      <c r="XBT323" s="1"/>
      <c r="XBU323" s="1"/>
      <c r="XBV323" s="1"/>
      <c r="XBW323" s="1"/>
      <c r="XBX323" s="1"/>
      <c r="XBY323" s="1"/>
      <c r="XBZ323" s="1"/>
      <c r="XCA323" s="1"/>
      <c r="XCB323" s="1"/>
      <c r="XCC323" s="1"/>
      <c r="XCD323" s="1"/>
      <c r="XCE323" s="1"/>
      <c r="XCF323" s="1"/>
      <c r="XCG323" s="1"/>
      <c r="XCH323" s="1"/>
      <c r="XCI323" s="1"/>
      <c r="XCJ323" s="1"/>
      <c r="XCK323" s="1"/>
      <c r="XCL323" s="1"/>
      <c r="XCM323" s="1"/>
      <c r="XCN323" s="1"/>
      <c r="XCO323" s="1"/>
      <c r="XCP323" s="1"/>
      <c r="XCQ323" s="1"/>
      <c r="XCR323" s="1"/>
      <c r="XCS323" s="1"/>
      <c r="XCT323" s="1"/>
      <c r="XCU323" s="1"/>
      <c r="XCV323" s="1"/>
      <c r="XCW323" s="1"/>
      <c r="XCX323" s="1"/>
      <c r="XCY323" s="1"/>
      <c r="XCZ323" s="1"/>
      <c r="XDA323" s="1"/>
      <c r="XDB323" s="1"/>
      <c r="XDC323" s="1"/>
      <c r="XDD323" s="1"/>
      <c r="XDE323" s="1"/>
      <c r="XDF323" s="1"/>
      <c r="XDG323" s="1"/>
      <c r="XDH323" s="1"/>
      <c r="XDI323" s="1"/>
      <c r="XDJ323" s="1"/>
      <c r="XDK323" s="1"/>
      <c r="XDL323" s="1"/>
      <c r="XDM323" s="1"/>
      <c r="XDN323" s="1"/>
      <c r="XDO323" s="1"/>
      <c r="XDP323" s="1"/>
      <c r="XDQ323" s="1"/>
      <c r="XDR323" s="1"/>
      <c r="XDS323" s="1"/>
      <c r="XDT323" s="1"/>
      <c r="XDU323" s="1"/>
      <c r="XDV323" s="1"/>
      <c r="XDW323" s="1"/>
      <c r="XDX323" s="1"/>
      <c r="XDY323" s="1"/>
      <c r="XDZ323" s="1"/>
      <c r="XEA323" s="1"/>
      <c r="XEB323" s="1"/>
      <c r="XEC323" s="1"/>
      <c r="XED323" s="1"/>
      <c r="XEE323" s="1"/>
      <c r="XEF323" s="1"/>
      <c r="XEG323" s="1"/>
      <c r="XEH323" s="1"/>
      <c r="XEI323" s="1"/>
      <c r="XEJ323" s="1"/>
      <c r="XEK323" s="1"/>
      <c r="XEL323" s="1"/>
      <c r="XEM323" s="1"/>
      <c r="XEN323" s="1"/>
      <c r="XEO323" s="1"/>
      <c r="XEP323" s="1"/>
      <c r="XEQ323" s="1"/>
      <c r="XER323" s="1"/>
      <c r="XES323" s="1"/>
      <c r="XET323" s="1"/>
      <c r="XEU323" s="1"/>
      <c r="XEV323" s="1"/>
      <c r="XEW323" s="1"/>
      <c r="XEX323" s="1"/>
      <c r="XEY323" s="1"/>
      <c r="XEZ323" s="1"/>
      <c r="XFA323" s="1"/>
      <c r="XFB323" s="1"/>
      <c r="XFC323" s="1"/>
      <c r="XFD323" s="1"/>
    </row>
    <row r="324" spans="1:151 16227:16384" s="11" customFormat="1" ht="20.25" customHeight="1" x14ac:dyDescent="0.25">
      <c r="A324" s="66" t="s">
        <v>110</v>
      </c>
      <c r="B324" s="67"/>
      <c r="C324" s="62">
        <f>C323+1</f>
        <v>2</v>
      </c>
      <c r="D324" s="62"/>
      <c r="E324" s="20" t="s">
        <v>224</v>
      </c>
      <c r="F324" s="60">
        <f>(69.37)*(10.764)</f>
        <v>746.69867999999997</v>
      </c>
      <c r="G324" s="61"/>
      <c r="H324" s="20">
        <v>0</v>
      </c>
      <c r="I324" s="20">
        <f t="shared" ref="I324:I326" si="83">F324*(($I$169)+1)+H324</f>
        <v>1157.3829539999999</v>
      </c>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WZC324" s="1"/>
      <c r="WZD324" s="1"/>
      <c r="WZE324" s="1"/>
      <c r="WZF324" s="1"/>
      <c r="WZG324" s="1"/>
      <c r="WZH324" s="1"/>
      <c r="WZI324" s="1"/>
      <c r="WZJ324" s="1"/>
      <c r="WZK324" s="1"/>
      <c r="WZL324" s="1"/>
      <c r="WZM324" s="1"/>
      <c r="WZN324" s="1"/>
      <c r="WZO324" s="1"/>
      <c r="WZP324" s="1"/>
      <c r="WZQ324" s="1"/>
      <c r="WZR324" s="1"/>
      <c r="WZS324" s="1"/>
      <c r="WZT324" s="1"/>
      <c r="WZU324" s="1"/>
      <c r="WZV324" s="1"/>
      <c r="WZW324" s="1"/>
      <c r="WZX324" s="1"/>
      <c r="WZY324" s="1"/>
      <c r="WZZ324" s="1"/>
      <c r="XAA324" s="1"/>
      <c r="XAB324" s="1"/>
      <c r="XAC324" s="1"/>
      <c r="XAD324" s="1"/>
      <c r="XAE324" s="1"/>
      <c r="XAF324" s="1"/>
      <c r="XAG324" s="1"/>
      <c r="XAH324" s="1"/>
      <c r="XAI324" s="1"/>
      <c r="XAJ324" s="1"/>
      <c r="XAK324" s="1"/>
      <c r="XAL324" s="1"/>
      <c r="XAM324" s="1"/>
      <c r="XAN324" s="1"/>
      <c r="XAO324" s="1"/>
      <c r="XAP324" s="1"/>
      <c r="XAQ324" s="1"/>
      <c r="XAR324" s="1"/>
      <c r="XAS324" s="1"/>
      <c r="XAT324" s="1"/>
      <c r="XAU324" s="1"/>
      <c r="XAV324" s="1"/>
      <c r="XAW324" s="1"/>
      <c r="XAX324" s="1"/>
      <c r="XAY324" s="1"/>
      <c r="XAZ324" s="1"/>
      <c r="XBA324" s="1"/>
      <c r="XBB324" s="1"/>
      <c r="XBC324" s="1"/>
      <c r="XBD324" s="1"/>
      <c r="XBE324" s="1"/>
      <c r="XBF324" s="1"/>
      <c r="XBG324" s="1"/>
      <c r="XBH324" s="1"/>
      <c r="XBI324" s="1"/>
      <c r="XBJ324" s="1"/>
      <c r="XBK324" s="1"/>
      <c r="XBL324" s="1"/>
      <c r="XBM324" s="1"/>
      <c r="XBN324" s="1"/>
      <c r="XBO324" s="1"/>
      <c r="XBP324" s="1"/>
      <c r="XBQ324" s="1"/>
      <c r="XBR324" s="1"/>
      <c r="XBS324" s="1"/>
      <c r="XBT324" s="1"/>
      <c r="XBU324" s="1"/>
      <c r="XBV324" s="1"/>
      <c r="XBW324" s="1"/>
      <c r="XBX324" s="1"/>
      <c r="XBY324" s="1"/>
      <c r="XBZ324" s="1"/>
      <c r="XCA324" s="1"/>
      <c r="XCB324" s="1"/>
      <c r="XCC324" s="1"/>
      <c r="XCD324" s="1"/>
      <c r="XCE324" s="1"/>
      <c r="XCF324" s="1"/>
      <c r="XCG324" s="1"/>
      <c r="XCH324" s="1"/>
      <c r="XCI324" s="1"/>
      <c r="XCJ324" s="1"/>
      <c r="XCK324" s="1"/>
      <c r="XCL324" s="1"/>
      <c r="XCM324" s="1"/>
      <c r="XCN324" s="1"/>
      <c r="XCO324" s="1"/>
      <c r="XCP324" s="1"/>
      <c r="XCQ324" s="1"/>
      <c r="XCR324" s="1"/>
      <c r="XCS324" s="1"/>
      <c r="XCT324" s="1"/>
      <c r="XCU324" s="1"/>
      <c r="XCV324" s="1"/>
      <c r="XCW324" s="1"/>
      <c r="XCX324" s="1"/>
      <c r="XCY324" s="1"/>
      <c r="XCZ324" s="1"/>
      <c r="XDA324" s="1"/>
      <c r="XDB324" s="1"/>
      <c r="XDC324" s="1"/>
      <c r="XDD324" s="1"/>
      <c r="XDE324" s="1"/>
      <c r="XDF324" s="1"/>
      <c r="XDG324" s="1"/>
      <c r="XDH324" s="1"/>
      <c r="XDI324" s="1"/>
      <c r="XDJ324" s="1"/>
      <c r="XDK324" s="1"/>
      <c r="XDL324" s="1"/>
      <c r="XDM324" s="1"/>
      <c r="XDN324" s="1"/>
      <c r="XDO324" s="1"/>
      <c r="XDP324" s="1"/>
      <c r="XDQ324" s="1"/>
      <c r="XDR324" s="1"/>
      <c r="XDS324" s="1"/>
      <c r="XDT324" s="1"/>
      <c r="XDU324" s="1"/>
      <c r="XDV324" s="1"/>
      <c r="XDW324" s="1"/>
      <c r="XDX324" s="1"/>
      <c r="XDY324" s="1"/>
      <c r="XDZ324" s="1"/>
      <c r="XEA324" s="1"/>
      <c r="XEB324" s="1"/>
      <c r="XEC324" s="1"/>
      <c r="XED324" s="1"/>
      <c r="XEE324" s="1"/>
      <c r="XEF324" s="1"/>
      <c r="XEG324" s="1"/>
      <c r="XEH324" s="1"/>
      <c r="XEI324" s="1"/>
      <c r="XEJ324" s="1"/>
      <c r="XEK324" s="1"/>
      <c r="XEL324" s="1"/>
      <c r="XEM324" s="1"/>
      <c r="XEN324" s="1"/>
      <c r="XEO324" s="1"/>
      <c r="XEP324" s="1"/>
      <c r="XEQ324" s="1"/>
      <c r="XER324" s="1"/>
      <c r="XES324" s="1"/>
      <c r="XET324" s="1"/>
      <c r="XEU324" s="1"/>
      <c r="XEV324" s="1"/>
      <c r="XEW324" s="1"/>
      <c r="XEX324" s="1"/>
      <c r="XEY324" s="1"/>
      <c r="XEZ324" s="1"/>
      <c r="XFA324" s="1"/>
      <c r="XFB324" s="1"/>
      <c r="XFC324" s="1"/>
      <c r="XFD324" s="1"/>
    </row>
    <row r="325" spans="1:151 16227:16384" s="11" customFormat="1" ht="20.25" customHeight="1" x14ac:dyDescent="0.25">
      <c r="A325" s="66" t="s">
        <v>110</v>
      </c>
      <c r="B325" s="67"/>
      <c r="C325" s="62">
        <f t="shared" ref="C325:C326" si="84">C324+1</f>
        <v>3</v>
      </c>
      <c r="D325" s="62"/>
      <c r="E325" s="20" t="s">
        <v>224</v>
      </c>
      <c r="F325" s="60">
        <f>(69.37)*(10.764)</f>
        <v>746.69867999999997</v>
      </c>
      <c r="G325" s="61"/>
      <c r="H325" s="20">
        <v>0</v>
      </c>
      <c r="I325" s="20">
        <f t="shared" si="83"/>
        <v>1157.3829539999999</v>
      </c>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WZC325" s="1"/>
      <c r="WZD325" s="1"/>
      <c r="WZE325" s="1"/>
      <c r="WZF325" s="1"/>
      <c r="WZG325" s="1"/>
      <c r="WZH325" s="1"/>
      <c r="WZI325" s="1"/>
      <c r="WZJ325" s="1"/>
      <c r="WZK325" s="1"/>
      <c r="WZL325" s="1"/>
      <c r="WZM325" s="1"/>
      <c r="WZN325" s="1"/>
      <c r="WZO325" s="1"/>
      <c r="WZP325" s="1"/>
      <c r="WZQ325" s="1"/>
      <c r="WZR325" s="1"/>
      <c r="WZS325" s="1"/>
      <c r="WZT325" s="1"/>
      <c r="WZU325" s="1"/>
      <c r="WZV325" s="1"/>
      <c r="WZW325" s="1"/>
      <c r="WZX325" s="1"/>
      <c r="WZY325" s="1"/>
      <c r="WZZ325" s="1"/>
      <c r="XAA325" s="1"/>
      <c r="XAB325" s="1"/>
      <c r="XAC325" s="1"/>
      <c r="XAD325" s="1"/>
      <c r="XAE325" s="1"/>
      <c r="XAF325" s="1"/>
      <c r="XAG325" s="1"/>
      <c r="XAH325" s="1"/>
      <c r="XAI325" s="1"/>
      <c r="XAJ325" s="1"/>
      <c r="XAK325" s="1"/>
      <c r="XAL325" s="1"/>
      <c r="XAM325" s="1"/>
      <c r="XAN325" s="1"/>
      <c r="XAO325" s="1"/>
      <c r="XAP325" s="1"/>
      <c r="XAQ325" s="1"/>
      <c r="XAR325" s="1"/>
      <c r="XAS325" s="1"/>
      <c r="XAT325" s="1"/>
      <c r="XAU325" s="1"/>
      <c r="XAV325" s="1"/>
      <c r="XAW325" s="1"/>
      <c r="XAX325" s="1"/>
      <c r="XAY325" s="1"/>
      <c r="XAZ325" s="1"/>
      <c r="XBA325" s="1"/>
      <c r="XBB325" s="1"/>
      <c r="XBC325" s="1"/>
      <c r="XBD325" s="1"/>
      <c r="XBE325" s="1"/>
      <c r="XBF325" s="1"/>
      <c r="XBG325" s="1"/>
      <c r="XBH325" s="1"/>
      <c r="XBI325" s="1"/>
      <c r="XBJ325" s="1"/>
      <c r="XBK325" s="1"/>
      <c r="XBL325" s="1"/>
      <c r="XBM325" s="1"/>
      <c r="XBN325" s="1"/>
      <c r="XBO325" s="1"/>
      <c r="XBP325" s="1"/>
      <c r="XBQ325" s="1"/>
      <c r="XBR325" s="1"/>
      <c r="XBS325" s="1"/>
      <c r="XBT325" s="1"/>
      <c r="XBU325" s="1"/>
      <c r="XBV325" s="1"/>
      <c r="XBW325" s="1"/>
      <c r="XBX325" s="1"/>
      <c r="XBY325" s="1"/>
      <c r="XBZ325" s="1"/>
      <c r="XCA325" s="1"/>
      <c r="XCB325" s="1"/>
      <c r="XCC325" s="1"/>
      <c r="XCD325" s="1"/>
      <c r="XCE325" s="1"/>
      <c r="XCF325" s="1"/>
      <c r="XCG325" s="1"/>
      <c r="XCH325" s="1"/>
      <c r="XCI325" s="1"/>
      <c r="XCJ325" s="1"/>
      <c r="XCK325" s="1"/>
      <c r="XCL325" s="1"/>
      <c r="XCM325" s="1"/>
      <c r="XCN325" s="1"/>
      <c r="XCO325" s="1"/>
      <c r="XCP325" s="1"/>
      <c r="XCQ325" s="1"/>
      <c r="XCR325" s="1"/>
      <c r="XCS325" s="1"/>
      <c r="XCT325" s="1"/>
      <c r="XCU325" s="1"/>
      <c r="XCV325" s="1"/>
      <c r="XCW325" s="1"/>
      <c r="XCX325" s="1"/>
      <c r="XCY325" s="1"/>
      <c r="XCZ325" s="1"/>
      <c r="XDA325" s="1"/>
      <c r="XDB325" s="1"/>
      <c r="XDC325" s="1"/>
      <c r="XDD325" s="1"/>
      <c r="XDE325" s="1"/>
      <c r="XDF325" s="1"/>
      <c r="XDG325" s="1"/>
      <c r="XDH325" s="1"/>
      <c r="XDI325" s="1"/>
      <c r="XDJ325" s="1"/>
      <c r="XDK325" s="1"/>
      <c r="XDL325" s="1"/>
      <c r="XDM325" s="1"/>
      <c r="XDN325" s="1"/>
      <c r="XDO325" s="1"/>
      <c r="XDP325" s="1"/>
      <c r="XDQ325" s="1"/>
      <c r="XDR325" s="1"/>
      <c r="XDS325" s="1"/>
      <c r="XDT325" s="1"/>
      <c r="XDU325" s="1"/>
      <c r="XDV325" s="1"/>
      <c r="XDW325" s="1"/>
      <c r="XDX325" s="1"/>
      <c r="XDY325" s="1"/>
      <c r="XDZ325" s="1"/>
      <c r="XEA325" s="1"/>
      <c r="XEB325" s="1"/>
      <c r="XEC325" s="1"/>
      <c r="XED325" s="1"/>
      <c r="XEE325" s="1"/>
      <c r="XEF325" s="1"/>
      <c r="XEG325" s="1"/>
      <c r="XEH325" s="1"/>
      <c r="XEI325" s="1"/>
      <c r="XEJ325" s="1"/>
      <c r="XEK325" s="1"/>
      <c r="XEL325" s="1"/>
      <c r="XEM325" s="1"/>
      <c r="XEN325" s="1"/>
      <c r="XEO325" s="1"/>
      <c r="XEP325" s="1"/>
      <c r="XEQ325" s="1"/>
      <c r="XER325" s="1"/>
      <c r="XES325" s="1"/>
      <c r="XET325" s="1"/>
      <c r="XEU325" s="1"/>
      <c r="XEV325" s="1"/>
      <c r="XEW325" s="1"/>
      <c r="XEX325" s="1"/>
      <c r="XEY325" s="1"/>
      <c r="XEZ325" s="1"/>
      <c r="XFA325" s="1"/>
      <c r="XFB325" s="1"/>
      <c r="XFC325" s="1"/>
      <c r="XFD325" s="1"/>
    </row>
    <row r="326" spans="1:151 16227:16384" s="11" customFormat="1" ht="20.25" customHeight="1" x14ac:dyDescent="0.25">
      <c r="A326" s="66" t="s">
        <v>110</v>
      </c>
      <c r="B326" s="67"/>
      <c r="C326" s="62">
        <f t="shared" si="84"/>
        <v>4</v>
      </c>
      <c r="D326" s="62"/>
      <c r="E326" s="20" t="s">
        <v>224</v>
      </c>
      <c r="F326" s="60">
        <f>(70.49)*(10.764)</f>
        <v>758.75435999999991</v>
      </c>
      <c r="G326" s="61"/>
      <c r="H326" s="20">
        <v>0</v>
      </c>
      <c r="I326" s="20">
        <f t="shared" si="83"/>
        <v>1176.069258</v>
      </c>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WZC326" s="1"/>
      <c r="WZD326" s="1"/>
      <c r="WZE326" s="1"/>
      <c r="WZF326" s="1"/>
      <c r="WZG326" s="1"/>
      <c r="WZH326" s="1"/>
      <c r="WZI326" s="1"/>
      <c r="WZJ326" s="1"/>
      <c r="WZK326" s="1"/>
      <c r="WZL326" s="1"/>
      <c r="WZM326" s="1"/>
      <c r="WZN326" s="1"/>
      <c r="WZO326" s="1"/>
      <c r="WZP326" s="1"/>
      <c r="WZQ326" s="1"/>
      <c r="WZR326" s="1"/>
      <c r="WZS326" s="1"/>
      <c r="WZT326" s="1"/>
      <c r="WZU326" s="1"/>
      <c r="WZV326" s="1"/>
      <c r="WZW326" s="1"/>
      <c r="WZX326" s="1"/>
      <c r="WZY326" s="1"/>
      <c r="WZZ326" s="1"/>
      <c r="XAA326" s="1"/>
      <c r="XAB326" s="1"/>
      <c r="XAC326" s="1"/>
      <c r="XAD326" s="1"/>
      <c r="XAE326" s="1"/>
      <c r="XAF326" s="1"/>
      <c r="XAG326" s="1"/>
      <c r="XAH326" s="1"/>
      <c r="XAI326" s="1"/>
      <c r="XAJ326" s="1"/>
      <c r="XAK326" s="1"/>
      <c r="XAL326" s="1"/>
      <c r="XAM326" s="1"/>
      <c r="XAN326" s="1"/>
      <c r="XAO326" s="1"/>
      <c r="XAP326" s="1"/>
      <c r="XAQ326" s="1"/>
      <c r="XAR326" s="1"/>
      <c r="XAS326" s="1"/>
      <c r="XAT326" s="1"/>
      <c r="XAU326" s="1"/>
      <c r="XAV326" s="1"/>
      <c r="XAW326" s="1"/>
      <c r="XAX326" s="1"/>
      <c r="XAY326" s="1"/>
      <c r="XAZ326" s="1"/>
      <c r="XBA326" s="1"/>
      <c r="XBB326" s="1"/>
      <c r="XBC326" s="1"/>
      <c r="XBD326" s="1"/>
      <c r="XBE326" s="1"/>
      <c r="XBF326" s="1"/>
      <c r="XBG326" s="1"/>
      <c r="XBH326" s="1"/>
      <c r="XBI326" s="1"/>
      <c r="XBJ326" s="1"/>
      <c r="XBK326" s="1"/>
      <c r="XBL326" s="1"/>
      <c r="XBM326" s="1"/>
      <c r="XBN326" s="1"/>
      <c r="XBO326" s="1"/>
      <c r="XBP326" s="1"/>
      <c r="XBQ326" s="1"/>
      <c r="XBR326" s="1"/>
      <c r="XBS326" s="1"/>
      <c r="XBT326" s="1"/>
      <c r="XBU326" s="1"/>
      <c r="XBV326" s="1"/>
      <c r="XBW326" s="1"/>
      <c r="XBX326" s="1"/>
      <c r="XBY326" s="1"/>
      <c r="XBZ326" s="1"/>
      <c r="XCA326" s="1"/>
      <c r="XCB326" s="1"/>
      <c r="XCC326" s="1"/>
      <c r="XCD326" s="1"/>
      <c r="XCE326" s="1"/>
      <c r="XCF326" s="1"/>
      <c r="XCG326" s="1"/>
      <c r="XCH326" s="1"/>
      <c r="XCI326" s="1"/>
      <c r="XCJ326" s="1"/>
      <c r="XCK326" s="1"/>
      <c r="XCL326" s="1"/>
      <c r="XCM326" s="1"/>
      <c r="XCN326" s="1"/>
      <c r="XCO326" s="1"/>
      <c r="XCP326" s="1"/>
      <c r="XCQ326" s="1"/>
      <c r="XCR326" s="1"/>
      <c r="XCS326" s="1"/>
      <c r="XCT326" s="1"/>
      <c r="XCU326" s="1"/>
      <c r="XCV326" s="1"/>
      <c r="XCW326" s="1"/>
      <c r="XCX326" s="1"/>
      <c r="XCY326" s="1"/>
      <c r="XCZ326" s="1"/>
      <c r="XDA326" s="1"/>
      <c r="XDB326" s="1"/>
      <c r="XDC326" s="1"/>
      <c r="XDD326" s="1"/>
      <c r="XDE326" s="1"/>
      <c r="XDF326" s="1"/>
      <c r="XDG326" s="1"/>
      <c r="XDH326" s="1"/>
      <c r="XDI326" s="1"/>
      <c r="XDJ326" s="1"/>
      <c r="XDK326" s="1"/>
      <c r="XDL326" s="1"/>
      <c r="XDM326" s="1"/>
      <c r="XDN326" s="1"/>
      <c r="XDO326" s="1"/>
      <c r="XDP326" s="1"/>
      <c r="XDQ326" s="1"/>
      <c r="XDR326" s="1"/>
      <c r="XDS326" s="1"/>
      <c r="XDT326" s="1"/>
      <c r="XDU326" s="1"/>
      <c r="XDV326" s="1"/>
      <c r="XDW326" s="1"/>
      <c r="XDX326" s="1"/>
      <c r="XDY326" s="1"/>
      <c r="XDZ326" s="1"/>
      <c r="XEA326" s="1"/>
      <c r="XEB326" s="1"/>
      <c r="XEC326" s="1"/>
      <c r="XED326" s="1"/>
      <c r="XEE326" s="1"/>
      <c r="XEF326" s="1"/>
      <c r="XEG326" s="1"/>
      <c r="XEH326" s="1"/>
      <c r="XEI326" s="1"/>
      <c r="XEJ326" s="1"/>
      <c r="XEK326" s="1"/>
      <c r="XEL326" s="1"/>
      <c r="XEM326" s="1"/>
      <c r="XEN326" s="1"/>
      <c r="XEO326" s="1"/>
      <c r="XEP326" s="1"/>
      <c r="XEQ326" s="1"/>
      <c r="XER326" s="1"/>
      <c r="XES326" s="1"/>
      <c r="XET326" s="1"/>
      <c r="XEU326" s="1"/>
      <c r="XEV326" s="1"/>
      <c r="XEW326" s="1"/>
      <c r="XEX326" s="1"/>
      <c r="XEY326" s="1"/>
      <c r="XEZ326" s="1"/>
      <c r="XFA326" s="1"/>
      <c r="XFB326" s="1"/>
      <c r="XFC326" s="1"/>
      <c r="XFD326" s="1"/>
    </row>
    <row r="327" spans="1:151 16227:16384" s="11" customFormat="1" ht="20.25" x14ac:dyDescent="0.25">
      <c r="A327" s="63" t="s">
        <v>240</v>
      </c>
      <c r="B327" s="64"/>
      <c r="C327" s="64"/>
      <c r="D327" s="64"/>
      <c r="E327" s="64"/>
      <c r="F327" s="64"/>
      <c r="G327" s="64"/>
      <c r="H327" s="64"/>
      <c r="I327" s="65"/>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WZC327" s="1"/>
      <c r="WZD327" s="1"/>
      <c r="WZE327" s="1"/>
      <c r="WZF327" s="1"/>
      <c r="WZG327" s="1"/>
      <c r="WZH327" s="1"/>
      <c r="WZI327" s="1"/>
      <c r="WZJ327" s="1"/>
      <c r="WZK327" s="1"/>
      <c r="WZL327" s="1"/>
      <c r="WZM327" s="1"/>
      <c r="WZN327" s="1"/>
      <c r="WZO327" s="1"/>
      <c r="WZP327" s="1"/>
      <c r="WZQ327" s="1"/>
      <c r="WZR327" s="1"/>
      <c r="WZS327" s="1"/>
      <c r="WZT327" s="1"/>
      <c r="WZU327" s="1"/>
      <c r="WZV327" s="1"/>
      <c r="WZW327" s="1"/>
      <c r="WZX327" s="1"/>
      <c r="WZY327" s="1"/>
      <c r="WZZ327" s="1"/>
      <c r="XAA327" s="1"/>
      <c r="XAB327" s="1"/>
      <c r="XAC327" s="1"/>
      <c r="XAD327" s="1"/>
      <c r="XAE327" s="1"/>
      <c r="XAF327" s="1"/>
      <c r="XAG327" s="1"/>
      <c r="XAH327" s="1"/>
      <c r="XAI327" s="1"/>
      <c r="XAJ327" s="1"/>
      <c r="XAK327" s="1"/>
      <c r="XAL327" s="1"/>
      <c r="XAM327" s="1"/>
      <c r="XAN327" s="1"/>
      <c r="XAO327" s="1"/>
      <c r="XAP327" s="1"/>
      <c r="XAQ327" s="1"/>
      <c r="XAR327" s="1"/>
      <c r="XAS327" s="1"/>
      <c r="XAT327" s="1"/>
      <c r="XAU327" s="1"/>
      <c r="XAV327" s="1"/>
      <c r="XAW327" s="1"/>
      <c r="XAX327" s="1"/>
      <c r="XAY327" s="1"/>
      <c r="XAZ327" s="1"/>
      <c r="XBA327" s="1"/>
      <c r="XBB327" s="1"/>
      <c r="XBC327" s="1"/>
      <c r="XBD327" s="1"/>
      <c r="XBE327" s="1"/>
      <c r="XBF327" s="1"/>
      <c r="XBG327" s="1"/>
      <c r="XBH327" s="1"/>
      <c r="XBI327" s="1"/>
      <c r="XBJ327" s="1"/>
      <c r="XBK327" s="1"/>
      <c r="XBL327" s="1"/>
      <c r="XBM327" s="1"/>
      <c r="XBN327" s="1"/>
      <c r="XBO327" s="1"/>
      <c r="XBP327" s="1"/>
      <c r="XBQ327" s="1"/>
      <c r="XBR327" s="1"/>
      <c r="XBS327" s="1"/>
      <c r="XBT327" s="1"/>
      <c r="XBU327" s="1"/>
      <c r="XBV327" s="1"/>
      <c r="XBW327" s="1"/>
      <c r="XBX327" s="1"/>
      <c r="XBY327" s="1"/>
      <c r="XBZ327" s="1"/>
      <c r="XCA327" s="1"/>
      <c r="XCB327" s="1"/>
      <c r="XCC327" s="1"/>
      <c r="XCD327" s="1"/>
      <c r="XCE327" s="1"/>
      <c r="XCF327" s="1"/>
      <c r="XCG327" s="1"/>
      <c r="XCH327" s="1"/>
      <c r="XCI327" s="1"/>
      <c r="XCJ327" s="1"/>
      <c r="XCK327" s="1"/>
      <c r="XCL327" s="1"/>
      <c r="XCM327" s="1"/>
      <c r="XCN327" s="1"/>
      <c r="XCO327" s="1"/>
      <c r="XCP327" s="1"/>
      <c r="XCQ327" s="1"/>
      <c r="XCR327" s="1"/>
      <c r="XCS327" s="1"/>
      <c r="XCT327" s="1"/>
      <c r="XCU327" s="1"/>
      <c r="XCV327" s="1"/>
      <c r="XCW327" s="1"/>
      <c r="XCX327" s="1"/>
      <c r="XCY327" s="1"/>
      <c r="XCZ327" s="1"/>
      <c r="XDA327" s="1"/>
      <c r="XDB327" s="1"/>
      <c r="XDC327" s="1"/>
      <c r="XDD327" s="1"/>
      <c r="XDE327" s="1"/>
      <c r="XDF327" s="1"/>
      <c r="XDG327" s="1"/>
      <c r="XDH327" s="1"/>
      <c r="XDI327" s="1"/>
      <c r="XDJ327" s="1"/>
      <c r="XDK327" s="1"/>
      <c r="XDL327" s="1"/>
      <c r="XDM327" s="1"/>
      <c r="XDN327" s="1"/>
      <c r="XDO327" s="1"/>
      <c r="XDP327" s="1"/>
      <c r="XDQ327" s="1"/>
      <c r="XDR327" s="1"/>
      <c r="XDS327" s="1"/>
      <c r="XDT327" s="1"/>
      <c r="XDU327" s="1"/>
      <c r="XDV327" s="1"/>
      <c r="XDW327" s="1"/>
      <c r="XDX327" s="1"/>
      <c r="XDY327" s="1"/>
      <c r="XDZ327" s="1"/>
      <c r="XEA327" s="1"/>
      <c r="XEB327" s="1"/>
      <c r="XEC327" s="1"/>
      <c r="XED327" s="1"/>
      <c r="XEE327" s="1"/>
      <c r="XEF327" s="1"/>
      <c r="XEG327" s="1"/>
      <c r="XEH327" s="1"/>
      <c r="XEI327" s="1"/>
      <c r="XEJ327" s="1"/>
      <c r="XEK327" s="1"/>
      <c r="XEL327" s="1"/>
      <c r="XEM327" s="1"/>
      <c r="XEN327" s="1"/>
      <c r="XEO327" s="1"/>
      <c r="XEP327" s="1"/>
      <c r="XEQ327" s="1"/>
      <c r="XER327" s="1"/>
      <c r="XES327" s="1"/>
      <c r="XET327" s="1"/>
      <c r="XEU327" s="1"/>
      <c r="XEV327" s="1"/>
      <c r="XEW327" s="1"/>
      <c r="XEX327" s="1"/>
      <c r="XEY327" s="1"/>
      <c r="XEZ327" s="1"/>
      <c r="XFA327" s="1"/>
      <c r="XFB327" s="1"/>
      <c r="XFC327" s="1"/>
      <c r="XFD327" s="1"/>
    </row>
    <row r="328" spans="1:151 16227:16384" s="11" customFormat="1" ht="20.25" customHeight="1" x14ac:dyDescent="0.25">
      <c r="A328" s="66" t="s">
        <v>110</v>
      </c>
      <c r="B328" s="67"/>
      <c r="C328" s="62">
        <v>1</v>
      </c>
      <c r="D328" s="62"/>
      <c r="E328" s="20" t="s">
        <v>232</v>
      </c>
      <c r="F328" s="60">
        <f>103.29*(10.764)</f>
        <v>1111.8135600000001</v>
      </c>
      <c r="G328" s="61"/>
      <c r="H328" s="20">
        <v>0</v>
      </c>
      <c r="I328" s="20">
        <f>F328*(($I$169)+1)+H328</f>
        <v>1723.3110180000001</v>
      </c>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WZC328" s="1"/>
      <c r="WZD328" s="1"/>
      <c r="WZE328" s="1"/>
      <c r="WZF328" s="1"/>
      <c r="WZG328" s="1"/>
      <c r="WZH328" s="1"/>
      <c r="WZI328" s="1"/>
      <c r="WZJ328" s="1"/>
      <c r="WZK328" s="1"/>
      <c r="WZL328" s="1"/>
      <c r="WZM328" s="1"/>
      <c r="WZN328" s="1"/>
      <c r="WZO328" s="1"/>
      <c r="WZP328" s="1"/>
      <c r="WZQ328" s="1"/>
      <c r="WZR328" s="1"/>
      <c r="WZS328" s="1"/>
      <c r="WZT328" s="1"/>
      <c r="WZU328" s="1"/>
      <c r="WZV328" s="1"/>
      <c r="WZW328" s="1"/>
      <c r="WZX328" s="1"/>
      <c r="WZY328" s="1"/>
      <c r="WZZ328" s="1"/>
      <c r="XAA328" s="1"/>
      <c r="XAB328" s="1"/>
      <c r="XAC328" s="1"/>
      <c r="XAD328" s="1"/>
      <c r="XAE328" s="1"/>
      <c r="XAF328" s="1"/>
      <c r="XAG328" s="1"/>
      <c r="XAH328" s="1"/>
      <c r="XAI328" s="1"/>
      <c r="XAJ328" s="1"/>
      <c r="XAK328" s="1"/>
      <c r="XAL328" s="1"/>
      <c r="XAM328" s="1"/>
      <c r="XAN328" s="1"/>
      <c r="XAO328" s="1"/>
      <c r="XAP328" s="1"/>
      <c r="XAQ328" s="1"/>
      <c r="XAR328" s="1"/>
      <c r="XAS328" s="1"/>
      <c r="XAT328" s="1"/>
      <c r="XAU328" s="1"/>
      <c r="XAV328" s="1"/>
      <c r="XAW328" s="1"/>
      <c r="XAX328" s="1"/>
      <c r="XAY328" s="1"/>
      <c r="XAZ328" s="1"/>
      <c r="XBA328" s="1"/>
      <c r="XBB328" s="1"/>
      <c r="XBC328" s="1"/>
      <c r="XBD328" s="1"/>
      <c r="XBE328" s="1"/>
      <c r="XBF328" s="1"/>
      <c r="XBG328" s="1"/>
      <c r="XBH328" s="1"/>
      <c r="XBI328" s="1"/>
      <c r="XBJ328" s="1"/>
      <c r="XBK328" s="1"/>
      <c r="XBL328" s="1"/>
      <c r="XBM328" s="1"/>
      <c r="XBN328" s="1"/>
      <c r="XBO328" s="1"/>
      <c r="XBP328" s="1"/>
      <c r="XBQ328" s="1"/>
      <c r="XBR328" s="1"/>
      <c r="XBS328" s="1"/>
      <c r="XBT328" s="1"/>
      <c r="XBU328" s="1"/>
      <c r="XBV328" s="1"/>
      <c r="XBW328" s="1"/>
      <c r="XBX328" s="1"/>
      <c r="XBY328" s="1"/>
      <c r="XBZ328" s="1"/>
      <c r="XCA328" s="1"/>
      <c r="XCB328" s="1"/>
      <c r="XCC328" s="1"/>
      <c r="XCD328" s="1"/>
      <c r="XCE328" s="1"/>
      <c r="XCF328" s="1"/>
      <c r="XCG328" s="1"/>
      <c r="XCH328" s="1"/>
      <c r="XCI328" s="1"/>
      <c r="XCJ328" s="1"/>
      <c r="XCK328" s="1"/>
      <c r="XCL328" s="1"/>
      <c r="XCM328" s="1"/>
      <c r="XCN328" s="1"/>
      <c r="XCO328" s="1"/>
      <c r="XCP328" s="1"/>
      <c r="XCQ328" s="1"/>
      <c r="XCR328" s="1"/>
      <c r="XCS328" s="1"/>
      <c r="XCT328" s="1"/>
      <c r="XCU328" s="1"/>
      <c r="XCV328" s="1"/>
      <c r="XCW328" s="1"/>
      <c r="XCX328" s="1"/>
      <c r="XCY328" s="1"/>
      <c r="XCZ328" s="1"/>
      <c r="XDA328" s="1"/>
      <c r="XDB328" s="1"/>
      <c r="XDC328" s="1"/>
      <c r="XDD328" s="1"/>
      <c r="XDE328" s="1"/>
      <c r="XDF328" s="1"/>
      <c r="XDG328" s="1"/>
      <c r="XDH328" s="1"/>
      <c r="XDI328" s="1"/>
      <c r="XDJ328" s="1"/>
      <c r="XDK328" s="1"/>
      <c r="XDL328" s="1"/>
      <c r="XDM328" s="1"/>
      <c r="XDN328" s="1"/>
      <c r="XDO328" s="1"/>
      <c r="XDP328" s="1"/>
      <c r="XDQ328" s="1"/>
      <c r="XDR328" s="1"/>
      <c r="XDS328" s="1"/>
      <c r="XDT328" s="1"/>
      <c r="XDU328" s="1"/>
      <c r="XDV328" s="1"/>
      <c r="XDW328" s="1"/>
      <c r="XDX328" s="1"/>
      <c r="XDY328" s="1"/>
      <c r="XDZ328" s="1"/>
      <c r="XEA328" s="1"/>
      <c r="XEB328" s="1"/>
      <c r="XEC328" s="1"/>
      <c r="XED328" s="1"/>
      <c r="XEE328" s="1"/>
      <c r="XEF328" s="1"/>
      <c r="XEG328" s="1"/>
      <c r="XEH328" s="1"/>
      <c r="XEI328" s="1"/>
      <c r="XEJ328" s="1"/>
      <c r="XEK328" s="1"/>
      <c r="XEL328" s="1"/>
      <c r="XEM328" s="1"/>
      <c r="XEN328" s="1"/>
      <c r="XEO328" s="1"/>
      <c r="XEP328" s="1"/>
      <c r="XEQ328" s="1"/>
      <c r="XER328" s="1"/>
      <c r="XES328" s="1"/>
      <c r="XET328" s="1"/>
      <c r="XEU328" s="1"/>
      <c r="XEV328" s="1"/>
      <c r="XEW328" s="1"/>
      <c r="XEX328" s="1"/>
      <c r="XEY328" s="1"/>
      <c r="XEZ328" s="1"/>
      <c r="XFA328" s="1"/>
      <c r="XFB328" s="1"/>
      <c r="XFC328" s="1"/>
      <c r="XFD328" s="1"/>
    </row>
    <row r="329" spans="1:151 16227:16384" s="11" customFormat="1" ht="20.25" customHeight="1" x14ac:dyDescent="0.25">
      <c r="A329" s="66" t="s">
        <v>110</v>
      </c>
      <c r="B329" s="67"/>
      <c r="C329" s="62">
        <f>C328+1</f>
        <v>2</v>
      </c>
      <c r="D329" s="62"/>
      <c r="E329" s="60" t="s">
        <v>235</v>
      </c>
      <c r="F329" s="69"/>
      <c r="G329" s="69"/>
      <c r="H329" s="69"/>
      <c r="I329" s="6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WZC329" s="1"/>
      <c r="WZD329" s="1"/>
      <c r="WZE329" s="1"/>
      <c r="WZF329" s="1"/>
      <c r="WZG329" s="1"/>
      <c r="WZH329" s="1"/>
      <c r="WZI329" s="1"/>
      <c r="WZJ329" s="1"/>
      <c r="WZK329" s="1"/>
      <c r="WZL329" s="1"/>
      <c r="WZM329" s="1"/>
      <c r="WZN329" s="1"/>
      <c r="WZO329" s="1"/>
      <c r="WZP329" s="1"/>
      <c r="WZQ329" s="1"/>
      <c r="WZR329" s="1"/>
      <c r="WZS329" s="1"/>
      <c r="WZT329" s="1"/>
      <c r="WZU329" s="1"/>
      <c r="WZV329" s="1"/>
      <c r="WZW329" s="1"/>
      <c r="WZX329" s="1"/>
      <c r="WZY329" s="1"/>
      <c r="WZZ329" s="1"/>
      <c r="XAA329" s="1"/>
      <c r="XAB329" s="1"/>
      <c r="XAC329" s="1"/>
      <c r="XAD329" s="1"/>
      <c r="XAE329" s="1"/>
      <c r="XAF329" s="1"/>
      <c r="XAG329" s="1"/>
      <c r="XAH329" s="1"/>
      <c r="XAI329" s="1"/>
      <c r="XAJ329" s="1"/>
      <c r="XAK329" s="1"/>
      <c r="XAL329" s="1"/>
      <c r="XAM329" s="1"/>
      <c r="XAN329" s="1"/>
      <c r="XAO329" s="1"/>
      <c r="XAP329" s="1"/>
      <c r="XAQ329" s="1"/>
      <c r="XAR329" s="1"/>
      <c r="XAS329" s="1"/>
      <c r="XAT329" s="1"/>
      <c r="XAU329" s="1"/>
      <c r="XAV329" s="1"/>
      <c r="XAW329" s="1"/>
      <c r="XAX329" s="1"/>
      <c r="XAY329" s="1"/>
      <c r="XAZ329" s="1"/>
      <c r="XBA329" s="1"/>
      <c r="XBB329" s="1"/>
      <c r="XBC329" s="1"/>
      <c r="XBD329" s="1"/>
      <c r="XBE329" s="1"/>
      <c r="XBF329" s="1"/>
      <c r="XBG329" s="1"/>
      <c r="XBH329" s="1"/>
      <c r="XBI329" s="1"/>
      <c r="XBJ329" s="1"/>
      <c r="XBK329" s="1"/>
      <c r="XBL329" s="1"/>
      <c r="XBM329" s="1"/>
      <c r="XBN329" s="1"/>
      <c r="XBO329" s="1"/>
      <c r="XBP329" s="1"/>
      <c r="XBQ329" s="1"/>
      <c r="XBR329" s="1"/>
      <c r="XBS329" s="1"/>
      <c r="XBT329" s="1"/>
      <c r="XBU329" s="1"/>
      <c r="XBV329" s="1"/>
      <c r="XBW329" s="1"/>
      <c r="XBX329" s="1"/>
      <c r="XBY329" s="1"/>
      <c r="XBZ329" s="1"/>
      <c r="XCA329" s="1"/>
      <c r="XCB329" s="1"/>
      <c r="XCC329" s="1"/>
      <c r="XCD329" s="1"/>
      <c r="XCE329" s="1"/>
      <c r="XCF329" s="1"/>
      <c r="XCG329" s="1"/>
      <c r="XCH329" s="1"/>
      <c r="XCI329" s="1"/>
      <c r="XCJ329" s="1"/>
      <c r="XCK329" s="1"/>
      <c r="XCL329" s="1"/>
      <c r="XCM329" s="1"/>
      <c r="XCN329" s="1"/>
      <c r="XCO329" s="1"/>
      <c r="XCP329" s="1"/>
      <c r="XCQ329" s="1"/>
      <c r="XCR329" s="1"/>
      <c r="XCS329" s="1"/>
      <c r="XCT329" s="1"/>
      <c r="XCU329" s="1"/>
      <c r="XCV329" s="1"/>
      <c r="XCW329" s="1"/>
      <c r="XCX329" s="1"/>
      <c r="XCY329" s="1"/>
      <c r="XCZ329" s="1"/>
      <c r="XDA329" s="1"/>
      <c r="XDB329" s="1"/>
      <c r="XDC329" s="1"/>
      <c r="XDD329" s="1"/>
      <c r="XDE329" s="1"/>
      <c r="XDF329" s="1"/>
      <c r="XDG329" s="1"/>
      <c r="XDH329" s="1"/>
      <c r="XDI329" s="1"/>
      <c r="XDJ329" s="1"/>
      <c r="XDK329" s="1"/>
      <c r="XDL329" s="1"/>
      <c r="XDM329" s="1"/>
      <c r="XDN329" s="1"/>
      <c r="XDO329" s="1"/>
      <c r="XDP329" s="1"/>
      <c r="XDQ329" s="1"/>
      <c r="XDR329" s="1"/>
      <c r="XDS329" s="1"/>
      <c r="XDT329" s="1"/>
      <c r="XDU329" s="1"/>
      <c r="XDV329" s="1"/>
      <c r="XDW329" s="1"/>
      <c r="XDX329" s="1"/>
      <c r="XDY329" s="1"/>
      <c r="XDZ329" s="1"/>
      <c r="XEA329" s="1"/>
      <c r="XEB329" s="1"/>
      <c r="XEC329" s="1"/>
      <c r="XED329" s="1"/>
      <c r="XEE329" s="1"/>
      <c r="XEF329" s="1"/>
      <c r="XEG329" s="1"/>
      <c r="XEH329" s="1"/>
      <c r="XEI329" s="1"/>
      <c r="XEJ329" s="1"/>
      <c r="XEK329" s="1"/>
      <c r="XEL329" s="1"/>
      <c r="XEM329" s="1"/>
      <c r="XEN329" s="1"/>
      <c r="XEO329" s="1"/>
      <c r="XEP329" s="1"/>
      <c r="XEQ329" s="1"/>
      <c r="XER329" s="1"/>
      <c r="XES329" s="1"/>
      <c r="XET329" s="1"/>
      <c r="XEU329" s="1"/>
      <c r="XEV329" s="1"/>
      <c r="XEW329" s="1"/>
      <c r="XEX329" s="1"/>
      <c r="XEY329" s="1"/>
      <c r="XEZ329" s="1"/>
      <c r="XFA329" s="1"/>
      <c r="XFB329" s="1"/>
      <c r="XFC329" s="1"/>
      <c r="XFD329" s="1"/>
    </row>
    <row r="330" spans="1:151 16227:16384" s="11" customFormat="1" ht="20.25" customHeight="1" x14ac:dyDescent="0.25">
      <c r="A330" s="66" t="s">
        <v>110</v>
      </c>
      <c r="B330" s="67"/>
      <c r="C330" s="62">
        <f t="shared" ref="C330:C331" si="85">C329+1</f>
        <v>3</v>
      </c>
      <c r="D330" s="62"/>
      <c r="E330" s="20" t="s">
        <v>224</v>
      </c>
      <c r="F330" s="60">
        <f>(69.37)*(10.764)</f>
        <v>746.69867999999997</v>
      </c>
      <c r="G330" s="61"/>
      <c r="H330" s="20">
        <v>0</v>
      </c>
      <c r="I330" s="20">
        <f>F330*(($I$169)+1)+H330</f>
        <v>1157.3829539999999</v>
      </c>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WZC330" s="1"/>
      <c r="WZD330" s="1"/>
      <c r="WZE330" s="1"/>
      <c r="WZF330" s="1"/>
      <c r="WZG330" s="1"/>
      <c r="WZH330" s="1"/>
      <c r="WZI330" s="1"/>
      <c r="WZJ330" s="1"/>
      <c r="WZK330" s="1"/>
      <c r="WZL330" s="1"/>
      <c r="WZM330" s="1"/>
      <c r="WZN330" s="1"/>
      <c r="WZO330" s="1"/>
      <c r="WZP330" s="1"/>
      <c r="WZQ330" s="1"/>
      <c r="WZR330" s="1"/>
      <c r="WZS330" s="1"/>
      <c r="WZT330" s="1"/>
      <c r="WZU330" s="1"/>
      <c r="WZV330" s="1"/>
      <c r="WZW330" s="1"/>
      <c r="WZX330" s="1"/>
      <c r="WZY330" s="1"/>
      <c r="WZZ330" s="1"/>
      <c r="XAA330" s="1"/>
      <c r="XAB330" s="1"/>
      <c r="XAC330" s="1"/>
      <c r="XAD330" s="1"/>
      <c r="XAE330" s="1"/>
      <c r="XAF330" s="1"/>
      <c r="XAG330" s="1"/>
      <c r="XAH330" s="1"/>
      <c r="XAI330" s="1"/>
      <c r="XAJ330" s="1"/>
      <c r="XAK330" s="1"/>
      <c r="XAL330" s="1"/>
      <c r="XAM330" s="1"/>
      <c r="XAN330" s="1"/>
      <c r="XAO330" s="1"/>
      <c r="XAP330" s="1"/>
      <c r="XAQ330" s="1"/>
      <c r="XAR330" s="1"/>
      <c r="XAS330" s="1"/>
      <c r="XAT330" s="1"/>
      <c r="XAU330" s="1"/>
      <c r="XAV330" s="1"/>
      <c r="XAW330" s="1"/>
      <c r="XAX330" s="1"/>
      <c r="XAY330" s="1"/>
      <c r="XAZ330" s="1"/>
      <c r="XBA330" s="1"/>
      <c r="XBB330" s="1"/>
      <c r="XBC330" s="1"/>
      <c r="XBD330" s="1"/>
      <c r="XBE330" s="1"/>
      <c r="XBF330" s="1"/>
      <c r="XBG330" s="1"/>
      <c r="XBH330" s="1"/>
      <c r="XBI330" s="1"/>
      <c r="XBJ330" s="1"/>
      <c r="XBK330" s="1"/>
      <c r="XBL330" s="1"/>
      <c r="XBM330" s="1"/>
      <c r="XBN330" s="1"/>
      <c r="XBO330" s="1"/>
      <c r="XBP330" s="1"/>
      <c r="XBQ330" s="1"/>
      <c r="XBR330" s="1"/>
      <c r="XBS330" s="1"/>
      <c r="XBT330" s="1"/>
      <c r="XBU330" s="1"/>
      <c r="XBV330" s="1"/>
      <c r="XBW330" s="1"/>
      <c r="XBX330" s="1"/>
      <c r="XBY330" s="1"/>
      <c r="XBZ330" s="1"/>
      <c r="XCA330" s="1"/>
      <c r="XCB330" s="1"/>
      <c r="XCC330" s="1"/>
      <c r="XCD330" s="1"/>
      <c r="XCE330" s="1"/>
      <c r="XCF330" s="1"/>
      <c r="XCG330" s="1"/>
      <c r="XCH330" s="1"/>
      <c r="XCI330" s="1"/>
      <c r="XCJ330" s="1"/>
      <c r="XCK330" s="1"/>
      <c r="XCL330" s="1"/>
      <c r="XCM330" s="1"/>
      <c r="XCN330" s="1"/>
      <c r="XCO330" s="1"/>
      <c r="XCP330" s="1"/>
      <c r="XCQ330" s="1"/>
      <c r="XCR330" s="1"/>
      <c r="XCS330" s="1"/>
      <c r="XCT330" s="1"/>
      <c r="XCU330" s="1"/>
      <c r="XCV330" s="1"/>
      <c r="XCW330" s="1"/>
      <c r="XCX330" s="1"/>
      <c r="XCY330" s="1"/>
      <c r="XCZ330" s="1"/>
      <c r="XDA330" s="1"/>
      <c r="XDB330" s="1"/>
      <c r="XDC330" s="1"/>
      <c r="XDD330" s="1"/>
      <c r="XDE330" s="1"/>
      <c r="XDF330" s="1"/>
      <c r="XDG330" s="1"/>
      <c r="XDH330" s="1"/>
      <c r="XDI330" s="1"/>
      <c r="XDJ330" s="1"/>
      <c r="XDK330" s="1"/>
      <c r="XDL330" s="1"/>
      <c r="XDM330" s="1"/>
      <c r="XDN330" s="1"/>
      <c r="XDO330" s="1"/>
      <c r="XDP330" s="1"/>
      <c r="XDQ330" s="1"/>
      <c r="XDR330" s="1"/>
      <c r="XDS330" s="1"/>
      <c r="XDT330" s="1"/>
      <c r="XDU330" s="1"/>
      <c r="XDV330" s="1"/>
      <c r="XDW330" s="1"/>
      <c r="XDX330" s="1"/>
      <c r="XDY330" s="1"/>
      <c r="XDZ330" s="1"/>
      <c r="XEA330" s="1"/>
      <c r="XEB330" s="1"/>
      <c r="XEC330" s="1"/>
      <c r="XED330" s="1"/>
      <c r="XEE330" s="1"/>
      <c r="XEF330" s="1"/>
      <c r="XEG330" s="1"/>
      <c r="XEH330" s="1"/>
      <c r="XEI330" s="1"/>
      <c r="XEJ330" s="1"/>
      <c r="XEK330" s="1"/>
      <c r="XEL330" s="1"/>
      <c r="XEM330" s="1"/>
      <c r="XEN330" s="1"/>
      <c r="XEO330" s="1"/>
      <c r="XEP330" s="1"/>
      <c r="XEQ330" s="1"/>
      <c r="XER330" s="1"/>
      <c r="XES330" s="1"/>
      <c r="XET330" s="1"/>
      <c r="XEU330" s="1"/>
      <c r="XEV330" s="1"/>
      <c r="XEW330" s="1"/>
      <c r="XEX330" s="1"/>
      <c r="XEY330" s="1"/>
      <c r="XEZ330" s="1"/>
      <c r="XFA330" s="1"/>
      <c r="XFB330" s="1"/>
      <c r="XFC330" s="1"/>
      <c r="XFD330" s="1"/>
    </row>
    <row r="331" spans="1:151 16227:16384" s="11" customFormat="1" ht="20.25" customHeight="1" x14ac:dyDescent="0.25">
      <c r="A331" s="66" t="s">
        <v>110</v>
      </c>
      <c r="B331" s="67"/>
      <c r="C331" s="62">
        <f t="shared" si="85"/>
        <v>4</v>
      </c>
      <c r="D331" s="62"/>
      <c r="E331" s="20" t="s">
        <v>224</v>
      </c>
      <c r="F331" s="60">
        <f>(70.49)*(10.764)</f>
        <v>758.75435999999991</v>
      </c>
      <c r="G331" s="61"/>
      <c r="H331" s="20">
        <v>0</v>
      </c>
      <c r="I331" s="20">
        <f>F331*(($I$169)+1)+H331</f>
        <v>1176.069258</v>
      </c>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WZC331" s="1"/>
      <c r="WZD331" s="1"/>
      <c r="WZE331" s="1"/>
      <c r="WZF331" s="1"/>
      <c r="WZG331" s="1"/>
      <c r="WZH331" s="1"/>
      <c r="WZI331" s="1"/>
      <c r="WZJ331" s="1"/>
      <c r="WZK331" s="1"/>
      <c r="WZL331" s="1"/>
      <c r="WZM331" s="1"/>
      <c r="WZN331" s="1"/>
      <c r="WZO331" s="1"/>
      <c r="WZP331" s="1"/>
      <c r="WZQ331" s="1"/>
      <c r="WZR331" s="1"/>
      <c r="WZS331" s="1"/>
      <c r="WZT331" s="1"/>
      <c r="WZU331" s="1"/>
      <c r="WZV331" s="1"/>
      <c r="WZW331" s="1"/>
      <c r="WZX331" s="1"/>
      <c r="WZY331" s="1"/>
      <c r="WZZ331" s="1"/>
      <c r="XAA331" s="1"/>
      <c r="XAB331" s="1"/>
      <c r="XAC331" s="1"/>
      <c r="XAD331" s="1"/>
      <c r="XAE331" s="1"/>
      <c r="XAF331" s="1"/>
      <c r="XAG331" s="1"/>
      <c r="XAH331" s="1"/>
      <c r="XAI331" s="1"/>
      <c r="XAJ331" s="1"/>
      <c r="XAK331" s="1"/>
      <c r="XAL331" s="1"/>
      <c r="XAM331" s="1"/>
      <c r="XAN331" s="1"/>
      <c r="XAO331" s="1"/>
      <c r="XAP331" s="1"/>
      <c r="XAQ331" s="1"/>
      <c r="XAR331" s="1"/>
      <c r="XAS331" s="1"/>
      <c r="XAT331" s="1"/>
      <c r="XAU331" s="1"/>
      <c r="XAV331" s="1"/>
      <c r="XAW331" s="1"/>
      <c r="XAX331" s="1"/>
      <c r="XAY331" s="1"/>
      <c r="XAZ331" s="1"/>
      <c r="XBA331" s="1"/>
      <c r="XBB331" s="1"/>
      <c r="XBC331" s="1"/>
      <c r="XBD331" s="1"/>
      <c r="XBE331" s="1"/>
      <c r="XBF331" s="1"/>
      <c r="XBG331" s="1"/>
      <c r="XBH331" s="1"/>
      <c r="XBI331" s="1"/>
      <c r="XBJ331" s="1"/>
      <c r="XBK331" s="1"/>
      <c r="XBL331" s="1"/>
      <c r="XBM331" s="1"/>
      <c r="XBN331" s="1"/>
      <c r="XBO331" s="1"/>
      <c r="XBP331" s="1"/>
      <c r="XBQ331" s="1"/>
      <c r="XBR331" s="1"/>
      <c r="XBS331" s="1"/>
      <c r="XBT331" s="1"/>
      <c r="XBU331" s="1"/>
      <c r="XBV331" s="1"/>
      <c r="XBW331" s="1"/>
      <c r="XBX331" s="1"/>
      <c r="XBY331" s="1"/>
      <c r="XBZ331" s="1"/>
      <c r="XCA331" s="1"/>
      <c r="XCB331" s="1"/>
      <c r="XCC331" s="1"/>
      <c r="XCD331" s="1"/>
      <c r="XCE331" s="1"/>
      <c r="XCF331" s="1"/>
      <c r="XCG331" s="1"/>
      <c r="XCH331" s="1"/>
      <c r="XCI331" s="1"/>
      <c r="XCJ331" s="1"/>
      <c r="XCK331" s="1"/>
      <c r="XCL331" s="1"/>
      <c r="XCM331" s="1"/>
      <c r="XCN331" s="1"/>
      <c r="XCO331" s="1"/>
      <c r="XCP331" s="1"/>
      <c r="XCQ331" s="1"/>
      <c r="XCR331" s="1"/>
      <c r="XCS331" s="1"/>
      <c r="XCT331" s="1"/>
      <c r="XCU331" s="1"/>
      <c r="XCV331" s="1"/>
      <c r="XCW331" s="1"/>
      <c r="XCX331" s="1"/>
      <c r="XCY331" s="1"/>
      <c r="XCZ331" s="1"/>
      <c r="XDA331" s="1"/>
      <c r="XDB331" s="1"/>
      <c r="XDC331" s="1"/>
      <c r="XDD331" s="1"/>
      <c r="XDE331" s="1"/>
      <c r="XDF331" s="1"/>
      <c r="XDG331" s="1"/>
      <c r="XDH331" s="1"/>
      <c r="XDI331" s="1"/>
      <c r="XDJ331" s="1"/>
      <c r="XDK331" s="1"/>
      <c r="XDL331" s="1"/>
      <c r="XDM331" s="1"/>
      <c r="XDN331" s="1"/>
      <c r="XDO331" s="1"/>
      <c r="XDP331" s="1"/>
      <c r="XDQ331" s="1"/>
      <c r="XDR331" s="1"/>
      <c r="XDS331" s="1"/>
      <c r="XDT331" s="1"/>
      <c r="XDU331" s="1"/>
      <c r="XDV331" s="1"/>
      <c r="XDW331" s="1"/>
      <c r="XDX331" s="1"/>
      <c r="XDY331" s="1"/>
      <c r="XDZ331" s="1"/>
      <c r="XEA331" s="1"/>
      <c r="XEB331" s="1"/>
      <c r="XEC331" s="1"/>
      <c r="XED331" s="1"/>
      <c r="XEE331" s="1"/>
      <c r="XEF331" s="1"/>
      <c r="XEG331" s="1"/>
      <c r="XEH331" s="1"/>
      <c r="XEI331" s="1"/>
      <c r="XEJ331" s="1"/>
      <c r="XEK331" s="1"/>
      <c r="XEL331" s="1"/>
      <c r="XEM331" s="1"/>
      <c r="XEN331" s="1"/>
      <c r="XEO331" s="1"/>
      <c r="XEP331" s="1"/>
      <c r="XEQ331" s="1"/>
      <c r="XER331" s="1"/>
      <c r="XES331" s="1"/>
      <c r="XET331" s="1"/>
      <c r="XEU331" s="1"/>
      <c r="XEV331" s="1"/>
      <c r="XEW331" s="1"/>
      <c r="XEX331" s="1"/>
      <c r="XEY331" s="1"/>
      <c r="XEZ331" s="1"/>
      <c r="XFA331" s="1"/>
      <c r="XFB331" s="1"/>
      <c r="XFC331" s="1"/>
      <c r="XFD331" s="1"/>
    </row>
    <row r="332" spans="1:151 16227:16384" s="11" customFormat="1" ht="20.25" x14ac:dyDescent="0.25">
      <c r="A332" s="63" t="s">
        <v>230</v>
      </c>
      <c r="B332" s="64"/>
      <c r="C332" s="64"/>
      <c r="D332" s="64"/>
      <c r="E332" s="64"/>
      <c r="F332" s="64"/>
      <c r="G332" s="64"/>
      <c r="H332" s="64"/>
      <c r="I332" s="65"/>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WZC332" s="1"/>
      <c r="WZD332" s="1"/>
      <c r="WZE332" s="1"/>
      <c r="WZF332" s="1"/>
      <c r="WZG332" s="1"/>
      <c r="WZH332" s="1"/>
      <c r="WZI332" s="1"/>
      <c r="WZJ332" s="1"/>
      <c r="WZK332" s="1"/>
      <c r="WZL332" s="1"/>
      <c r="WZM332" s="1"/>
      <c r="WZN332" s="1"/>
      <c r="WZO332" s="1"/>
      <c r="WZP332" s="1"/>
      <c r="WZQ332" s="1"/>
      <c r="WZR332" s="1"/>
      <c r="WZS332" s="1"/>
      <c r="WZT332" s="1"/>
      <c r="WZU332" s="1"/>
      <c r="WZV332" s="1"/>
      <c r="WZW332" s="1"/>
      <c r="WZX332" s="1"/>
      <c r="WZY332" s="1"/>
      <c r="WZZ332" s="1"/>
      <c r="XAA332" s="1"/>
      <c r="XAB332" s="1"/>
      <c r="XAC332" s="1"/>
      <c r="XAD332" s="1"/>
      <c r="XAE332" s="1"/>
      <c r="XAF332" s="1"/>
      <c r="XAG332" s="1"/>
      <c r="XAH332" s="1"/>
      <c r="XAI332" s="1"/>
      <c r="XAJ332" s="1"/>
      <c r="XAK332" s="1"/>
      <c r="XAL332" s="1"/>
      <c r="XAM332" s="1"/>
      <c r="XAN332" s="1"/>
      <c r="XAO332" s="1"/>
      <c r="XAP332" s="1"/>
      <c r="XAQ332" s="1"/>
      <c r="XAR332" s="1"/>
      <c r="XAS332" s="1"/>
      <c r="XAT332" s="1"/>
      <c r="XAU332" s="1"/>
      <c r="XAV332" s="1"/>
      <c r="XAW332" s="1"/>
      <c r="XAX332" s="1"/>
      <c r="XAY332" s="1"/>
      <c r="XAZ332" s="1"/>
      <c r="XBA332" s="1"/>
      <c r="XBB332" s="1"/>
      <c r="XBC332" s="1"/>
      <c r="XBD332" s="1"/>
      <c r="XBE332" s="1"/>
      <c r="XBF332" s="1"/>
      <c r="XBG332" s="1"/>
      <c r="XBH332" s="1"/>
      <c r="XBI332" s="1"/>
      <c r="XBJ332" s="1"/>
      <c r="XBK332" s="1"/>
      <c r="XBL332" s="1"/>
      <c r="XBM332" s="1"/>
      <c r="XBN332" s="1"/>
      <c r="XBO332" s="1"/>
      <c r="XBP332" s="1"/>
      <c r="XBQ332" s="1"/>
      <c r="XBR332" s="1"/>
      <c r="XBS332" s="1"/>
      <c r="XBT332" s="1"/>
      <c r="XBU332" s="1"/>
      <c r="XBV332" s="1"/>
      <c r="XBW332" s="1"/>
      <c r="XBX332" s="1"/>
      <c r="XBY332" s="1"/>
      <c r="XBZ332" s="1"/>
      <c r="XCA332" s="1"/>
      <c r="XCB332" s="1"/>
      <c r="XCC332" s="1"/>
      <c r="XCD332" s="1"/>
      <c r="XCE332" s="1"/>
      <c r="XCF332" s="1"/>
      <c r="XCG332" s="1"/>
      <c r="XCH332" s="1"/>
      <c r="XCI332" s="1"/>
      <c r="XCJ332" s="1"/>
      <c r="XCK332" s="1"/>
      <c r="XCL332" s="1"/>
      <c r="XCM332" s="1"/>
      <c r="XCN332" s="1"/>
      <c r="XCO332" s="1"/>
      <c r="XCP332" s="1"/>
      <c r="XCQ332" s="1"/>
      <c r="XCR332" s="1"/>
      <c r="XCS332" s="1"/>
      <c r="XCT332" s="1"/>
      <c r="XCU332" s="1"/>
      <c r="XCV332" s="1"/>
      <c r="XCW332" s="1"/>
      <c r="XCX332" s="1"/>
      <c r="XCY332" s="1"/>
      <c r="XCZ332" s="1"/>
      <c r="XDA332" s="1"/>
      <c r="XDB332" s="1"/>
      <c r="XDC332" s="1"/>
      <c r="XDD332" s="1"/>
      <c r="XDE332" s="1"/>
      <c r="XDF332" s="1"/>
      <c r="XDG332" s="1"/>
      <c r="XDH332" s="1"/>
      <c r="XDI332" s="1"/>
      <c r="XDJ332" s="1"/>
      <c r="XDK332" s="1"/>
      <c r="XDL332" s="1"/>
      <c r="XDM332" s="1"/>
      <c r="XDN332" s="1"/>
      <c r="XDO332" s="1"/>
      <c r="XDP332" s="1"/>
      <c r="XDQ332" s="1"/>
      <c r="XDR332" s="1"/>
      <c r="XDS332" s="1"/>
      <c r="XDT332" s="1"/>
      <c r="XDU332" s="1"/>
      <c r="XDV332" s="1"/>
      <c r="XDW332" s="1"/>
      <c r="XDX332" s="1"/>
      <c r="XDY332" s="1"/>
      <c r="XDZ332" s="1"/>
      <c r="XEA332" s="1"/>
      <c r="XEB332" s="1"/>
      <c r="XEC332" s="1"/>
      <c r="XED332" s="1"/>
      <c r="XEE332" s="1"/>
      <c r="XEF332" s="1"/>
      <c r="XEG332" s="1"/>
      <c r="XEH332" s="1"/>
      <c r="XEI332" s="1"/>
      <c r="XEJ332" s="1"/>
      <c r="XEK332" s="1"/>
      <c r="XEL332" s="1"/>
      <c r="XEM332" s="1"/>
      <c r="XEN332" s="1"/>
      <c r="XEO332" s="1"/>
      <c r="XEP332" s="1"/>
      <c r="XEQ332" s="1"/>
      <c r="XER332" s="1"/>
      <c r="XES332" s="1"/>
      <c r="XET332" s="1"/>
      <c r="XEU332" s="1"/>
      <c r="XEV332" s="1"/>
      <c r="XEW332" s="1"/>
      <c r="XEX332" s="1"/>
      <c r="XEY332" s="1"/>
      <c r="XEZ332" s="1"/>
      <c r="XFA332" s="1"/>
      <c r="XFB332" s="1"/>
      <c r="XFC332" s="1"/>
      <c r="XFD332" s="1"/>
    </row>
    <row r="333" spans="1:151 16227:16384" s="11" customFormat="1" ht="20.25" customHeight="1" x14ac:dyDescent="0.25">
      <c r="A333" s="66" t="s">
        <v>110</v>
      </c>
      <c r="B333" s="67"/>
      <c r="C333" s="62">
        <v>1</v>
      </c>
      <c r="D333" s="62"/>
      <c r="E333" s="20" t="s">
        <v>227</v>
      </c>
      <c r="F333" s="60">
        <f>(82.37)*(10.764)</f>
        <v>886.63067999999998</v>
      </c>
      <c r="G333" s="61"/>
      <c r="H333" s="20">
        <v>0</v>
      </c>
      <c r="I333" s="20">
        <f>F333*(($I$169)+1)+H333</f>
        <v>1374.277554</v>
      </c>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WZC333" s="1"/>
      <c r="WZD333" s="1"/>
      <c r="WZE333" s="1"/>
      <c r="WZF333" s="1"/>
      <c r="WZG333" s="1"/>
      <c r="WZH333" s="1"/>
      <c r="WZI333" s="1"/>
      <c r="WZJ333" s="1"/>
      <c r="WZK333" s="1"/>
      <c r="WZL333" s="1"/>
      <c r="WZM333" s="1"/>
      <c r="WZN333" s="1"/>
      <c r="WZO333" s="1"/>
      <c r="WZP333" s="1"/>
      <c r="WZQ333" s="1"/>
      <c r="WZR333" s="1"/>
      <c r="WZS333" s="1"/>
      <c r="WZT333" s="1"/>
      <c r="WZU333" s="1"/>
      <c r="WZV333" s="1"/>
      <c r="WZW333" s="1"/>
      <c r="WZX333" s="1"/>
      <c r="WZY333" s="1"/>
      <c r="WZZ333" s="1"/>
      <c r="XAA333" s="1"/>
      <c r="XAB333" s="1"/>
      <c r="XAC333" s="1"/>
      <c r="XAD333" s="1"/>
      <c r="XAE333" s="1"/>
      <c r="XAF333" s="1"/>
      <c r="XAG333" s="1"/>
      <c r="XAH333" s="1"/>
      <c r="XAI333" s="1"/>
      <c r="XAJ333" s="1"/>
      <c r="XAK333" s="1"/>
      <c r="XAL333" s="1"/>
      <c r="XAM333" s="1"/>
      <c r="XAN333" s="1"/>
      <c r="XAO333" s="1"/>
      <c r="XAP333" s="1"/>
      <c r="XAQ333" s="1"/>
      <c r="XAR333" s="1"/>
      <c r="XAS333" s="1"/>
      <c r="XAT333" s="1"/>
      <c r="XAU333" s="1"/>
      <c r="XAV333" s="1"/>
      <c r="XAW333" s="1"/>
      <c r="XAX333" s="1"/>
      <c r="XAY333" s="1"/>
      <c r="XAZ333" s="1"/>
      <c r="XBA333" s="1"/>
      <c r="XBB333" s="1"/>
      <c r="XBC333" s="1"/>
      <c r="XBD333" s="1"/>
      <c r="XBE333" s="1"/>
      <c r="XBF333" s="1"/>
      <c r="XBG333" s="1"/>
      <c r="XBH333" s="1"/>
      <c r="XBI333" s="1"/>
      <c r="XBJ333" s="1"/>
      <c r="XBK333" s="1"/>
      <c r="XBL333" s="1"/>
      <c r="XBM333" s="1"/>
      <c r="XBN333" s="1"/>
      <c r="XBO333" s="1"/>
      <c r="XBP333" s="1"/>
      <c r="XBQ333" s="1"/>
      <c r="XBR333" s="1"/>
      <c r="XBS333" s="1"/>
      <c r="XBT333" s="1"/>
      <c r="XBU333" s="1"/>
      <c r="XBV333" s="1"/>
      <c r="XBW333" s="1"/>
      <c r="XBX333" s="1"/>
      <c r="XBY333" s="1"/>
      <c r="XBZ333" s="1"/>
      <c r="XCA333" s="1"/>
      <c r="XCB333" s="1"/>
      <c r="XCC333" s="1"/>
      <c r="XCD333" s="1"/>
      <c r="XCE333" s="1"/>
      <c r="XCF333" s="1"/>
      <c r="XCG333" s="1"/>
      <c r="XCH333" s="1"/>
      <c r="XCI333" s="1"/>
      <c r="XCJ333" s="1"/>
      <c r="XCK333" s="1"/>
      <c r="XCL333" s="1"/>
      <c r="XCM333" s="1"/>
      <c r="XCN333" s="1"/>
      <c r="XCO333" s="1"/>
      <c r="XCP333" s="1"/>
      <c r="XCQ333" s="1"/>
      <c r="XCR333" s="1"/>
      <c r="XCS333" s="1"/>
      <c r="XCT333" s="1"/>
      <c r="XCU333" s="1"/>
      <c r="XCV333" s="1"/>
      <c r="XCW333" s="1"/>
      <c r="XCX333" s="1"/>
      <c r="XCY333" s="1"/>
      <c r="XCZ333" s="1"/>
      <c r="XDA333" s="1"/>
      <c r="XDB333" s="1"/>
      <c r="XDC333" s="1"/>
      <c r="XDD333" s="1"/>
      <c r="XDE333" s="1"/>
      <c r="XDF333" s="1"/>
      <c r="XDG333" s="1"/>
      <c r="XDH333" s="1"/>
      <c r="XDI333" s="1"/>
      <c r="XDJ333" s="1"/>
      <c r="XDK333" s="1"/>
      <c r="XDL333" s="1"/>
      <c r="XDM333" s="1"/>
      <c r="XDN333" s="1"/>
      <c r="XDO333" s="1"/>
      <c r="XDP333" s="1"/>
      <c r="XDQ333" s="1"/>
      <c r="XDR333" s="1"/>
      <c r="XDS333" s="1"/>
      <c r="XDT333" s="1"/>
      <c r="XDU333" s="1"/>
      <c r="XDV333" s="1"/>
      <c r="XDW333" s="1"/>
      <c r="XDX333" s="1"/>
      <c r="XDY333" s="1"/>
      <c r="XDZ333" s="1"/>
      <c r="XEA333" s="1"/>
      <c r="XEB333" s="1"/>
      <c r="XEC333" s="1"/>
      <c r="XED333" s="1"/>
      <c r="XEE333" s="1"/>
      <c r="XEF333" s="1"/>
      <c r="XEG333" s="1"/>
      <c r="XEH333" s="1"/>
      <c r="XEI333" s="1"/>
      <c r="XEJ333" s="1"/>
      <c r="XEK333" s="1"/>
      <c r="XEL333" s="1"/>
      <c r="XEM333" s="1"/>
      <c r="XEN333" s="1"/>
      <c r="XEO333" s="1"/>
      <c r="XEP333" s="1"/>
      <c r="XEQ333" s="1"/>
      <c r="XER333" s="1"/>
      <c r="XES333" s="1"/>
      <c r="XET333" s="1"/>
      <c r="XEU333" s="1"/>
      <c r="XEV333" s="1"/>
      <c r="XEW333" s="1"/>
      <c r="XEX333" s="1"/>
      <c r="XEY333" s="1"/>
      <c r="XEZ333" s="1"/>
      <c r="XFA333" s="1"/>
      <c r="XFB333" s="1"/>
      <c r="XFC333" s="1"/>
      <c r="XFD333" s="1"/>
    </row>
    <row r="334" spans="1:151 16227:16384" s="11" customFormat="1" ht="20.25" customHeight="1" x14ac:dyDescent="0.25">
      <c r="A334" s="66" t="s">
        <v>110</v>
      </c>
      <c r="B334" s="67"/>
      <c r="C334" s="62">
        <f>C333+1</f>
        <v>2</v>
      </c>
      <c r="D334" s="62"/>
      <c r="E334" s="20" t="s">
        <v>224</v>
      </c>
      <c r="F334" s="60">
        <f>(69.37)*(10.764)</f>
        <v>746.69867999999997</v>
      </c>
      <c r="G334" s="61"/>
      <c r="H334" s="20">
        <v>0</v>
      </c>
      <c r="I334" s="20">
        <f t="shared" ref="I334:I336" si="86">F334*(($I$169)+1)+H334</f>
        <v>1157.3829539999999</v>
      </c>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WZC334" s="1"/>
      <c r="WZD334" s="1"/>
      <c r="WZE334" s="1"/>
      <c r="WZF334" s="1"/>
      <c r="WZG334" s="1"/>
      <c r="WZH334" s="1"/>
      <c r="WZI334" s="1"/>
      <c r="WZJ334" s="1"/>
      <c r="WZK334" s="1"/>
      <c r="WZL334" s="1"/>
      <c r="WZM334" s="1"/>
      <c r="WZN334" s="1"/>
      <c r="WZO334" s="1"/>
      <c r="WZP334" s="1"/>
      <c r="WZQ334" s="1"/>
      <c r="WZR334" s="1"/>
      <c r="WZS334" s="1"/>
      <c r="WZT334" s="1"/>
      <c r="WZU334" s="1"/>
      <c r="WZV334" s="1"/>
      <c r="WZW334" s="1"/>
      <c r="WZX334" s="1"/>
      <c r="WZY334" s="1"/>
      <c r="WZZ334" s="1"/>
      <c r="XAA334" s="1"/>
      <c r="XAB334" s="1"/>
      <c r="XAC334" s="1"/>
      <c r="XAD334" s="1"/>
      <c r="XAE334" s="1"/>
      <c r="XAF334" s="1"/>
      <c r="XAG334" s="1"/>
      <c r="XAH334" s="1"/>
      <c r="XAI334" s="1"/>
      <c r="XAJ334" s="1"/>
      <c r="XAK334" s="1"/>
      <c r="XAL334" s="1"/>
      <c r="XAM334" s="1"/>
      <c r="XAN334" s="1"/>
      <c r="XAO334" s="1"/>
      <c r="XAP334" s="1"/>
      <c r="XAQ334" s="1"/>
      <c r="XAR334" s="1"/>
      <c r="XAS334" s="1"/>
      <c r="XAT334" s="1"/>
      <c r="XAU334" s="1"/>
      <c r="XAV334" s="1"/>
      <c r="XAW334" s="1"/>
      <c r="XAX334" s="1"/>
      <c r="XAY334" s="1"/>
      <c r="XAZ334" s="1"/>
      <c r="XBA334" s="1"/>
      <c r="XBB334" s="1"/>
      <c r="XBC334" s="1"/>
      <c r="XBD334" s="1"/>
      <c r="XBE334" s="1"/>
      <c r="XBF334" s="1"/>
      <c r="XBG334" s="1"/>
      <c r="XBH334" s="1"/>
      <c r="XBI334" s="1"/>
      <c r="XBJ334" s="1"/>
      <c r="XBK334" s="1"/>
      <c r="XBL334" s="1"/>
      <c r="XBM334" s="1"/>
      <c r="XBN334" s="1"/>
      <c r="XBO334" s="1"/>
      <c r="XBP334" s="1"/>
      <c r="XBQ334" s="1"/>
      <c r="XBR334" s="1"/>
      <c r="XBS334" s="1"/>
      <c r="XBT334" s="1"/>
      <c r="XBU334" s="1"/>
      <c r="XBV334" s="1"/>
      <c r="XBW334" s="1"/>
      <c r="XBX334" s="1"/>
      <c r="XBY334" s="1"/>
      <c r="XBZ334" s="1"/>
      <c r="XCA334" s="1"/>
      <c r="XCB334" s="1"/>
      <c r="XCC334" s="1"/>
      <c r="XCD334" s="1"/>
      <c r="XCE334" s="1"/>
      <c r="XCF334" s="1"/>
      <c r="XCG334" s="1"/>
      <c r="XCH334" s="1"/>
      <c r="XCI334" s="1"/>
      <c r="XCJ334" s="1"/>
      <c r="XCK334" s="1"/>
      <c r="XCL334" s="1"/>
      <c r="XCM334" s="1"/>
      <c r="XCN334" s="1"/>
      <c r="XCO334" s="1"/>
      <c r="XCP334" s="1"/>
      <c r="XCQ334" s="1"/>
      <c r="XCR334" s="1"/>
      <c r="XCS334" s="1"/>
      <c r="XCT334" s="1"/>
      <c r="XCU334" s="1"/>
      <c r="XCV334" s="1"/>
      <c r="XCW334" s="1"/>
      <c r="XCX334" s="1"/>
      <c r="XCY334" s="1"/>
      <c r="XCZ334" s="1"/>
      <c r="XDA334" s="1"/>
      <c r="XDB334" s="1"/>
      <c r="XDC334" s="1"/>
      <c r="XDD334" s="1"/>
      <c r="XDE334" s="1"/>
      <c r="XDF334" s="1"/>
      <c r="XDG334" s="1"/>
      <c r="XDH334" s="1"/>
      <c r="XDI334" s="1"/>
      <c r="XDJ334" s="1"/>
      <c r="XDK334" s="1"/>
      <c r="XDL334" s="1"/>
      <c r="XDM334" s="1"/>
      <c r="XDN334" s="1"/>
      <c r="XDO334" s="1"/>
      <c r="XDP334" s="1"/>
      <c r="XDQ334" s="1"/>
      <c r="XDR334" s="1"/>
      <c r="XDS334" s="1"/>
      <c r="XDT334" s="1"/>
      <c r="XDU334" s="1"/>
      <c r="XDV334" s="1"/>
      <c r="XDW334" s="1"/>
      <c r="XDX334" s="1"/>
      <c r="XDY334" s="1"/>
      <c r="XDZ334" s="1"/>
      <c r="XEA334" s="1"/>
      <c r="XEB334" s="1"/>
      <c r="XEC334" s="1"/>
      <c r="XED334" s="1"/>
      <c r="XEE334" s="1"/>
      <c r="XEF334" s="1"/>
      <c r="XEG334" s="1"/>
      <c r="XEH334" s="1"/>
      <c r="XEI334" s="1"/>
      <c r="XEJ334" s="1"/>
      <c r="XEK334" s="1"/>
      <c r="XEL334" s="1"/>
      <c r="XEM334" s="1"/>
      <c r="XEN334" s="1"/>
      <c r="XEO334" s="1"/>
      <c r="XEP334" s="1"/>
      <c r="XEQ334" s="1"/>
      <c r="XER334" s="1"/>
      <c r="XES334" s="1"/>
      <c r="XET334" s="1"/>
      <c r="XEU334" s="1"/>
      <c r="XEV334" s="1"/>
      <c r="XEW334" s="1"/>
      <c r="XEX334" s="1"/>
      <c r="XEY334" s="1"/>
      <c r="XEZ334" s="1"/>
      <c r="XFA334" s="1"/>
      <c r="XFB334" s="1"/>
      <c r="XFC334" s="1"/>
      <c r="XFD334" s="1"/>
    </row>
    <row r="335" spans="1:151 16227:16384" s="11" customFormat="1" ht="20.25" customHeight="1" x14ac:dyDescent="0.25">
      <c r="A335" s="66" t="s">
        <v>110</v>
      </c>
      <c r="B335" s="67"/>
      <c r="C335" s="62">
        <f t="shared" ref="C335:C336" si="87">C334+1</f>
        <v>3</v>
      </c>
      <c r="D335" s="62"/>
      <c r="E335" s="20" t="s">
        <v>224</v>
      </c>
      <c r="F335" s="60">
        <f>(69.37)*(10.764)</f>
        <v>746.69867999999997</v>
      </c>
      <c r="G335" s="61"/>
      <c r="H335" s="20">
        <v>0</v>
      </c>
      <c r="I335" s="20">
        <f t="shared" si="86"/>
        <v>1157.3829539999999</v>
      </c>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WZC335" s="1"/>
      <c r="WZD335" s="1"/>
      <c r="WZE335" s="1"/>
      <c r="WZF335" s="1"/>
      <c r="WZG335" s="1"/>
      <c r="WZH335" s="1"/>
      <c r="WZI335" s="1"/>
      <c r="WZJ335" s="1"/>
      <c r="WZK335" s="1"/>
      <c r="WZL335" s="1"/>
      <c r="WZM335" s="1"/>
      <c r="WZN335" s="1"/>
      <c r="WZO335" s="1"/>
      <c r="WZP335" s="1"/>
      <c r="WZQ335" s="1"/>
      <c r="WZR335" s="1"/>
      <c r="WZS335" s="1"/>
      <c r="WZT335" s="1"/>
      <c r="WZU335" s="1"/>
      <c r="WZV335" s="1"/>
      <c r="WZW335" s="1"/>
      <c r="WZX335" s="1"/>
      <c r="WZY335" s="1"/>
      <c r="WZZ335" s="1"/>
      <c r="XAA335" s="1"/>
      <c r="XAB335" s="1"/>
      <c r="XAC335" s="1"/>
      <c r="XAD335" s="1"/>
      <c r="XAE335" s="1"/>
      <c r="XAF335" s="1"/>
      <c r="XAG335" s="1"/>
      <c r="XAH335" s="1"/>
      <c r="XAI335" s="1"/>
      <c r="XAJ335" s="1"/>
      <c r="XAK335" s="1"/>
      <c r="XAL335" s="1"/>
      <c r="XAM335" s="1"/>
      <c r="XAN335" s="1"/>
      <c r="XAO335" s="1"/>
      <c r="XAP335" s="1"/>
      <c r="XAQ335" s="1"/>
      <c r="XAR335" s="1"/>
      <c r="XAS335" s="1"/>
      <c r="XAT335" s="1"/>
      <c r="XAU335" s="1"/>
      <c r="XAV335" s="1"/>
      <c r="XAW335" s="1"/>
      <c r="XAX335" s="1"/>
      <c r="XAY335" s="1"/>
      <c r="XAZ335" s="1"/>
      <c r="XBA335" s="1"/>
      <c r="XBB335" s="1"/>
      <c r="XBC335" s="1"/>
      <c r="XBD335" s="1"/>
      <c r="XBE335" s="1"/>
      <c r="XBF335" s="1"/>
      <c r="XBG335" s="1"/>
      <c r="XBH335" s="1"/>
      <c r="XBI335" s="1"/>
      <c r="XBJ335" s="1"/>
      <c r="XBK335" s="1"/>
      <c r="XBL335" s="1"/>
      <c r="XBM335" s="1"/>
      <c r="XBN335" s="1"/>
      <c r="XBO335" s="1"/>
      <c r="XBP335" s="1"/>
      <c r="XBQ335" s="1"/>
      <c r="XBR335" s="1"/>
      <c r="XBS335" s="1"/>
      <c r="XBT335" s="1"/>
      <c r="XBU335" s="1"/>
      <c r="XBV335" s="1"/>
      <c r="XBW335" s="1"/>
      <c r="XBX335" s="1"/>
      <c r="XBY335" s="1"/>
      <c r="XBZ335" s="1"/>
      <c r="XCA335" s="1"/>
      <c r="XCB335" s="1"/>
      <c r="XCC335" s="1"/>
      <c r="XCD335" s="1"/>
      <c r="XCE335" s="1"/>
      <c r="XCF335" s="1"/>
      <c r="XCG335" s="1"/>
      <c r="XCH335" s="1"/>
      <c r="XCI335" s="1"/>
      <c r="XCJ335" s="1"/>
      <c r="XCK335" s="1"/>
      <c r="XCL335" s="1"/>
      <c r="XCM335" s="1"/>
      <c r="XCN335" s="1"/>
      <c r="XCO335" s="1"/>
      <c r="XCP335" s="1"/>
      <c r="XCQ335" s="1"/>
      <c r="XCR335" s="1"/>
      <c r="XCS335" s="1"/>
      <c r="XCT335" s="1"/>
      <c r="XCU335" s="1"/>
      <c r="XCV335" s="1"/>
      <c r="XCW335" s="1"/>
      <c r="XCX335" s="1"/>
      <c r="XCY335" s="1"/>
      <c r="XCZ335" s="1"/>
      <c r="XDA335" s="1"/>
      <c r="XDB335" s="1"/>
      <c r="XDC335" s="1"/>
      <c r="XDD335" s="1"/>
      <c r="XDE335" s="1"/>
      <c r="XDF335" s="1"/>
      <c r="XDG335" s="1"/>
      <c r="XDH335" s="1"/>
      <c r="XDI335" s="1"/>
      <c r="XDJ335" s="1"/>
      <c r="XDK335" s="1"/>
      <c r="XDL335" s="1"/>
      <c r="XDM335" s="1"/>
      <c r="XDN335" s="1"/>
      <c r="XDO335" s="1"/>
      <c r="XDP335" s="1"/>
      <c r="XDQ335" s="1"/>
      <c r="XDR335" s="1"/>
      <c r="XDS335" s="1"/>
      <c r="XDT335" s="1"/>
      <c r="XDU335" s="1"/>
      <c r="XDV335" s="1"/>
      <c r="XDW335" s="1"/>
      <c r="XDX335" s="1"/>
      <c r="XDY335" s="1"/>
      <c r="XDZ335" s="1"/>
      <c r="XEA335" s="1"/>
      <c r="XEB335" s="1"/>
      <c r="XEC335" s="1"/>
      <c r="XED335" s="1"/>
      <c r="XEE335" s="1"/>
      <c r="XEF335" s="1"/>
      <c r="XEG335" s="1"/>
      <c r="XEH335" s="1"/>
      <c r="XEI335" s="1"/>
      <c r="XEJ335" s="1"/>
      <c r="XEK335" s="1"/>
      <c r="XEL335" s="1"/>
      <c r="XEM335" s="1"/>
      <c r="XEN335" s="1"/>
      <c r="XEO335" s="1"/>
      <c r="XEP335" s="1"/>
      <c r="XEQ335" s="1"/>
      <c r="XER335" s="1"/>
      <c r="XES335" s="1"/>
      <c r="XET335" s="1"/>
      <c r="XEU335" s="1"/>
      <c r="XEV335" s="1"/>
      <c r="XEW335" s="1"/>
      <c r="XEX335" s="1"/>
      <c r="XEY335" s="1"/>
      <c r="XEZ335" s="1"/>
      <c r="XFA335" s="1"/>
      <c r="XFB335" s="1"/>
      <c r="XFC335" s="1"/>
      <c r="XFD335" s="1"/>
    </row>
    <row r="336" spans="1:151 16227:16384" s="11" customFormat="1" ht="20.25" customHeight="1" x14ac:dyDescent="0.25">
      <c r="A336" s="66" t="s">
        <v>110</v>
      </c>
      <c r="B336" s="67"/>
      <c r="C336" s="62">
        <f t="shared" si="87"/>
        <v>4</v>
      </c>
      <c r="D336" s="62"/>
      <c r="E336" s="20" t="s">
        <v>224</v>
      </c>
      <c r="F336" s="60">
        <f>(70.49)*(10.764)</f>
        <v>758.75435999999991</v>
      </c>
      <c r="G336" s="61"/>
      <c r="H336" s="20">
        <v>0</v>
      </c>
      <c r="I336" s="20">
        <f t="shared" si="86"/>
        <v>1176.069258</v>
      </c>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WZC336" s="1"/>
      <c r="WZD336" s="1"/>
      <c r="WZE336" s="1"/>
      <c r="WZF336" s="1"/>
      <c r="WZG336" s="1"/>
      <c r="WZH336" s="1"/>
      <c r="WZI336" s="1"/>
      <c r="WZJ336" s="1"/>
      <c r="WZK336" s="1"/>
      <c r="WZL336" s="1"/>
      <c r="WZM336" s="1"/>
      <c r="WZN336" s="1"/>
      <c r="WZO336" s="1"/>
      <c r="WZP336" s="1"/>
      <c r="WZQ336" s="1"/>
      <c r="WZR336" s="1"/>
      <c r="WZS336" s="1"/>
      <c r="WZT336" s="1"/>
      <c r="WZU336" s="1"/>
      <c r="WZV336" s="1"/>
      <c r="WZW336" s="1"/>
      <c r="WZX336" s="1"/>
      <c r="WZY336" s="1"/>
      <c r="WZZ336" s="1"/>
      <c r="XAA336" s="1"/>
      <c r="XAB336" s="1"/>
      <c r="XAC336" s="1"/>
      <c r="XAD336" s="1"/>
      <c r="XAE336" s="1"/>
      <c r="XAF336" s="1"/>
      <c r="XAG336" s="1"/>
      <c r="XAH336" s="1"/>
      <c r="XAI336" s="1"/>
      <c r="XAJ336" s="1"/>
      <c r="XAK336" s="1"/>
      <c r="XAL336" s="1"/>
      <c r="XAM336" s="1"/>
      <c r="XAN336" s="1"/>
      <c r="XAO336" s="1"/>
      <c r="XAP336" s="1"/>
      <c r="XAQ336" s="1"/>
      <c r="XAR336" s="1"/>
      <c r="XAS336" s="1"/>
      <c r="XAT336" s="1"/>
      <c r="XAU336" s="1"/>
      <c r="XAV336" s="1"/>
      <c r="XAW336" s="1"/>
      <c r="XAX336" s="1"/>
      <c r="XAY336" s="1"/>
      <c r="XAZ336" s="1"/>
      <c r="XBA336" s="1"/>
      <c r="XBB336" s="1"/>
      <c r="XBC336" s="1"/>
      <c r="XBD336" s="1"/>
      <c r="XBE336" s="1"/>
      <c r="XBF336" s="1"/>
      <c r="XBG336" s="1"/>
      <c r="XBH336" s="1"/>
      <c r="XBI336" s="1"/>
      <c r="XBJ336" s="1"/>
      <c r="XBK336" s="1"/>
      <c r="XBL336" s="1"/>
      <c r="XBM336" s="1"/>
      <c r="XBN336" s="1"/>
      <c r="XBO336" s="1"/>
      <c r="XBP336" s="1"/>
      <c r="XBQ336" s="1"/>
      <c r="XBR336" s="1"/>
      <c r="XBS336" s="1"/>
      <c r="XBT336" s="1"/>
      <c r="XBU336" s="1"/>
      <c r="XBV336" s="1"/>
      <c r="XBW336" s="1"/>
      <c r="XBX336" s="1"/>
      <c r="XBY336" s="1"/>
      <c r="XBZ336" s="1"/>
      <c r="XCA336" s="1"/>
      <c r="XCB336" s="1"/>
      <c r="XCC336" s="1"/>
      <c r="XCD336" s="1"/>
      <c r="XCE336" s="1"/>
      <c r="XCF336" s="1"/>
      <c r="XCG336" s="1"/>
      <c r="XCH336" s="1"/>
      <c r="XCI336" s="1"/>
      <c r="XCJ336" s="1"/>
      <c r="XCK336" s="1"/>
      <c r="XCL336" s="1"/>
      <c r="XCM336" s="1"/>
      <c r="XCN336" s="1"/>
      <c r="XCO336" s="1"/>
      <c r="XCP336" s="1"/>
      <c r="XCQ336" s="1"/>
      <c r="XCR336" s="1"/>
      <c r="XCS336" s="1"/>
      <c r="XCT336" s="1"/>
      <c r="XCU336" s="1"/>
      <c r="XCV336" s="1"/>
      <c r="XCW336" s="1"/>
      <c r="XCX336" s="1"/>
      <c r="XCY336" s="1"/>
      <c r="XCZ336" s="1"/>
      <c r="XDA336" s="1"/>
      <c r="XDB336" s="1"/>
      <c r="XDC336" s="1"/>
      <c r="XDD336" s="1"/>
      <c r="XDE336" s="1"/>
      <c r="XDF336" s="1"/>
      <c r="XDG336" s="1"/>
      <c r="XDH336" s="1"/>
      <c r="XDI336" s="1"/>
      <c r="XDJ336" s="1"/>
      <c r="XDK336" s="1"/>
      <c r="XDL336" s="1"/>
      <c r="XDM336" s="1"/>
      <c r="XDN336" s="1"/>
      <c r="XDO336" s="1"/>
      <c r="XDP336" s="1"/>
      <c r="XDQ336" s="1"/>
      <c r="XDR336" s="1"/>
      <c r="XDS336" s="1"/>
      <c r="XDT336" s="1"/>
      <c r="XDU336" s="1"/>
      <c r="XDV336" s="1"/>
      <c r="XDW336" s="1"/>
      <c r="XDX336" s="1"/>
      <c r="XDY336" s="1"/>
      <c r="XDZ336" s="1"/>
      <c r="XEA336" s="1"/>
      <c r="XEB336" s="1"/>
      <c r="XEC336" s="1"/>
      <c r="XED336" s="1"/>
      <c r="XEE336" s="1"/>
      <c r="XEF336" s="1"/>
      <c r="XEG336" s="1"/>
      <c r="XEH336" s="1"/>
      <c r="XEI336" s="1"/>
      <c r="XEJ336" s="1"/>
      <c r="XEK336" s="1"/>
      <c r="XEL336" s="1"/>
      <c r="XEM336" s="1"/>
      <c r="XEN336" s="1"/>
      <c r="XEO336" s="1"/>
      <c r="XEP336" s="1"/>
      <c r="XEQ336" s="1"/>
      <c r="XER336" s="1"/>
      <c r="XES336" s="1"/>
      <c r="XET336" s="1"/>
      <c r="XEU336" s="1"/>
      <c r="XEV336" s="1"/>
      <c r="XEW336" s="1"/>
      <c r="XEX336" s="1"/>
      <c r="XEY336" s="1"/>
      <c r="XEZ336" s="1"/>
      <c r="XFA336" s="1"/>
      <c r="XFB336" s="1"/>
      <c r="XFC336" s="1"/>
      <c r="XFD336" s="1"/>
    </row>
    <row r="337" spans="1:151 16227:16384" s="11" customFormat="1" ht="20.25" x14ac:dyDescent="0.25">
      <c r="A337" s="63" t="s">
        <v>265</v>
      </c>
      <c r="B337" s="64"/>
      <c r="C337" s="64"/>
      <c r="D337" s="64"/>
      <c r="E337" s="64"/>
      <c r="F337" s="64"/>
      <c r="G337" s="64"/>
      <c r="H337" s="64"/>
      <c r="I337" s="65"/>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WZC337" s="1"/>
      <c r="WZD337" s="1"/>
      <c r="WZE337" s="1"/>
      <c r="WZF337" s="1"/>
      <c r="WZG337" s="1"/>
      <c r="WZH337" s="1"/>
      <c r="WZI337" s="1"/>
      <c r="WZJ337" s="1"/>
      <c r="WZK337" s="1"/>
      <c r="WZL337" s="1"/>
      <c r="WZM337" s="1"/>
      <c r="WZN337" s="1"/>
      <c r="WZO337" s="1"/>
      <c r="WZP337" s="1"/>
      <c r="WZQ337" s="1"/>
      <c r="WZR337" s="1"/>
      <c r="WZS337" s="1"/>
      <c r="WZT337" s="1"/>
      <c r="WZU337" s="1"/>
      <c r="WZV337" s="1"/>
      <c r="WZW337" s="1"/>
      <c r="WZX337" s="1"/>
      <c r="WZY337" s="1"/>
      <c r="WZZ337" s="1"/>
      <c r="XAA337" s="1"/>
      <c r="XAB337" s="1"/>
      <c r="XAC337" s="1"/>
      <c r="XAD337" s="1"/>
      <c r="XAE337" s="1"/>
      <c r="XAF337" s="1"/>
      <c r="XAG337" s="1"/>
      <c r="XAH337" s="1"/>
      <c r="XAI337" s="1"/>
      <c r="XAJ337" s="1"/>
      <c r="XAK337" s="1"/>
      <c r="XAL337" s="1"/>
      <c r="XAM337" s="1"/>
      <c r="XAN337" s="1"/>
      <c r="XAO337" s="1"/>
      <c r="XAP337" s="1"/>
      <c r="XAQ337" s="1"/>
      <c r="XAR337" s="1"/>
      <c r="XAS337" s="1"/>
      <c r="XAT337" s="1"/>
      <c r="XAU337" s="1"/>
      <c r="XAV337" s="1"/>
      <c r="XAW337" s="1"/>
      <c r="XAX337" s="1"/>
      <c r="XAY337" s="1"/>
      <c r="XAZ337" s="1"/>
      <c r="XBA337" s="1"/>
      <c r="XBB337" s="1"/>
      <c r="XBC337" s="1"/>
      <c r="XBD337" s="1"/>
      <c r="XBE337" s="1"/>
      <c r="XBF337" s="1"/>
      <c r="XBG337" s="1"/>
      <c r="XBH337" s="1"/>
      <c r="XBI337" s="1"/>
      <c r="XBJ337" s="1"/>
      <c r="XBK337" s="1"/>
      <c r="XBL337" s="1"/>
      <c r="XBM337" s="1"/>
      <c r="XBN337" s="1"/>
      <c r="XBO337" s="1"/>
      <c r="XBP337" s="1"/>
      <c r="XBQ337" s="1"/>
      <c r="XBR337" s="1"/>
      <c r="XBS337" s="1"/>
      <c r="XBT337" s="1"/>
      <c r="XBU337" s="1"/>
      <c r="XBV337" s="1"/>
      <c r="XBW337" s="1"/>
      <c r="XBX337" s="1"/>
      <c r="XBY337" s="1"/>
      <c r="XBZ337" s="1"/>
      <c r="XCA337" s="1"/>
      <c r="XCB337" s="1"/>
      <c r="XCC337" s="1"/>
      <c r="XCD337" s="1"/>
      <c r="XCE337" s="1"/>
      <c r="XCF337" s="1"/>
      <c r="XCG337" s="1"/>
      <c r="XCH337" s="1"/>
      <c r="XCI337" s="1"/>
      <c r="XCJ337" s="1"/>
      <c r="XCK337" s="1"/>
      <c r="XCL337" s="1"/>
      <c r="XCM337" s="1"/>
      <c r="XCN337" s="1"/>
      <c r="XCO337" s="1"/>
      <c r="XCP337" s="1"/>
      <c r="XCQ337" s="1"/>
      <c r="XCR337" s="1"/>
      <c r="XCS337" s="1"/>
      <c r="XCT337" s="1"/>
      <c r="XCU337" s="1"/>
      <c r="XCV337" s="1"/>
      <c r="XCW337" s="1"/>
      <c r="XCX337" s="1"/>
      <c r="XCY337" s="1"/>
      <c r="XCZ337" s="1"/>
      <c r="XDA337" s="1"/>
      <c r="XDB337" s="1"/>
      <c r="XDC337" s="1"/>
      <c r="XDD337" s="1"/>
      <c r="XDE337" s="1"/>
      <c r="XDF337" s="1"/>
      <c r="XDG337" s="1"/>
      <c r="XDH337" s="1"/>
      <c r="XDI337" s="1"/>
      <c r="XDJ337" s="1"/>
      <c r="XDK337" s="1"/>
      <c r="XDL337" s="1"/>
      <c r="XDM337" s="1"/>
      <c r="XDN337" s="1"/>
      <c r="XDO337" s="1"/>
      <c r="XDP337" s="1"/>
      <c r="XDQ337" s="1"/>
      <c r="XDR337" s="1"/>
      <c r="XDS337" s="1"/>
      <c r="XDT337" s="1"/>
      <c r="XDU337" s="1"/>
      <c r="XDV337" s="1"/>
      <c r="XDW337" s="1"/>
      <c r="XDX337" s="1"/>
      <c r="XDY337" s="1"/>
      <c r="XDZ337" s="1"/>
      <c r="XEA337" s="1"/>
      <c r="XEB337" s="1"/>
      <c r="XEC337" s="1"/>
      <c r="XED337" s="1"/>
      <c r="XEE337" s="1"/>
      <c r="XEF337" s="1"/>
      <c r="XEG337" s="1"/>
      <c r="XEH337" s="1"/>
      <c r="XEI337" s="1"/>
      <c r="XEJ337" s="1"/>
      <c r="XEK337" s="1"/>
      <c r="XEL337" s="1"/>
      <c r="XEM337" s="1"/>
      <c r="XEN337" s="1"/>
      <c r="XEO337" s="1"/>
      <c r="XEP337" s="1"/>
      <c r="XEQ337" s="1"/>
      <c r="XER337" s="1"/>
      <c r="XES337" s="1"/>
      <c r="XET337" s="1"/>
      <c r="XEU337" s="1"/>
      <c r="XEV337" s="1"/>
      <c r="XEW337" s="1"/>
      <c r="XEX337" s="1"/>
      <c r="XEY337" s="1"/>
      <c r="XEZ337" s="1"/>
      <c r="XFA337" s="1"/>
      <c r="XFB337" s="1"/>
      <c r="XFC337" s="1"/>
      <c r="XFD337" s="1"/>
    </row>
    <row r="338" spans="1:151 16227:16384" s="11" customFormat="1" ht="20.25" customHeight="1" x14ac:dyDescent="0.25">
      <c r="A338" s="66" t="s">
        <v>110</v>
      </c>
      <c r="B338" s="67"/>
      <c r="C338" s="62">
        <v>1</v>
      </c>
      <c r="D338" s="62"/>
      <c r="E338" s="20" t="s">
        <v>227</v>
      </c>
      <c r="F338" s="60">
        <f>(82.37)*(10.764)</f>
        <v>886.63067999999998</v>
      </c>
      <c r="G338" s="61"/>
      <c r="H338" s="20">
        <v>0</v>
      </c>
      <c r="I338" s="20">
        <f>F338*(($I$169)+1)+H338</f>
        <v>1374.277554</v>
      </c>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WZC338" s="1"/>
      <c r="WZD338" s="1"/>
      <c r="WZE338" s="1"/>
      <c r="WZF338" s="1"/>
      <c r="WZG338" s="1"/>
      <c r="WZH338" s="1"/>
      <c r="WZI338" s="1"/>
      <c r="WZJ338" s="1"/>
      <c r="WZK338" s="1"/>
      <c r="WZL338" s="1"/>
      <c r="WZM338" s="1"/>
      <c r="WZN338" s="1"/>
      <c r="WZO338" s="1"/>
      <c r="WZP338" s="1"/>
      <c r="WZQ338" s="1"/>
      <c r="WZR338" s="1"/>
      <c r="WZS338" s="1"/>
      <c r="WZT338" s="1"/>
      <c r="WZU338" s="1"/>
      <c r="WZV338" s="1"/>
      <c r="WZW338" s="1"/>
      <c r="WZX338" s="1"/>
      <c r="WZY338" s="1"/>
      <c r="WZZ338" s="1"/>
      <c r="XAA338" s="1"/>
      <c r="XAB338" s="1"/>
      <c r="XAC338" s="1"/>
      <c r="XAD338" s="1"/>
      <c r="XAE338" s="1"/>
      <c r="XAF338" s="1"/>
      <c r="XAG338" s="1"/>
      <c r="XAH338" s="1"/>
      <c r="XAI338" s="1"/>
      <c r="XAJ338" s="1"/>
      <c r="XAK338" s="1"/>
      <c r="XAL338" s="1"/>
      <c r="XAM338" s="1"/>
      <c r="XAN338" s="1"/>
      <c r="XAO338" s="1"/>
      <c r="XAP338" s="1"/>
      <c r="XAQ338" s="1"/>
      <c r="XAR338" s="1"/>
      <c r="XAS338" s="1"/>
      <c r="XAT338" s="1"/>
      <c r="XAU338" s="1"/>
      <c r="XAV338" s="1"/>
      <c r="XAW338" s="1"/>
      <c r="XAX338" s="1"/>
      <c r="XAY338" s="1"/>
      <c r="XAZ338" s="1"/>
      <c r="XBA338" s="1"/>
      <c r="XBB338" s="1"/>
      <c r="XBC338" s="1"/>
      <c r="XBD338" s="1"/>
      <c r="XBE338" s="1"/>
      <c r="XBF338" s="1"/>
      <c r="XBG338" s="1"/>
      <c r="XBH338" s="1"/>
      <c r="XBI338" s="1"/>
      <c r="XBJ338" s="1"/>
      <c r="XBK338" s="1"/>
      <c r="XBL338" s="1"/>
      <c r="XBM338" s="1"/>
      <c r="XBN338" s="1"/>
      <c r="XBO338" s="1"/>
      <c r="XBP338" s="1"/>
      <c r="XBQ338" s="1"/>
      <c r="XBR338" s="1"/>
      <c r="XBS338" s="1"/>
      <c r="XBT338" s="1"/>
      <c r="XBU338" s="1"/>
      <c r="XBV338" s="1"/>
      <c r="XBW338" s="1"/>
      <c r="XBX338" s="1"/>
      <c r="XBY338" s="1"/>
      <c r="XBZ338" s="1"/>
      <c r="XCA338" s="1"/>
      <c r="XCB338" s="1"/>
      <c r="XCC338" s="1"/>
      <c r="XCD338" s="1"/>
      <c r="XCE338" s="1"/>
      <c r="XCF338" s="1"/>
      <c r="XCG338" s="1"/>
      <c r="XCH338" s="1"/>
      <c r="XCI338" s="1"/>
      <c r="XCJ338" s="1"/>
      <c r="XCK338" s="1"/>
      <c r="XCL338" s="1"/>
      <c r="XCM338" s="1"/>
      <c r="XCN338" s="1"/>
      <c r="XCO338" s="1"/>
      <c r="XCP338" s="1"/>
      <c r="XCQ338" s="1"/>
      <c r="XCR338" s="1"/>
      <c r="XCS338" s="1"/>
      <c r="XCT338" s="1"/>
      <c r="XCU338" s="1"/>
      <c r="XCV338" s="1"/>
      <c r="XCW338" s="1"/>
      <c r="XCX338" s="1"/>
      <c r="XCY338" s="1"/>
      <c r="XCZ338" s="1"/>
      <c r="XDA338" s="1"/>
      <c r="XDB338" s="1"/>
      <c r="XDC338" s="1"/>
      <c r="XDD338" s="1"/>
      <c r="XDE338" s="1"/>
      <c r="XDF338" s="1"/>
      <c r="XDG338" s="1"/>
      <c r="XDH338" s="1"/>
      <c r="XDI338" s="1"/>
      <c r="XDJ338" s="1"/>
      <c r="XDK338" s="1"/>
      <c r="XDL338" s="1"/>
      <c r="XDM338" s="1"/>
      <c r="XDN338" s="1"/>
      <c r="XDO338" s="1"/>
      <c r="XDP338" s="1"/>
      <c r="XDQ338" s="1"/>
      <c r="XDR338" s="1"/>
      <c r="XDS338" s="1"/>
      <c r="XDT338" s="1"/>
      <c r="XDU338" s="1"/>
      <c r="XDV338" s="1"/>
      <c r="XDW338" s="1"/>
      <c r="XDX338" s="1"/>
      <c r="XDY338" s="1"/>
      <c r="XDZ338" s="1"/>
      <c r="XEA338" s="1"/>
      <c r="XEB338" s="1"/>
      <c r="XEC338" s="1"/>
      <c r="XED338" s="1"/>
      <c r="XEE338" s="1"/>
      <c r="XEF338" s="1"/>
      <c r="XEG338" s="1"/>
      <c r="XEH338" s="1"/>
      <c r="XEI338" s="1"/>
      <c r="XEJ338" s="1"/>
      <c r="XEK338" s="1"/>
      <c r="XEL338" s="1"/>
      <c r="XEM338" s="1"/>
      <c r="XEN338" s="1"/>
      <c r="XEO338" s="1"/>
      <c r="XEP338" s="1"/>
      <c r="XEQ338" s="1"/>
      <c r="XER338" s="1"/>
      <c r="XES338" s="1"/>
      <c r="XET338" s="1"/>
      <c r="XEU338" s="1"/>
      <c r="XEV338" s="1"/>
      <c r="XEW338" s="1"/>
      <c r="XEX338" s="1"/>
      <c r="XEY338" s="1"/>
      <c r="XEZ338" s="1"/>
      <c r="XFA338" s="1"/>
      <c r="XFB338" s="1"/>
      <c r="XFC338" s="1"/>
      <c r="XFD338" s="1"/>
    </row>
    <row r="339" spans="1:151 16227:16384" s="11" customFormat="1" ht="20.25" customHeight="1" x14ac:dyDescent="0.25">
      <c r="A339" s="66" t="s">
        <v>110</v>
      </c>
      <c r="B339" s="67"/>
      <c r="C339" s="62">
        <f>C338+1</f>
        <v>2</v>
      </c>
      <c r="D339" s="62"/>
      <c r="E339" s="20" t="s">
        <v>224</v>
      </c>
      <c r="F339" s="60">
        <f>(69.37)*(10.764)</f>
        <v>746.69867999999997</v>
      </c>
      <c r="G339" s="61"/>
      <c r="H339" s="20">
        <v>0</v>
      </c>
      <c r="I339" s="20">
        <f t="shared" ref="I339:I341" si="88">F339*(($I$169)+1)+H339</f>
        <v>1157.3829539999999</v>
      </c>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WZC339" s="1"/>
      <c r="WZD339" s="1"/>
      <c r="WZE339" s="1"/>
      <c r="WZF339" s="1"/>
      <c r="WZG339" s="1"/>
      <c r="WZH339" s="1"/>
      <c r="WZI339" s="1"/>
      <c r="WZJ339" s="1"/>
      <c r="WZK339" s="1"/>
      <c r="WZL339" s="1"/>
      <c r="WZM339" s="1"/>
      <c r="WZN339" s="1"/>
      <c r="WZO339" s="1"/>
      <c r="WZP339" s="1"/>
      <c r="WZQ339" s="1"/>
      <c r="WZR339" s="1"/>
      <c r="WZS339" s="1"/>
      <c r="WZT339" s="1"/>
      <c r="WZU339" s="1"/>
      <c r="WZV339" s="1"/>
      <c r="WZW339" s="1"/>
      <c r="WZX339" s="1"/>
      <c r="WZY339" s="1"/>
      <c r="WZZ339" s="1"/>
      <c r="XAA339" s="1"/>
      <c r="XAB339" s="1"/>
      <c r="XAC339" s="1"/>
      <c r="XAD339" s="1"/>
      <c r="XAE339" s="1"/>
      <c r="XAF339" s="1"/>
      <c r="XAG339" s="1"/>
      <c r="XAH339" s="1"/>
      <c r="XAI339" s="1"/>
      <c r="XAJ339" s="1"/>
      <c r="XAK339" s="1"/>
      <c r="XAL339" s="1"/>
      <c r="XAM339" s="1"/>
      <c r="XAN339" s="1"/>
      <c r="XAO339" s="1"/>
      <c r="XAP339" s="1"/>
      <c r="XAQ339" s="1"/>
      <c r="XAR339" s="1"/>
      <c r="XAS339" s="1"/>
      <c r="XAT339" s="1"/>
      <c r="XAU339" s="1"/>
      <c r="XAV339" s="1"/>
      <c r="XAW339" s="1"/>
      <c r="XAX339" s="1"/>
      <c r="XAY339" s="1"/>
      <c r="XAZ339" s="1"/>
      <c r="XBA339" s="1"/>
      <c r="XBB339" s="1"/>
      <c r="XBC339" s="1"/>
      <c r="XBD339" s="1"/>
      <c r="XBE339" s="1"/>
      <c r="XBF339" s="1"/>
      <c r="XBG339" s="1"/>
      <c r="XBH339" s="1"/>
      <c r="XBI339" s="1"/>
      <c r="XBJ339" s="1"/>
      <c r="XBK339" s="1"/>
      <c r="XBL339" s="1"/>
      <c r="XBM339" s="1"/>
      <c r="XBN339" s="1"/>
      <c r="XBO339" s="1"/>
      <c r="XBP339" s="1"/>
      <c r="XBQ339" s="1"/>
      <c r="XBR339" s="1"/>
      <c r="XBS339" s="1"/>
      <c r="XBT339" s="1"/>
      <c r="XBU339" s="1"/>
      <c r="XBV339" s="1"/>
      <c r="XBW339" s="1"/>
      <c r="XBX339" s="1"/>
      <c r="XBY339" s="1"/>
      <c r="XBZ339" s="1"/>
      <c r="XCA339" s="1"/>
      <c r="XCB339" s="1"/>
      <c r="XCC339" s="1"/>
      <c r="XCD339" s="1"/>
      <c r="XCE339" s="1"/>
      <c r="XCF339" s="1"/>
      <c r="XCG339" s="1"/>
      <c r="XCH339" s="1"/>
      <c r="XCI339" s="1"/>
      <c r="XCJ339" s="1"/>
      <c r="XCK339" s="1"/>
      <c r="XCL339" s="1"/>
      <c r="XCM339" s="1"/>
      <c r="XCN339" s="1"/>
      <c r="XCO339" s="1"/>
      <c r="XCP339" s="1"/>
      <c r="XCQ339" s="1"/>
      <c r="XCR339" s="1"/>
      <c r="XCS339" s="1"/>
      <c r="XCT339" s="1"/>
      <c r="XCU339" s="1"/>
      <c r="XCV339" s="1"/>
      <c r="XCW339" s="1"/>
      <c r="XCX339" s="1"/>
      <c r="XCY339" s="1"/>
      <c r="XCZ339" s="1"/>
      <c r="XDA339" s="1"/>
      <c r="XDB339" s="1"/>
      <c r="XDC339" s="1"/>
      <c r="XDD339" s="1"/>
      <c r="XDE339" s="1"/>
      <c r="XDF339" s="1"/>
      <c r="XDG339" s="1"/>
      <c r="XDH339" s="1"/>
      <c r="XDI339" s="1"/>
      <c r="XDJ339" s="1"/>
      <c r="XDK339" s="1"/>
      <c r="XDL339" s="1"/>
      <c r="XDM339" s="1"/>
      <c r="XDN339" s="1"/>
      <c r="XDO339" s="1"/>
      <c r="XDP339" s="1"/>
      <c r="XDQ339" s="1"/>
      <c r="XDR339" s="1"/>
      <c r="XDS339" s="1"/>
      <c r="XDT339" s="1"/>
      <c r="XDU339" s="1"/>
      <c r="XDV339" s="1"/>
      <c r="XDW339" s="1"/>
      <c r="XDX339" s="1"/>
      <c r="XDY339" s="1"/>
      <c r="XDZ339" s="1"/>
      <c r="XEA339" s="1"/>
      <c r="XEB339" s="1"/>
      <c r="XEC339" s="1"/>
      <c r="XED339" s="1"/>
      <c r="XEE339" s="1"/>
      <c r="XEF339" s="1"/>
      <c r="XEG339" s="1"/>
      <c r="XEH339" s="1"/>
      <c r="XEI339" s="1"/>
      <c r="XEJ339" s="1"/>
      <c r="XEK339" s="1"/>
      <c r="XEL339" s="1"/>
      <c r="XEM339" s="1"/>
      <c r="XEN339" s="1"/>
      <c r="XEO339" s="1"/>
      <c r="XEP339" s="1"/>
      <c r="XEQ339" s="1"/>
      <c r="XER339" s="1"/>
      <c r="XES339" s="1"/>
      <c r="XET339" s="1"/>
      <c r="XEU339" s="1"/>
      <c r="XEV339" s="1"/>
      <c r="XEW339" s="1"/>
      <c r="XEX339" s="1"/>
      <c r="XEY339" s="1"/>
      <c r="XEZ339" s="1"/>
      <c r="XFA339" s="1"/>
      <c r="XFB339" s="1"/>
      <c r="XFC339" s="1"/>
      <c r="XFD339" s="1"/>
    </row>
    <row r="340" spans="1:151 16227:16384" s="11" customFormat="1" ht="20.25" customHeight="1" x14ac:dyDescent="0.25">
      <c r="A340" s="66" t="s">
        <v>110</v>
      </c>
      <c r="B340" s="67"/>
      <c r="C340" s="62">
        <f t="shared" ref="C340:C341" si="89">C339+1</f>
        <v>3</v>
      </c>
      <c r="D340" s="62"/>
      <c r="E340" s="20" t="s">
        <v>224</v>
      </c>
      <c r="F340" s="60">
        <f>(69.37)*(10.764)</f>
        <v>746.69867999999997</v>
      </c>
      <c r="G340" s="61"/>
      <c r="H340" s="20">
        <v>0</v>
      </c>
      <c r="I340" s="20">
        <f t="shared" si="88"/>
        <v>1157.3829539999999</v>
      </c>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WZC340" s="1"/>
      <c r="WZD340" s="1"/>
      <c r="WZE340" s="1"/>
      <c r="WZF340" s="1"/>
      <c r="WZG340" s="1"/>
      <c r="WZH340" s="1"/>
      <c r="WZI340" s="1"/>
      <c r="WZJ340" s="1"/>
      <c r="WZK340" s="1"/>
      <c r="WZL340" s="1"/>
      <c r="WZM340" s="1"/>
      <c r="WZN340" s="1"/>
      <c r="WZO340" s="1"/>
      <c r="WZP340" s="1"/>
      <c r="WZQ340" s="1"/>
      <c r="WZR340" s="1"/>
      <c r="WZS340" s="1"/>
      <c r="WZT340" s="1"/>
      <c r="WZU340" s="1"/>
      <c r="WZV340" s="1"/>
      <c r="WZW340" s="1"/>
      <c r="WZX340" s="1"/>
      <c r="WZY340" s="1"/>
      <c r="WZZ340" s="1"/>
      <c r="XAA340" s="1"/>
      <c r="XAB340" s="1"/>
      <c r="XAC340" s="1"/>
      <c r="XAD340" s="1"/>
      <c r="XAE340" s="1"/>
      <c r="XAF340" s="1"/>
      <c r="XAG340" s="1"/>
      <c r="XAH340" s="1"/>
      <c r="XAI340" s="1"/>
      <c r="XAJ340" s="1"/>
      <c r="XAK340" s="1"/>
      <c r="XAL340" s="1"/>
      <c r="XAM340" s="1"/>
      <c r="XAN340" s="1"/>
      <c r="XAO340" s="1"/>
      <c r="XAP340" s="1"/>
      <c r="XAQ340" s="1"/>
      <c r="XAR340" s="1"/>
      <c r="XAS340" s="1"/>
      <c r="XAT340" s="1"/>
      <c r="XAU340" s="1"/>
      <c r="XAV340" s="1"/>
      <c r="XAW340" s="1"/>
      <c r="XAX340" s="1"/>
      <c r="XAY340" s="1"/>
      <c r="XAZ340" s="1"/>
      <c r="XBA340" s="1"/>
      <c r="XBB340" s="1"/>
      <c r="XBC340" s="1"/>
      <c r="XBD340" s="1"/>
      <c r="XBE340" s="1"/>
      <c r="XBF340" s="1"/>
      <c r="XBG340" s="1"/>
      <c r="XBH340" s="1"/>
      <c r="XBI340" s="1"/>
      <c r="XBJ340" s="1"/>
      <c r="XBK340" s="1"/>
      <c r="XBL340" s="1"/>
      <c r="XBM340" s="1"/>
      <c r="XBN340" s="1"/>
      <c r="XBO340" s="1"/>
      <c r="XBP340" s="1"/>
      <c r="XBQ340" s="1"/>
      <c r="XBR340" s="1"/>
      <c r="XBS340" s="1"/>
      <c r="XBT340" s="1"/>
      <c r="XBU340" s="1"/>
      <c r="XBV340" s="1"/>
      <c r="XBW340" s="1"/>
      <c r="XBX340" s="1"/>
      <c r="XBY340" s="1"/>
      <c r="XBZ340" s="1"/>
      <c r="XCA340" s="1"/>
      <c r="XCB340" s="1"/>
      <c r="XCC340" s="1"/>
      <c r="XCD340" s="1"/>
      <c r="XCE340" s="1"/>
      <c r="XCF340" s="1"/>
      <c r="XCG340" s="1"/>
      <c r="XCH340" s="1"/>
      <c r="XCI340" s="1"/>
      <c r="XCJ340" s="1"/>
      <c r="XCK340" s="1"/>
      <c r="XCL340" s="1"/>
      <c r="XCM340" s="1"/>
      <c r="XCN340" s="1"/>
      <c r="XCO340" s="1"/>
      <c r="XCP340" s="1"/>
      <c r="XCQ340" s="1"/>
      <c r="XCR340" s="1"/>
      <c r="XCS340" s="1"/>
      <c r="XCT340" s="1"/>
      <c r="XCU340" s="1"/>
      <c r="XCV340" s="1"/>
      <c r="XCW340" s="1"/>
      <c r="XCX340" s="1"/>
      <c r="XCY340" s="1"/>
      <c r="XCZ340" s="1"/>
      <c r="XDA340" s="1"/>
      <c r="XDB340" s="1"/>
      <c r="XDC340" s="1"/>
      <c r="XDD340" s="1"/>
      <c r="XDE340" s="1"/>
      <c r="XDF340" s="1"/>
      <c r="XDG340" s="1"/>
      <c r="XDH340" s="1"/>
      <c r="XDI340" s="1"/>
      <c r="XDJ340" s="1"/>
      <c r="XDK340" s="1"/>
      <c r="XDL340" s="1"/>
      <c r="XDM340" s="1"/>
      <c r="XDN340" s="1"/>
      <c r="XDO340" s="1"/>
      <c r="XDP340" s="1"/>
      <c r="XDQ340" s="1"/>
      <c r="XDR340" s="1"/>
      <c r="XDS340" s="1"/>
      <c r="XDT340" s="1"/>
      <c r="XDU340" s="1"/>
      <c r="XDV340" s="1"/>
      <c r="XDW340" s="1"/>
      <c r="XDX340" s="1"/>
      <c r="XDY340" s="1"/>
      <c r="XDZ340" s="1"/>
      <c r="XEA340" s="1"/>
      <c r="XEB340" s="1"/>
      <c r="XEC340" s="1"/>
      <c r="XED340" s="1"/>
      <c r="XEE340" s="1"/>
      <c r="XEF340" s="1"/>
      <c r="XEG340" s="1"/>
      <c r="XEH340" s="1"/>
      <c r="XEI340" s="1"/>
      <c r="XEJ340" s="1"/>
      <c r="XEK340" s="1"/>
      <c r="XEL340" s="1"/>
      <c r="XEM340" s="1"/>
      <c r="XEN340" s="1"/>
      <c r="XEO340" s="1"/>
      <c r="XEP340" s="1"/>
      <c r="XEQ340" s="1"/>
      <c r="XER340" s="1"/>
      <c r="XES340" s="1"/>
      <c r="XET340" s="1"/>
      <c r="XEU340" s="1"/>
      <c r="XEV340" s="1"/>
      <c r="XEW340" s="1"/>
      <c r="XEX340" s="1"/>
      <c r="XEY340" s="1"/>
      <c r="XEZ340" s="1"/>
      <c r="XFA340" s="1"/>
      <c r="XFB340" s="1"/>
      <c r="XFC340" s="1"/>
      <c r="XFD340" s="1"/>
    </row>
    <row r="341" spans="1:151 16227:16384" s="11" customFormat="1" ht="20.25" customHeight="1" x14ac:dyDescent="0.25">
      <c r="A341" s="66" t="s">
        <v>110</v>
      </c>
      <c r="B341" s="67"/>
      <c r="C341" s="62">
        <f t="shared" si="89"/>
        <v>4</v>
      </c>
      <c r="D341" s="62"/>
      <c r="E341" s="20" t="s">
        <v>224</v>
      </c>
      <c r="F341" s="60">
        <f>(70.49)*(10.764)</f>
        <v>758.75435999999991</v>
      </c>
      <c r="G341" s="61"/>
      <c r="H341" s="20">
        <v>0</v>
      </c>
      <c r="I341" s="20">
        <f t="shared" si="88"/>
        <v>1176.069258</v>
      </c>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WZC341" s="1"/>
      <c r="WZD341" s="1"/>
      <c r="WZE341" s="1"/>
      <c r="WZF341" s="1"/>
      <c r="WZG341" s="1"/>
      <c r="WZH341" s="1"/>
      <c r="WZI341" s="1"/>
      <c r="WZJ341" s="1"/>
      <c r="WZK341" s="1"/>
      <c r="WZL341" s="1"/>
      <c r="WZM341" s="1"/>
      <c r="WZN341" s="1"/>
      <c r="WZO341" s="1"/>
      <c r="WZP341" s="1"/>
      <c r="WZQ341" s="1"/>
      <c r="WZR341" s="1"/>
      <c r="WZS341" s="1"/>
      <c r="WZT341" s="1"/>
      <c r="WZU341" s="1"/>
      <c r="WZV341" s="1"/>
      <c r="WZW341" s="1"/>
      <c r="WZX341" s="1"/>
      <c r="WZY341" s="1"/>
      <c r="WZZ341" s="1"/>
      <c r="XAA341" s="1"/>
      <c r="XAB341" s="1"/>
      <c r="XAC341" s="1"/>
      <c r="XAD341" s="1"/>
      <c r="XAE341" s="1"/>
      <c r="XAF341" s="1"/>
      <c r="XAG341" s="1"/>
      <c r="XAH341" s="1"/>
      <c r="XAI341" s="1"/>
      <c r="XAJ341" s="1"/>
      <c r="XAK341" s="1"/>
      <c r="XAL341" s="1"/>
      <c r="XAM341" s="1"/>
      <c r="XAN341" s="1"/>
      <c r="XAO341" s="1"/>
      <c r="XAP341" s="1"/>
      <c r="XAQ341" s="1"/>
      <c r="XAR341" s="1"/>
      <c r="XAS341" s="1"/>
      <c r="XAT341" s="1"/>
      <c r="XAU341" s="1"/>
      <c r="XAV341" s="1"/>
      <c r="XAW341" s="1"/>
      <c r="XAX341" s="1"/>
      <c r="XAY341" s="1"/>
      <c r="XAZ341" s="1"/>
      <c r="XBA341" s="1"/>
      <c r="XBB341" s="1"/>
      <c r="XBC341" s="1"/>
      <c r="XBD341" s="1"/>
      <c r="XBE341" s="1"/>
      <c r="XBF341" s="1"/>
      <c r="XBG341" s="1"/>
      <c r="XBH341" s="1"/>
      <c r="XBI341" s="1"/>
      <c r="XBJ341" s="1"/>
      <c r="XBK341" s="1"/>
      <c r="XBL341" s="1"/>
      <c r="XBM341" s="1"/>
      <c r="XBN341" s="1"/>
      <c r="XBO341" s="1"/>
      <c r="XBP341" s="1"/>
      <c r="XBQ341" s="1"/>
      <c r="XBR341" s="1"/>
      <c r="XBS341" s="1"/>
      <c r="XBT341" s="1"/>
      <c r="XBU341" s="1"/>
      <c r="XBV341" s="1"/>
      <c r="XBW341" s="1"/>
      <c r="XBX341" s="1"/>
      <c r="XBY341" s="1"/>
      <c r="XBZ341" s="1"/>
      <c r="XCA341" s="1"/>
      <c r="XCB341" s="1"/>
      <c r="XCC341" s="1"/>
      <c r="XCD341" s="1"/>
      <c r="XCE341" s="1"/>
      <c r="XCF341" s="1"/>
      <c r="XCG341" s="1"/>
      <c r="XCH341" s="1"/>
      <c r="XCI341" s="1"/>
      <c r="XCJ341" s="1"/>
      <c r="XCK341" s="1"/>
      <c r="XCL341" s="1"/>
      <c r="XCM341" s="1"/>
      <c r="XCN341" s="1"/>
      <c r="XCO341" s="1"/>
      <c r="XCP341" s="1"/>
      <c r="XCQ341" s="1"/>
      <c r="XCR341" s="1"/>
      <c r="XCS341" s="1"/>
      <c r="XCT341" s="1"/>
      <c r="XCU341" s="1"/>
      <c r="XCV341" s="1"/>
      <c r="XCW341" s="1"/>
      <c r="XCX341" s="1"/>
      <c r="XCY341" s="1"/>
      <c r="XCZ341" s="1"/>
      <c r="XDA341" s="1"/>
      <c r="XDB341" s="1"/>
      <c r="XDC341" s="1"/>
      <c r="XDD341" s="1"/>
      <c r="XDE341" s="1"/>
      <c r="XDF341" s="1"/>
      <c r="XDG341" s="1"/>
      <c r="XDH341" s="1"/>
      <c r="XDI341" s="1"/>
      <c r="XDJ341" s="1"/>
      <c r="XDK341" s="1"/>
      <c r="XDL341" s="1"/>
      <c r="XDM341" s="1"/>
      <c r="XDN341" s="1"/>
      <c r="XDO341" s="1"/>
      <c r="XDP341" s="1"/>
      <c r="XDQ341" s="1"/>
      <c r="XDR341" s="1"/>
      <c r="XDS341" s="1"/>
      <c r="XDT341" s="1"/>
      <c r="XDU341" s="1"/>
      <c r="XDV341" s="1"/>
      <c r="XDW341" s="1"/>
      <c r="XDX341" s="1"/>
      <c r="XDY341" s="1"/>
      <c r="XDZ341" s="1"/>
      <c r="XEA341" s="1"/>
      <c r="XEB341" s="1"/>
      <c r="XEC341" s="1"/>
      <c r="XED341" s="1"/>
      <c r="XEE341" s="1"/>
      <c r="XEF341" s="1"/>
      <c r="XEG341" s="1"/>
      <c r="XEH341" s="1"/>
      <c r="XEI341" s="1"/>
      <c r="XEJ341" s="1"/>
      <c r="XEK341" s="1"/>
      <c r="XEL341" s="1"/>
      <c r="XEM341" s="1"/>
      <c r="XEN341" s="1"/>
      <c r="XEO341" s="1"/>
      <c r="XEP341" s="1"/>
      <c r="XEQ341" s="1"/>
      <c r="XER341" s="1"/>
      <c r="XES341" s="1"/>
      <c r="XET341" s="1"/>
      <c r="XEU341" s="1"/>
      <c r="XEV341" s="1"/>
      <c r="XEW341" s="1"/>
      <c r="XEX341" s="1"/>
      <c r="XEY341" s="1"/>
      <c r="XEZ341" s="1"/>
      <c r="XFA341" s="1"/>
      <c r="XFB341" s="1"/>
      <c r="XFC341" s="1"/>
      <c r="XFD341" s="1"/>
    </row>
    <row r="342" spans="1:151 16227:16384" s="11" customFormat="1" ht="20.25" x14ac:dyDescent="0.25">
      <c r="A342" s="63" t="s">
        <v>268</v>
      </c>
      <c r="B342" s="64"/>
      <c r="C342" s="64"/>
      <c r="D342" s="64"/>
      <c r="E342" s="64"/>
      <c r="F342" s="64"/>
      <c r="G342" s="64"/>
      <c r="H342" s="64"/>
      <c r="I342" s="65"/>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WZC342" s="1"/>
      <c r="WZD342" s="1"/>
      <c r="WZE342" s="1"/>
      <c r="WZF342" s="1"/>
      <c r="WZG342" s="1"/>
      <c r="WZH342" s="1"/>
      <c r="WZI342" s="1"/>
      <c r="WZJ342" s="1"/>
      <c r="WZK342" s="1"/>
      <c r="WZL342" s="1"/>
      <c r="WZM342" s="1"/>
      <c r="WZN342" s="1"/>
      <c r="WZO342" s="1"/>
      <c r="WZP342" s="1"/>
      <c r="WZQ342" s="1"/>
      <c r="WZR342" s="1"/>
      <c r="WZS342" s="1"/>
      <c r="WZT342" s="1"/>
      <c r="WZU342" s="1"/>
      <c r="WZV342" s="1"/>
      <c r="WZW342" s="1"/>
      <c r="WZX342" s="1"/>
      <c r="WZY342" s="1"/>
      <c r="WZZ342" s="1"/>
      <c r="XAA342" s="1"/>
      <c r="XAB342" s="1"/>
      <c r="XAC342" s="1"/>
      <c r="XAD342" s="1"/>
      <c r="XAE342" s="1"/>
      <c r="XAF342" s="1"/>
      <c r="XAG342" s="1"/>
      <c r="XAH342" s="1"/>
      <c r="XAI342" s="1"/>
      <c r="XAJ342" s="1"/>
      <c r="XAK342" s="1"/>
      <c r="XAL342" s="1"/>
      <c r="XAM342" s="1"/>
      <c r="XAN342" s="1"/>
      <c r="XAO342" s="1"/>
      <c r="XAP342" s="1"/>
      <c r="XAQ342" s="1"/>
      <c r="XAR342" s="1"/>
      <c r="XAS342" s="1"/>
      <c r="XAT342" s="1"/>
      <c r="XAU342" s="1"/>
      <c r="XAV342" s="1"/>
      <c r="XAW342" s="1"/>
      <c r="XAX342" s="1"/>
      <c r="XAY342" s="1"/>
      <c r="XAZ342" s="1"/>
      <c r="XBA342" s="1"/>
      <c r="XBB342" s="1"/>
      <c r="XBC342" s="1"/>
      <c r="XBD342" s="1"/>
      <c r="XBE342" s="1"/>
      <c r="XBF342" s="1"/>
      <c r="XBG342" s="1"/>
      <c r="XBH342" s="1"/>
      <c r="XBI342" s="1"/>
      <c r="XBJ342" s="1"/>
      <c r="XBK342" s="1"/>
      <c r="XBL342" s="1"/>
      <c r="XBM342" s="1"/>
      <c r="XBN342" s="1"/>
      <c r="XBO342" s="1"/>
      <c r="XBP342" s="1"/>
      <c r="XBQ342" s="1"/>
      <c r="XBR342" s="1"/>
      <c r="XBS342" s="1"/>
      <c r="XBT342" s="1"/>
      <c r="XBU342" s="1"/>
      <c r="XBV342" s="1"/>
      <c r="XBW342" s="1"/>
      <c r="XBX342" s="1"/>
      <c r="XBY342" s="1"/>
      <c r="XBZ342" s="1"/>
      <c r="XCA342" s="1"/>
      <c r="XCB342" s="1"/>
      <c r="XCC342" s="1"/>
      <c r="XCD342" s="1"/>
      <c r="XCE342" s="1"/>
      <c r="XCF342" s="1"/>
      <c r="XCG342" s="1"/>
      <c r="XCH342" s="1"/>
      <c r="XCI342" s="1"/>
      <c r="XCJ342" s="1"/>
      <c r="XCK342" s="1"/>
      <c r="XCL342" s="1"/>
      <c r="XCM342" s="1"/>
      <c r="XCN342" s="1"/>
      <c r="XCO342" s="1"/>
      <c r="XCP342" s="1"/>
      <c r="XCQ342" s="1"/>
      <c r="XCR342" s="1"/>
      <c r="XCS342" s="1"/>
      <c r="XCT342" s="1"/>
      <c r="XCU342" s="1"/>
      <c r="XCV342" s="1"/>
      <c r="XCW342" s="1"/>
      <c r="XCX342" s="1"/>
      <c r="XCY342" s="1"/>
      <c r="XCZ342" s="1"/>
      <c r="XDA342" s="1"/>
      <c r="XDB342" s="1"/>
      <c r="XDC342" s="1"/>
      <c r="XDD342" s="1"/>
      <c r="XDE342" s="1"/>
      <c r="XDF342" s="1"/>
      <c r="XDG342" s="1"/>
      <c r="XDH342" s="1"/>
      <c r="XDI342" s="1"/>
      <c r="XDJ342" s="1"/>
      <c r="XDK342" s="1"/>
      <c r="XDL342" s="1"/>
      <c r="XDM342" s="1"/>
      <c r="XDN342" s="1"/>
      <c r="XDO342" s="1"/>
      <c r="XDP342" s="1"/>
      <c r="XDQ342" s="1"/>
      <c r="XDR342" s="1"/>
      <c r="XDS342" s="1"/>
      <c r="XDT342" s="1"/>
      <c r="XDU342" s="1"/>
      <c r="XDV342" s="1"/>
      <c r="XDW342" s="1"/>
      <c r="XDX342" s="1"/>
      <c r="XDY342" s="1"/>
      <c r="XDZ342" s="1"/>
      <c r="XEA342" s="1"/>
      <c r="XEB342" s="1"/>
      <c r="XEC342" s="1"/>
      <c r="XED342" s="1"/>
      <c r="XEE342" s="1"/>
      <c r="XEF342" s="1"/>
      <c r="XEG342" s="1"/>
      <c r="XEH342" s="1"/>
      <c r="XEI342" s="1"/>
      <c r="XEJ342" s="1"/>
      <c r="XEK342" s="1"/>
      <c r="XEL342" s="1"/>
      <c r="XEM342" s="1"/>
      <c r="XEN342" s="1"/>
      <c r="XEO342" s="1"/>
      <c r="XEP342" s="1"/>
      <c r="XEQ342" s="1"/>
      <c r="XER342" s="1"/>
      <c r="XES342" s="1"/>
      <c r="XET342" s="1"/>
      <c r="XEU342" s="1"/>
      <c r="XEV342" s="1"/>
      <c r="XEW342" s="1"/>
      <c r="XEX342" s="1"/>
      <c r="XEY342" s="1"/>
      <c r="XEZ342" s="1"/>
      <c r="XFA342" s="1"/>
      <c r="XFB342" s="1"/>
      <c r="XFC342" s="1"/>
      <c r="XFD342" s="1"/>
    </row>
    <row r="343" spans="1:151 16227:16384" s="11" customFormat="1" ht="20.25" customHeight="1" x14ac:dyDescent="0.25">
      <c r="A343" s="66" t="s">
        <v>110</v>
      </c>
      <c r="B343" s="67"/>
      <c r="C343" s="62">
        <v>1</v>
      </c>
      <c r="D343" s="62"/>
      <c r="E343" s="20" t="s">
        <v>227</v>
      </c>
      <c r="F343" s="60">
        <f>(82.37)*(10.764)</f>
        <v>886.63067999999998</v>
      </c>
      <c r="G343" s="61"/>
      <c r="H343" s="20">
        <v>0</v>
      </c>
      <c r="I343" s="20">
        <f>F343*(($I$169)+1)+H343</f>
        <v>1374.277554</v>
      </c>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WZC343" s="1"/>
      <c r="WZD343" s="1"/>
      <c r="WZE343" s="1"/>
      <c r="WZF343" s="1"/>
      <c r="WZG343" s="1"/>
      <c r="WZH343" s="1"/>
      <c r="WZI343" s="1"/>
      <c r="WZJ343" s="1"/>
      <c r="WZK343" s="1"/>
      <c r="WZL343" s="1"/>
      <c r="WZM343" s="1"/>
      <c r="WZN343" s="1"/>
      <c r="WZO343" s="1"/>
      <c r="WZP343" s="1"/>
      <c r="WZQ343" s="1"/>
      <c r="WZR343" s="1"/>
      <c r="WZS343" s="1"/>
      <c r="WZT343" s="1"/>
      <c r="WZU343" s="1"/>
      <c r="WZV343" s="1"/>
      <c r="WZW343" s="1"/>
      <c r="WZX343" s="1"/>
      <c r="WZY343" s="1"/>
      <c r="WZZ343" s="1"/>
      <c r="XAA343" s="1"/>
      <c r="XAB343" s="1"/>
      <c r="XAC343" s="1"/>
      <c r="XAD343" s="1"/>
      <c r="XAE343" s="1"/>
      <c r="XAF343" s="1"/>
      <c r="XAG343" s="1"/>
      <c r="XAH343" s="1"/>
      <c r="XAI343" s="1"/>
      <c r="XAJ343" s="1"/>
      <c r="XAK343" s="1"/>
      <c r="XAL343" s="1"/>
      <c r="XAM343" s="1"/>
      <c r="XAN343" s="1"/>
      <c r="XAO343" s="1"/>
      <c r="XAP343" s="1"/>
      <c r="XAQ343" s="1"/>
      <c r="XAR343" s="1"/>
      <c r="XAS343" s="1"/>
      <c r="XAT343" s="1"/>
      <c r="XAU343" s="1"/>
      <c r="XAV343" s="1"/>
      <c r="XAW343" s="1"/>
      <c r="XAX343" s="1"/>
      <c r="XAY343" s="1"/>
      <c r="XAZ343" s="1"/>
      <c r="XBA343" s="1"/>
      <c r="XBB343" s="1"/>
      <c r="XBC343" s="1"/>
      <c r="XBD343" s="1"/>
      <c r="XBE343" s="1"/>
      <c r="XBF343" s="1"/>
      <c r="XBG343" s="1"/>
      <c r="XBH343" s="1"/>
      <c r="XBI343" s="1"/>
      <c r="XBJ343" s="1"/>
      <c r="XBK343" s="1"/>
      <c r="XBL343" s="1"/>
      <c r="XBM343" s="1"/>
      <c r="XBN343" s="1"/>
      <c r="XBO343" s="1"/>
      <c r="XBP343" s="1"/>
      <c r="XBQ343" s="1"/>
      <c r="XBR343" s="1"/>
      <c r="XBS343" s="1"/>
      <c r="XBT343" s="1"/>
      <c r="XBU343" s="1"/>
      <c r="XBV343" s="1"/>
      <c r="XBW343" s="1"/>
      <c r="XBX343" s="1"/>
      <c r="XBY343" s="1"/>
      <c r="XBZ343" s="1"/>
      <c r="XCA343" s="1"/>
      <c r="XCB343" s="1"/>
      <c r="XCC343" s="1"/>
      <c r="XCD343" s="1"/>
      <c r="XCE343" s="1"/>
      <c r="XCF343" s="1"/>
      <c r="XCG343" s="1"/>
      <c r="XCH343" s="1"/>
      <c r="XCI343" s="1"/>
      <c r="XCJ343" s="1"/>
      <c r="XCK343" s="1"/>
      <c r="XCL343" s="1"/>
      <c r="XCM343" s="1"/>
      <c r="XCN343" s="1"/>
      <c r="XCO343" s="1"/>
      <c r="XCP343" s="1"/>
      <c r="XCQ343" s="1"/>
      <c r="XCR343" s="1"/>
      <c r="XCS343" s="1"/>
      <c r="XCT343" s="1"/>
      <c r="XCU343" s="1"/>
      <c r="XCV343" s="1"/>
      <c r="XCW343" s="1"/>
      <c r="XCX343" s="1"/>
      <c r="XCY343" s="1"/>
      <c r="XCZ343" s="1"/>
      <c r="XDA343" s="1"/>
      <c r="XDB343" s="1"/>
      <c r="XDC343" s="1"/>
      <c r="XDD343" s="1"/>
      <c r="XDE343" s="1"/>
      <c r="XDF343" s="1"/>
      <c r="XDG343" s="1"/>
      <c r="XDH343" s="1"/>
      <c r="XDI343" s="1"/>
      <c r="XDJ343" s="1"/>
      <c r="XDK343" s="1"/>
      <c r="XDL343" s="1"/>
      <c r="XDM343" s="1"/>
      <c r="XDN343" s="1"/>
      <c r="XDO343" s="1"/>
      <c r="XDP343" s="1"/>
      <c r="XDQ343" s="1"/>
      <c r="XDR343" s="1"/>
      <c r="XDS343" s="1"/>
      <c r="XDT343" s="1"/>
      <c r="XDU343" s="1"/>
      <c r="XDV343" s="1"/>
      <c r="XDW343" s="1"/>
      <c r="XDX343" s="1"/>
      <c r="XDY343" s="1"/>
      <c r="XDZ343" s="1"/>
      <c r="XEA343" s="1"/>
      <c r="XEB343" s="1"/>
      <c r="XEC343" s="1"/>
      <c r="XED343" s="1"/>
      <c r="XEE343" s="1"/>
      <c r="XEF343" s="1"/>
      <c r="XEG343" s="1"/>
      <c r="XEH343" s="1"/>
      <c r="XEI343" s="1"/>
      <c r="XEJ343" s="1"/>
      <c r="XEK343" s="1"/>
      <c r="XEL343" s="1"/>
      <c r="XEM343" s="1"/>
      <c r="XEN343" s="1"/>
      <c r="XEO343" s="1"/>
      <c r="XEP343" s="1"/>
      <c r="XEQ343" s="1"/>
      <c r="XER343" s="1"/>
      <c r="XES343" s="1"/>
      <c r="XET343" s="1"/>
      <c r="XEU343" s="1"/>
      <c r="XEV343" s="1"/>
      <c r="XEW343" s="1"/>
      <c r="XEX343" s="1"/>
      <c r="XEY343" s="1"/>
      <c r="XEZ343" s="1"/>
      <c r="XFA343" s="1"/>
      <c r="XFB343" s="1"/>
      <c r="XFC343" s="1"/>
      <c r="XFD343" s="1"/>
    </row>
    <row r="344" spans="1:151 16227:16384" s="11" customFormat="1" ht="20.25" customHeight="1" x14ac:dyDescent="0.25">
      <c r="A344" s="66" t="s">
        <v>110</v>
      </c>
      <c r="B344" s="67"/>
      <c r="C344" s="62">
        <f>C343+1</f>
        <v>2</v>
      </c>
      <c r="D344" s="62"/>
      <c r="E344" s="20" t="s">
        <v>224</v>
      </c>
      <c r="F344" s="60">
        <f>(69.37)*(10.764)</f>
        <v>746.69867999999997</v>
      </c>
      <c r="G344" s="61"/>
      <c r="H344" s="20">
        <v>0</v>
      </c>
      <c r="I344" s="20">
        <f t="shared" ref="I344:I346" si="90">F344*(($I$169)+1)+H344</f>
        <v>1157.3829539999999</v>
      </c>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WZC344" s="1"/>
      <c r="WZD344" s="1"/>
      <c r="WZE344" s="1"/>
      <c r="WZF344" s="1"/>
      <c r="WZG344" s="1"/>
      <c r="WZH344" s="1"/>
      <c r="WZI344" s="1"/>
      <c r="WZJ344" s="1"/>
      <c r="WZK344" s="1"/>
      <c r="WZL344" s="1"/>
      <c r="WZM344" s="1"/>
      <c r="WZN344" s="1"/>
      <c r="WZO344" s="1"/>
      <c r="WZP344" s="1"/>
      <c r="WZQ344" s="1"/>
      <c r="WZR344" s="1"/>
      <c r="WZS344" s="1"/>
      <c r="WZT344" s="1"/>
      <c r="WZU344" s="1"/>
      <c r="WZV344" s="1"/>
      <c r="WZW344" s="1"/>
      <c r="WZX344" s="1"/>
      <c r="WZY344" s="1"/>
      <c r="WZZ344" s="1"/>
      <c r="XAA344" s="1"/>
      <c r="XAB344" s="1"/>
      <c r="XAC344" s="1"/>
      <c r="XAD344" s="1"/>
      <c r="XAE344" s="1"/>
      <c r="XAF344" s="1"/>
      <c r="XAG344" s="1"/>
      <c r="XAH344" s="1"/>
      <c r="XAI344" s="1"/>
      <c r="XAJ344" s="1"/>
      <c r="XAK344" s="1"/>
      <c r="XAL344" s="1"/>
      <c r="XAM344" s="1"/>
      <c r="XAN344" s="1"/>
      <c r="XAO344" s="1"/>
      <c r="XAP344" s="1"/>
      <c r="XAQ344" s="1"/>
      <c r="XAR344" s="1"/>
      <c r="XAS344" s="1"/>
      <c r="XAT344" s="1"/>
      <c r="XAU344" s="1"/>
      <c r="XAV344" s="1"/>
      <c r="XAW344" s="1"/>
      <c r="XAX344" s="1"/>
      <c r="XAY344" s="1"/>
      <c r="XAZ344" s="1"/>
      <c r="XBA344" s="1"/>
      <c r="XBB344" s="1"/>
      <c r="XBC344" s="1"/>
      <c r="XBD344" s="1"/>
      <c r="XBE344" s="1"/>
      <c r="XBF344" s="1"/>
      <c r="XBG344" s="1"/>
      <c r="XBH344" s="1"/>
      <c r="XBI344" s="1"/>
      <c r="XBJ344" s="1"/>
      <c r="XBK344" s="1"/>
      <c r="XBL344" s="1"/>
      <c r="XBM344" s="1"/>
      <c r="XBN344" s="1"/>
      <c r="XBO344" s="1"/>
      <c r="XBP344" s="1"/>
      <c r="XBQ344" s="1"/>
      <c r="XBR344" s="1"/>
      <c r="XBS344" s="1"/>
      <c r="XBT344" s="1"/>
      <c r="XBU344" s="1"/>
      <c r="XBV344" s="1"/>
      <c r="XBW344" s="1"/>
      <c r="XBX344" s="1"/>
      <c r="XBY344" s="1"/>
      <c r="XBZ344" s="1"/>
      <c r="XCA344" s="1"/>
      <c r="XCB344" s="1"/>
      <c r="XCC344" s="1"/>
      <c r="XCD344" s="1"/>
      <c r="XCE344" s="1"/>
      <c r="XCF344" s="1"/>
      <c r="XCG344" s="1"/>
      <c r="XCH344" s="1"/>
      <c r="XCI344" s="1"/>
      <c r="XCJ344" s="1"/>
      <c r="XCK344" s="1"/>
      <c r="XCL344" s="1"/>
      <c r="XCM344" s="1"/>
      <c r="XCN344" s="1"/>
      <c r="XCO344" s="1"/>
      <c r="XCP344" s="1"/>
      <c r="XCQ344" s="1"/>
      <c r="XCR344" s="1"/>
      <c r="XCS344" s="1"/>
      <c r="XCT344" s="1"/>
      <c r="XCU344" s="1"/>
      <c r="XCV344" s="1"/>
      <c r="XCW344" s="1"/>
      <c r="XCX344" s="1"/>
      <c r="XCY344" s="1"/>
      <c r="XCZ344" s="1"/>
      <c r="XDA344" s="1"/>
      <c r="XDB344" s="1"/>
      <c r="XDC344" s="1"/>
      <c r="XDD344" s="1"/>
      <c r="XDE344" s="1"/>
      <c r="XDF344" s="1"/>
      <c r="XDG344" s="1"/>
      <c r="XDH344" s="1"/>
      <c r="XDI344" s="1"/>
      <c r="XDJ344" s="1"/>
      <c r="XDK344" s="1"/>
      <c r="XDL344" s="1"/>
      <c r="XDM344" s="1"/>
      <c r="XDN344" s="1"/>
      <c r="XDO344" s="1"/>
      <c r="XDP344" s="1"/>
      <c r="XDQ344" s="1"/>
      <c r="XDR344" s="1"/>
      <c r="XDS344" s="1"/>
      <c r="XDT344" s="1"/>
      <c r="XDU344" s="1"/>
      <c r="XDV344" s="1"/>
      <c r="XDW344" s="1"/>
      <c r="XDX344" s="1"/>
      <c r="XDY344" s="1"/>
      <c r="XDZ344" s="1"/>
      <c r="XEA344" s="1"/>
      <c r="XEB344" s="1"/>
      <c r="XEC344" s="1"/>
      <c r="XED344" s="1"/>
      <c r="XEE344" s="1"/>
      <c r="XEF344" s="1"/>
      <c r="XEG344" s="1"/>
      <c r="XEH344" s="1"/>
      <c r="XEI344" s="1"/>
      <c r="XEJ344" s="1"/>
      <c r="XEK344" s="1"/>
      <c r="XEL344" s="1"/>
      <c r="XEM344" s="1"/>
      <c r="XEN344" s="1"/>
      <c r="XEO344" s="1"/>
      <c r="XEP344" s="1"/>
      <c r="XEQ344" s="1"/>
      <c r="XER344" s="1"/>
      <c r="XES344" s="1"/>
      <c r="XET344" s="1"/>
      <c r="XEU344" s="1"/>
      <c r="XEV344" s="1"/>
      <c r="XEW344" s="1"/>
      <c r="XEX344" s="1"/>
      <c r="XEY344" s="1"/>
      <c r="XEZ344" s="1"/>
      <c r="XFA344" s="1"/>
      <c r="XFB344" s="1"/>
      <c r="XFC344" s="1"/>
      <c r="XFD344" s="1"/>
    </row>
    <row r="345" spans="1:151 16227:16384" s="11" customFormat="1" ht="20.25" customHeight="1" x14ac:dyDescent="0.25">
      <c r="A345" s="66" t="s">
        <v>110</v>
      </c>
      <c r="B345" s="67"/>
      <c r="C345" s="62">
        <f t="shared" ref="C345:C346" si="91">C344+1</f>
        <v>3</v>
      </c>
      <c r="D345" s="62"/>
      <c r="E345" s="20" t="s">
        <v>224</v>
      </c>
      <c r="F345" s="60">
        <f>(69.37)*(10.764)</f>
        <v>746.69867999999997</v>
      </c>
      <c r="G345" s="61"/>
      <c r="H345" s="20">
        <v>0</v>
      </c>
      <c r="I345" s="20">
        <f t="shared" si="90"/>
        <v>1157.3829539999999</v>
      </c>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WZC345" s="1"/>
      <c r="WZD345" s="1"/>
      <c r="WZE345" s="1"/>
      <c r="WZF345" s="1"/>
      <c r="WZG345" s="1"/>
      <c r="WZH345" s="1"/>
      <c r="WZI345" s="1"/>
      <c r="WZJ345" s="1"/>
      <c r="WZK345" s="1"/>
      <c r="WZL345" s="1"/>
      <c r="WZM345" s="1"/>
      <c r="WZN345" s="1"/>
      <c r="WZO345" s="1"/>
      <c r="WZP345" s="1"/>
      <c r="WZQ345" s="1"/>
      <c r="WZR345" s="1"/>
      <c r="WZS345" s="1"/>
      <c r="WZT345" s="1"/>
      <c r="WZU345" s="1"/>
      <c r="WZV345" s="1"/>
      <c r="WZW345" s="1"/>
      <c r="WZX345" s="1"/>
      <c r="WZY345" s="1"/>
      <c r="WZZ345" s="1"/>
      <c r="XAA345" s="1"/>
      <c r="XAB345" s="1"/>
      <c r="XAC345" s="1"/>
      <c r="XAD345" s="1"/>
      <c r="XAE345" s="1"/>
      <c r="XAF345" s="1"/>
      <c r="XAG345" s="1"/>
      <c r="XAH345" s="1"/>
      <c r="XAI345" s="1"/>
      <c r="XAJ345" s="1"/>
      <c r="XAK345" s="1"/>
      <c r="XAL345" s="1"/>
      <c r="XAM345" s="1"/>
      <c r="XAN345" s="1"/>
      <c r="XAO345" s="1"/>
      <c r="XAP345" s="1"/>
      <c r="XAQ345" s="1"/>
      <c r="XAR345" s="1"/>
      <c r="XAS345" s="1"/>
      <c r="XAT345" s="1"/>
      <c r="XAU345" s="1"/>
      <c r="XAV345" s="1"/>
      <c r="XAW345" s="1"/>
      <c r="XAX345" s="1"/>
      <c r="XAY345" s="1"/>
      <c r="XAZ345" s="1"/>
      <c r="XBA345" s="1"/>
      <c r="XBB345" s="1"/>
      <c r="XBC345" s="1"/>
      <c r="XBD345" s="1"/>
      <c r="XBE345" s="1"/>
      <c r="XBF345" s="1"/>
      <c r="XBG345" s="1"/>
      <c r="XBH345" s="1"/>
      <c r="XBI345" s="1"/>
      <c r="XBJ345" s="1"/>
      <c r="XBK345" s="1"/>
      <c r="XBL345" s="1"/>
      <c r="XBM345" s="1"/>
      <c r="XBN345" s="1"/>
      <c r="XBO345" s="1"/>
      <c r="XBP345" s="1"/>
      <c r="XBQ345" s="1"/>
      <c r="XBR345" s="1"/>
      <c r="XBS345" s="1"/>
      <c r="XBT345" s="1"/>
      <c r="XBU345" s="1"/>
      <c r="XBV345" s="1"/>
      <c r="XBW345" s="1"/>
      <c r="XBX345" s="1"/>
      <c r="XBY345" s="1"/>
      <c r="XBZ345" s="1"/>
      <c r="XCA345" s="1"/>
      <c r="XCB345" s="1"/>
      <c r="XCC345" s="1"/>
      <c r="XCD345" s="1"/>
      <c r="XCE345" s="1"/>
      <c r="XCF345" s="1"/>
      <c r="XCG345" s="1"/>
      <c r="XCH345" s="1"/>
      <c r="XCI345" s="1"/>
      <c r="XCJ345" s="1"/>
      <c r="XCK345" s="1"/>
      <c r="XCL345" s="1"/>
      <c r="XCM345" s="1"/>
      <c r="XCN345" s="1"/>
      <c r="XCO345" s="1"/>
      <c r="XCP345" s="1"/>
      <c r="XCQ345" s="1"/>
      <c r="XCR345" s="1"/>
      <c r="XCS345" s="1"/>
      <c r="XCT345" s="1"/>
      <c r="XCU345" s="1"/>
      <c r="XCV345" s="1"/>
      <c r="XCW345" s="1"/>
      <c r="XCX345" s="1"/>
      <c r="XCY345" s="1"/>
      <c r="XCZ345" s="1"/>
      <c r="XDA345" s="1"/>
      <c r="XDB345" s="1"/>
      <c r="XDC345" s="1"/>
      <c r="XDD345" s="1"/>
      <c r="XDE345" s="1"/>
      <c r="XDF345" s="1"/>
      <c r="XDG345" s="1"/>
      <c r="XDH345" s="1"/>
      <c r="XDI345" s="1"/>
      <c r="XDJ345" s="1"/>
      <c r="XDK345" s="1"/>
      <c r="XDL345" s="1"/>
      <c r="XDM345" s="1"/>
      <c r="XDN345" s="1"/>
      <c r="XDO345" s="1"/>
      <c r="XDP345" s="1"/>
      <c r="XDQ345" s="1"/>
      <c r="XDR345" s="1"/>
      <c r="XDS345" s="1"/>
      <c r="XDT345" s="1"/>
      <c r="XDU345" s="1"/>
      <c r="XDV345" s="1"/>
      <c r="XDW345" s="1"/>
      <c r="XDX345" s="1"/>
      <c r="XDY345" s="1"/>
      <c r="XDZ345" s="1"/>
      <c r="XEA345" s="1"/>
      <c r="XEB345" s="1"/>
      <c r="XEC345" s="1"/>
      <c r="XED345" s="1"/>
      <c r="XEE345" s="1"/>
      <c r="XEF345" s="1"/>
      <c r="XEG345" s="1"/>
      <c r="XEH345" s="1"/>
      <c r="XEI345" s="1"/>
      <c r="XEJ345" s="1"/>
      <c r="XEK345" s="1"/>
      <c r="XEL345" s="1"/>
      <c r="XEM345" s="1"/>
      <c r="XEN345" s="1"/>
      <c r="XEO345" s="1"/>
      <c r="XEP345" s="1"/>
      <c r="XEQ345" s="1"/>
      <c r="XER345" s="1"/>
      <c r="XES345" s="1"/>
      <c r="XET345" s="1"/>
      <c r="XEU345" s="1"/>
      <c r="XEV345" s="1"/>
      <c r="XEW345" s="1"/>
      <c r="XEX345" s="1"/>
      <c r="XEY345" s="1"/>
      <c r="XEZ345" s="1"/>
      <c r="XFA345" s="1"/>
      <c r="XFB345" s="1"/>
      <c r="XFC345" s="1"/>
      <c r="XFD345" s="1"/>
    </row>
    <row r="346" spans="1:151 16227:16384" s="11" customFormat="1" ht="20.25" customHeight="1" x14ac:dyDescent="0.25">
      <c r="A346" s="66" t="s">
        <v>110</v>
      </c>
      <c r="B346" s="67"/>
      <c r="C346" s="62">
        <f t="shared" si="91"/>
        <v>4</v>
      </c>
      <c r="D346" s="62"/>
      <c r="E346" s="20" t="s">
        <v>224</v>
      </c>
      <c r="F346" s="60">
        <f>(70.49)*(10.764)</f>
        <v>758.75435999999991</v>
      </c>
      <c r="G346" s="61"/>
      <c r="H346" s="20">
        <v>0</v>
      </c>
      <c r="I346" s="20">
        <f t="shared" si="90"/>
        <v>1176.069258</v>
      </c>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WZC346" s="1"/>
      <c r="WZD346" s="1"/>
      <c r="WZE346" s="1"/>
      <c r="WZF346" s="1"/>
      <c r="WZG346" s="1"/>
      <c r="WZH346" s="1"/>
      <c r="WZI346" s="1"/>
      <c r="WZJ346" s="1"/>
      <c r="WZK346" s="1"/>
      <c r="WZL346" s="1"/>
      <c r="WZM346" s="1"/>
      <c r="WZN346" s="1"/>
      <c r="WZO346" s="1"/>
      <c r="WZP346" s="1"/>
      <c r="WZQ346" s="1"/>
      <c r="WZR346" s="1"/>
      <c r="WZS346" s="1"/>
      <c r="WZT346" s="1"/>
      <c r="WZU346" s="1"/>
      <c r="WZV346" s="1"/>
      <c r="WZW346" s="1"/>
      <c r="WZX346" s="1"/>
      <c r="WZY346" s="1"/>
      <c r="WZZ346" s="1"/>
      <c r="XAA346" s="1"/>
      <c r="XAB346" s="1"/>
      <c r="XAC346" s="1"/>
      <c r="XAD346" s="1"/>
      <c r="XAE346" s="1"/>
      <c r="XAF346" s="1"/>
      <c r="XAG346" s="1"/>
      <c r="XAH346" s="1"/>
      <c r="XAI346" s="1"/>
      <c r="XAJ346" s="1"/>
      <c r="XAK346" s="1"/>
      <c r="XAL346" s="1"/>
      <c r="XAM346" s="1"/>
      <c r="XAN346" s="1"/>
      <c r="XAO346" s="1"/>
      <c r="XAP346" s="1"/>
      <c r="XAQ346" s="1"/>
      <c r="XAR346" s="1"/>
      <c r="XAS346" s="1"/>
      <c r="XAT346" s="1"/>
      <c r="XAU346" s="1"/>
      <c r="XAV346" s="1"/>
      <c r="XAW346" s="1"/>
      <c r="XAX346" s="1"/>
      <c r="XAY346" s="1"/>
      <c r="XAZ346" s="1"/>
      <c r="XBA346" s="1"/>
      <c r="XBB346" s="1"/>
      <c r="XBC346" s="1"/>
      <c r="XBD346" s="1"/>
      <c r="XBE346" s="1"/>
      <c r="XBF346" s="1"/>
      <c r="XBG346" s="1"/>
      <c r="XBH346" s="1"/>
      <c r="XBI346" s="1"/>
      <c r="XBJ346" s="1"/>
      <c r="XBK346" s="1"/>
      <c r="XBL346" s="1"/>
      <c r="XBM346" s="1"/>
      <c r="XBN346" s="1"/>
      <c r="XBO346" s="1"/>
      <c r="XBP346" s="1"/>
      <c r="XBQ346" s="1"/>
      <c r="XBR346" s="1"/>
      <c r="XBS346" s="1"/>
      <c r="XBT346" s="1"/>
      <c r="XBU346" s="1"/>
      <c r="XBV346" s="1"/>
      <c r="XBW346" s="1"/>
      <c r="XBX346" s="1"/>
      <c r="XBY346" s="1"/>
      <c r="XBZ346" s="1"/>
      <c r="XCA346" s="1"/>
      <c r="XCB346" s="1"/>
      <c r="XCC346" s="1"/>
      <c r="XCD346" s="1"/>
      <c r="XCE346" s="1"/>
      <c r="XCF346" s="1"/>
      <c r="XCG346" s="1"/>
      <c r="XCH346" s="1"/>
      <c r="XCI346" s="1"/>
      <c r="XCJ346" s="1"/>
      <c r="XCK346" s="1"/>
      <c r="XCL346" s="1"/>
      <c r="XCM346" s="1"/>
      <c r="XCN346" s="1"/>
      <c r="XCO346" s="1"/>
      <c r="XCP346" s="1"/>
      <c r="XCQ346" s="1"/>
      <c r="XCR346" s="1"/>
      <c r="XCS346" s="1"/>
      <c r="XCT346" s="1"/>
      <c r="XCU346" s="1"/>
      <c r="XCV346" s="1"/>
      <c r="XCW346" s="1"/>
      <c r="XCX346" s="1"/>
      <c r="XCY346" s="1"/>
      <c r="XCZ346" s="1"/>
      <c r="XDA346" s="1"/>
      <c r="XDB346" s="1"/>
      <c r="XDC346" s="1"/>
      <c r="XDD346" s="1"/>
      <c r="XDE346" s="1"/>
      <c r="XDF346" s="1"/>
      <c r="XDG346" s="1"/>
      <c r="XDH346" s="1"/>
      <c r="XDI346" s="1"/>
      <c r="XDJ346" s="1"/>
      <c r="XDK346" s="1"/>
      <c r="XDL346" s="1"/>
      <c r="XDM346" s="1"/>
      <c r="XDN346" s="1"/>
      <c r="XDO346" s="1"/>
      <c r="XDP346" s="1"/>
      <c r="XDQ346" s="1"/>
      <c r="XDR346" s="1"/>
      <c r="XDS346" s="1"/>
      <c r="XDT346" s="1"/>
      <c r="XDU346" s="1"/>
      <c r="XDV346" s="1"/>
      <c r="XDW346" s="1"/>
      <c r="XDX346" s="1"/>
      <c r="XDY346" s="1"/>
      <c r="XDZ346" s="1"/>
      <c r="XEA346" s="1"/>
      <c r="XEB346" s="1"/>
      <c r="XEC346" s="1"/>
      <c r="XED346" s="1"/>
      <c r="XEE346" s="1"/>
      <c r="XEF346" s="1"/>
      <c r="XEG346" s="1"/>
      <c r="XEH346" s="1"/>
      <c r="XEI346" s="1"/>
      <c r="XEJ346" s="1"/>
      <c r="XEK346" s="1"/>
      <c r="XEL346" s="1"/>
      <c r="XEM346" s="1"/>
      <c r="XEN346" s="1"/>
      <c r="XEO346" s="1"/>
      <c r="XEP346" s="1"/>
      <c r="XEQ346" s="1"/>
      <c r="XER346" s="1"/>
      <c r="XES346" s="1"/>
      <c r="XET346" s="1"/>
      <c r="XEU346" s="1"/>
      <c r="XEV346" s="1"/>
      <c r="XEW346" s="1"/>
      <c r="XEX346" s="1"/>
      <c r="XEY346" s="1"/>
      <c r="XEZ346" s="1"/>
      <c r="XFA346" s="1"/>
      <c r="XFB346" s="1"/>
      <c r="XFC346" s="1"/>
      <c r="XFD346" s="1"/>
    </row>
    <row r="347" spans="1:151 16227:16384" s="11" customFormat="1" ht="20.25" x14ac:dyDescent="0.25">
      <c r="A347" s="63" t="s">
        <v>241</v>
      </c>
      <c r="B347" s="64"/>
      <c r="C347" s="64"/>
      <c r="D347" s="64"/>
      <c r="E347" s="64"/>
      <c r="F347" s="64"/>
      <c r="G347" s="64"/>
      <c r="H347" s="64"/>
      <c r="I347" s="68"/>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WZC347" s="1"/>
      <c r="WZD347" s="1"/>
      <c r="WZE347" s="1"/>
      <c r="WZF347" s="1"/>
      <c r="WZG347" s="1"/>
      <c r="WZH347" s="1"/>
      <c r="WZI347" s="1"/>
      <c r="WZJ347" s="1"/>
      <c r="WZK347" s="1"/>
      <c r="WZL347" s="1"/>
      <c r="WZM347" s="1"/>
      <c r="WZN347" s="1"/>
      <c r="WZO347" s="1"/>
      <c r="WZP347" s="1"/>
      <c r="WZQ347" s="1"/>
      <c r="WZR347" s="1"/>
      <c r="WZS347" s="1"/>
      <c r="WZT347" s="1"/>
      <c r="WZU347" s="1"/>
      <c r="WZV347" s="1"/>
      <c r="WZW347" s="1"/>
      <c r="WZX347" s="1"/>
      <c r="WZY347" s="1"/>
      <c r="WZZ347" s="1"/>
      <c r="XAA347" s="1"/>
      <c r="XAB347" s="1"/>
      <c r="XAC347" s="1"/>
      <c r="XAD347" s="1"/>
      <c r="XAE347" s="1"/>
      <c r="XAF347" s="1"/>
      <c r="XAG347" s="1"/>
      <c r="XAH347" s="1"/>
      <c r="XAI347" s="1"/>
      <c r="XAJ347" s="1"/>
      <c r="XAK347" s="1"/>
      <c r="XAL347" s="1"/>
      <c r="XAM347" s="1"/>
      <c r="XAN347" s="1"/>
      <c r="XAO347" s="1"/>
      <c r="XAP347" s="1"/>
      <c r="XAQ347" s="1"/>
      <c r="XAR347" s="1"/>
      <c r="XAS347" s="1"/>
      <c r="XAT347" s="1"/>
      <c r="XAU347" s="1"/>
      <c r="XAV347" s="1"/>
      <c r="XAW347" s="1"/>
      <c r="XAX347" s="1"/>
      <c r="XAY347" s="1"/>
      <c r="XAZ347" s="1"/>
      <c r="XBA347" s="1"/>
      <c r="XBB347" s="1"/>
      <c r="XBC347" s="1"/>
      <c r="XBD347" s="1"/>
      <c r="XBE347" s="1"/>
      <c r="XBF347" s="1"/>
      <c r="XBG347" s="1"/>
      <c r="XBH347" s="1"/>
      <c r="XBI347" s="1"/>
      <c r="XBJ347" s="1"/>
      <c r="XBK347" s="1"/>
      <c r="XBL347" s="1"/>
      <c r="XBM347" s="1"/>
      <c r="XBN347" s="1"/>
      <c r="XBO347" s="1"/>
      <c r="XBP347" s="1"/>
      <c r="XBQ347" s="1"/>
      <c r="XBR347" s="1"/>
      <c r="XBS347" s="1"/>
      <c r="XBT347" s="1"/>
      <c r="XBU347" s="1"/>
      <c r="XBV347" s="1"/>
      <c r="XBW347" s="1"/>
      <c r="XBX347" s="1"/>
      <c r="XBY347" s="1"/>
      <c r="XBZ347" s="1"/>
      <c r="XCA347" s="1"/>
      <c r="XCB347" s="1"/>
      <c r="XCC347" s="1"/>
      <c r="XCD347" s="1"/>
      <c r="XCE347" s="1"/>
      <c r="XCF347" s="1"/>
      <c r="XCG347" s="1"/>
      <c r="XCH347" s="1"/>
      <c r="XCI347" s="1"/>
      <c r="XCJ347" s="1"/>
      <c r="XCK347" s="1"/>
      <c r="XCL347" s="1"/>
      <c r="XCM347" s="1"/>
      <c r="XCN347" s="1"/>
      <c r="XCO347" s="1"/>
      <c r="XCP347" s="1"/>
      <c r="XCQ347" s="1"/>
      <c r="XCR347" s="1"/>
      <c r="XCS347" s="1"/>
      <c r="XCT347" s="1"/>
      <c r="XCU347" s="1"/>
      <c r="XCV347" s="1"/>
      <c r="XCW347" s="1"/>
      <c r="XCX347" s="1"/>
      <c r="XCY347" s="1"/>
      <c r="XCZ347" s="1"/>
      <c r="XDA347" s="1"/>
      <c r="XDB347" s="1"/>
      <c r="XDC347" s="1"/>
      <c r="XDD347" s="1"/>
      <c r="XDE347" s="1"/>
      <c r="XDF347" s="1"/>
      <c r="XDG347" s="1"/>
      <c r="XDH347" s="1"/>
      <c r="XDI347" s="1"/>
      <c r="XDJ347" s="1"/>
      <c r="XDK347" s="1"/>
      <c r="XDL347" s="1"/>
      <c r="XDM347" s="1"/>
      <c r="XDN347" s="1"/>
      <c r="XDO347" s="1"/>
      <c r="XDP347" s="1"/>
      <c r="XDQ347" s="1"/>
      <c r="XDR347" s="1"/>
      <c r="XDS347" s="1"/>
      <c r="XDT347" s="1"/>
      <c r="XDU347" s="1"/>
      <c r="XDV347" s="1"/>
      <c r="XDW347" s="1"/>
      <c r="XDX347" s="1"/>
      <c r="XDY347" s="1"/>
      <c r="XDZ347" s="1"/>
      <c r="XEA347" s="1"/>
      <c r="XEB347" s="1"/>
      <c r="XEC347" s="1"/>
      <c r="XED347" s="1"/>
      <c r="XEE347" s="1"/>
      <c r="XEF347" s="1"/>
      <c r="XEG347" s="1"/>
      <c r="XEH347" s="1"/>
      <c r="XEI347" s="1"/>
      <c r="XEJ347" s="1"/>
      <c r="XEK347" s="1"/>
      <c r="XEL347" s="1"/>
      <c r="XEM347" s="1"/>
      <c r="XEN347" s="1"/>
      <c r="XEO347" s="1"/>
      <c r="XEP347" s="1"/>
      <c r="XEQ347" s="1"/>
      <c r="XER347" s="1"/>
      <c r="XES347" s="1"/>
      <c r="XET347" s="1"/>
      <c r="XEU347" s="1"/>
      <c r="XEV347" s="1"/>
      <c r="XEW347" s="1"/>
      <c r="XEX347" s="1"/>
      <c r="XEY347" s="1"/>
      <c r="XEZ347" s="1"/>
      <c r="XFA347" s="1"/>
      <c r="XFB347" s="1"/>
      <c r="XFC347" s="1"/>
      <c r="XFD347" s="1"/>
    </row>
    <row r="348" spans="1:151 16227:16384" s="11" customFormat="1" ht="20.25" x14ac:dyDescent="0.25">
      <c r="A348" s="63" t="s">
        <v>242</v>
      </c>
      <c r="B348" s="64"/>
      <c r="C348" s="64"/>
      <c r="D348" s="64"/>
      <c r="E348" s="64"/>
      <c r="F348" s="64"/>
      <c r="G348" s="64"/>
      <c r="H348" s="64"/>
      <c r="I348" s="65"/>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WZC348" s="1"/>
      <c r="WZD348" s="1"/>
      <c r="WZE348" s="1"/>
      <c r="WZF348" s="1"/>
      <c r="WZG348" s="1"/>
      <c r="WZH348" s="1"/>
      <c r="WZI348" s="1"/>
      <c r="WZJ348" s="1"/>
      <c r="WZK348" s="1"/>
      <c r="WZL348" s="1"/>
      <c r="WZM348" s="1"/>
      <c r="WZN348" s="1"/>
      <c r="WZO348" s="1"/>
      <c r="WZP348" s="1"/>
      <c r="WZQ348" s="1"/>
      <c r="WZR348" s="1"/>
      <c r="WZS348" s="1"/>
      <c r="WZT348" s="1"/>
      <c r="WZU348" s="1"/>
      <c r="WZV348" s="1"/>
      <c r="WZW348" s="1"/>
      <c r="WZX348" s="1"/>
      <c r="WZY348" s="1"/>
      <c r="WZZ348" s="1"/>
      <c r="XAA348" s="1"/>
      <c r="XAB348" s="1"/>
      <c r="XAC348" s="1"/>
      <c r="XAD348" s="1"/>
      <c r="XAE348" s="1"/>
      <c r="XAF348" s="1"/>
      <c r="XAG348" s="1"/>
      <c r="XAH348" s="1"/>
      <c r="XAI348" s="1"/>
      <c r="XAJ348" s="1"/>
      <c r="XAK348" s="1"/>
      <c r="XAL348" s="1"/>
      <c r="XAM348" s="1"/>
      <c r="XAN348" s="1"/>
      <c r="XAO348" s="1"/>
      <c r="XAP348" s="1"/>
      <c r="XAQ348" s="1"/>
      <c r="XAR348" s="1"/>
      <c r="XAS348" s="1"/>
      <c r="XAT348" s="1"/>
      <c r="XAU348" s="1"/>
      <c r="XAV348" s="1"/>
      <c r="XAW348" s="1"/>
      <c r="XAX348" s="1"/>
      <c r="XAY348" s="1"/>
      <c r="XAZ348" s="1"/>
      <c r="XBA348" s="1"/>
      <c r="XBB348" s="1"/>
      <c r="XBC348" s="1"/>
      <c r="XBD348" s="1"/>
      <c r="XBE348" s="1"/>
      <c r="XBF348" s="1"/>
      <c r="XBG348" s="1"/>
      <c r="XBH348" s="1"/>
      <c r="XBI348" s="1"/>
      <c r="XBJ348" s="1"/>
      <c r="XBK348" s="1"/>
      <c r="XBL348" s="1"/>
      <c r="XBM348" s="1"/>
      <c r="XBN348" s="1"/>
      <c r="XBO348" s="1"/>
      <c r="XBP348" s="1"/>
      <c r="XBQ348" s="1"/>
      <c r="XBR348" s="1"/>
      <c r="XBS348" s="1"/>
      <c r="XBT348" s="1"/>
      <c r="XBU348" s="1"/>
      <c r="XBV348" s="1"/>
      <c r="XBW348" s="1"/>
      <c r="XBX348" s="1"/>
      <c r="XBY348" s="1"/>
      <c r="XBZ348" s="1"/>
      <c r="XCA348" s="1"/>
      <c r="XCB348" s="1"/>
      <c r="XCC348" s="1"/>
      <c r="XCD348" s="1"/>
      <c r="XCE348" s="1"/>
      <c r="XCF348" s="1"/>
      <c r="XCG348" s="1"/>
      <c r="XCH348" s="1"/>
      <c r="XCI348" s="1"/>
      <c r="XCJ348" s="1"/>
      <c r="XCK348" s="1"/>
      <c r="XCL348" s="1"/>
      <c r="XCM348" s="1"/>
      <c r="XCN348" s="1"/>
      <c r="XCO348" s="1"/>
      <c r="XCP348" s="1"/>
      <c r="XCQ348" s="1"/>
      <c r="XCR348" s="1"/>
      <c r="XCS348" s="1"/>
      <c r="XCT348" s="1"/>
      <c r="XCU348" s="1"/>
      <c r="XCV348" s="1"/>
      <c r="XCW348" s="1"/>
      <c r="XCX348" s="1"/>
      <c r="XCY348" s="1"/>
      <c r="XCZ348" s="1"/>
      <c r="XDA348" s="1"/>
      <c r="XDB348" s="1"/>
      <c r="XDC348" s="1"/>
      <c r="XDD348" s="1"/>
      <c r="XDE348" s="1"/>
      <c r="XDF348" s="1"/>
      <c r="XDG348" s="1"/>
      <c r="XDH348" s="1"/>
      <c r="XDI348" s="1"/>
      <c r="XDJ348" s="1"/>
      <c r="XDK348" s="1"/>
      <c r="XDL348" s="1"/>
      <c r="XDM348" s="1"/>
      <c r="XDN348" s="1"/>
      <c r="XDO348" s="1"/>
      <c r="XDP348" s="1"/>
      <c r="XDQ348" s="1"/>
      <c r="XDR348" s="1"/>
      <c r="XDS348" s="1"/>
      <c r="XDT348" s="1"/>
      <c r="XDU348" s="1"/>
      <c r="XDV348" s="1"/>
      <c r="XDW348" s="1"/>
      <c r="XDX348" s="1"/>
      <c r="XDY348" s="1"/>
      <c r="XDZ348" s="1"/>
      <c r="XEA348" s="1"/>
      <c r="XEB348" s="1"/>
      <c r="XEC348" s="1"/>
      <c r="XED348" s="1"/>
      <c r="XEE348" s="1"/>
      <c r="XEF348" s="1"/>
      <c r="XEG348" s="1"/>
      <c r="XEH348" s="1"/>
      <c r="XEI348" s="1"/>
      <c r="XEJ348" s="1"/>
      <c r="XEK348" s="1"/>
      <c r="XEL348" s="1"/>
      <c r="XEM348" s="1"/>
      <c r="XEN348" s="1"/>
      <c r="XEO348" s="1"/>
      <c r="XEP348" s="1"/>
      <c r="XEQ348" s="1"/>
      <c r="XER348" s="1"/>
      <c r="XES348" s="1"/>
      <c r="XET348" s="1"/>
      <c r="XEU348" s="1"/>
      <c r="XEV348" s="1"/>
      <c r="XEW348" s="1"/>
      <c r="XEX348" s="1"/>
      <c r="XEY348" s="1"/>
      <c r="XEZ348" s="1"/>
      <c r="XFA348" s="1"/>
      <c r="XFB348" s="1"/>
      <c r="XFC348" s="1"/>
      <c r="XFD348" s="1"/>
    </row>
    <row r="349" spans="1:151 16227:16384" s="11" customFormat="1" ht="20.25" x14ac:dyDescent="0.25">
      <c r="A349" s="63" t="s">
        <v>243</v>
      </c>
      <c r="B349" s="64"/>
      <c r="C349" s="64"/>
      <c r="D349" s="64"/>
      <c r="E349" s="64"/>
      <c r="F349" s="64"/>
      <c r="G349" s="64"/>
      <c r="H349" s="64"/>
      <c r="I349" s="65"/>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WZC349" s="1"/>
      <c r="WZD349" s="1"/>
      <c r="WZE349" s="1"/>
      <c r="WZF349" s="1"/>
      <c r="WZG349" s="1"/>
      <c r="WZH349" s="1"/>
      <c r="WZI349" s="1"/>
      <c r="WZJ349" s="1"/>
      <c r="WZK349" s="1"/>
      <c r="WZL349" s="1"/>
      <c r="WZM349" s="1"/>
      <c r="WZN349" s="1"/>
      <c r="WZO349" s="1"/>
      <c r="WZP349" s="1"/>
      <c r="WZQ349" s="1"/>
      <c r="WZR349" s="1"/>
      <c r="WZS349" s="1"/>
      <c r="WZT349" s="1"/>
      <c r="WZU349" s="1"/>
      <c r="WZV349" s="1"/>
      <c r="WZW349" s="1"/>
      <c r="WZX349" s="1"/>
      <c r="WZY349" s="1"/>
      <c r="WZZ349" s="1"/>
      <c r="XAA349" s="1"/>
      <c r="XAB349" s="1"/>
      <c r="XAC349" s="1"/>
      <c r="XAD349" s="1"/>
      <c r="XAE349" s="1"/>
      <c r="XAF349" s="1"/>
      <c r="XAG349" s="1"/>
      <c r="XAH349" s="1"/>
      <c r="XAI349" s="1"/>
      <c r="XAJ349" s="1"/>
      <c r="XAK349" s="1"/>
      <c r="XAL349" s="1"/>
      <c r="XAM349" s="1"/>
      <c r="XAN349" s="1"/>
      <c r="XAO349" s="1"/>
      <c r="XAP349" s="1"/>
      <c r="XAQ349" s="1"/>
      <c r="XAR349" s="1"/>
      <c r="XAS349" s="1"/>
      <c r="XAT349" s="1"/>
      <c r="XAU349" s="1"/>
      <c r="XAV349" s="1"/>
      <c r="XAW349" s="1"/>
      <c r="XAX349" s="1"/>
      <c r="XAY349" s="1"/>
      <c r="XAZ349" s="1"/>
      <c r="XBA349" s="1"/>
      <c r="XBB349" s="1"/>
      <c r="XBC349" s="1"/>
      <c r="XBD349" s="1"/>
      <c r="XBE349" s="1"/>
      <c r="XBF349" s="1"/>
      <c r="XBG349" s="1"/>
      <c r="XBH349" s="1"/>
      <c r="XBI349" s="1"/>
      <c r="XBJ349" s="1"/>
      <c r="XBK349" s="1"/>
      <c r="XBL349" s="1"/>
      <c r="XBM349" s="1"/>
      <c r="XBN349" s="1"/>
      <c r="XBO349" s="1"/>
      <c r="XBP349" s="1"/>
      <c r="XBQ349" s="1"/>
      <c r="XBR349" s="1"/>
      <c r="XBS349" s="1"/>
      <c r="XBT349" s="1"/>
      <c r="XBU349" s="1"/>
      <c r="XBV349" s="1"/>
      <c r="XBW349" s="1"/>
      <c r="XBX349" s="1"/>
      <c r="XBY349" s="1"/>
      <c r="XBZ349" s="1"/>
      <c r="XCA349" s="1"/>
      <c r="XCB349" s="1"/>
      <c r="XCC349" s="1"/>
      <c r="XCD349" s="1"/>
      <c r="XCE349" s="1"/>
      <c r="XCF349" s="1"/>
      <c r="XCG349" s="1"/>
      <c r="XCH349" s="1"/>
      <c r="XCI349" s="1"/>
      <c r="XCJ349" s="1"/>
      <c r="XCK349" s="1"/>
      <c r="XCL349" s="1"/>
      <c r="XCM349" s="1"/>
      <c r="XCN349" s="1"/>
      <c r="XCO349" s="1"/>
      <c r="XCP349" s="1"/>
      <c r="XCQ349" s="1"/>
      <c r="XCR349" s="1"/>
      <c r="XCS349" s="1"/>
      <c r="XCT349" s="1"/>
      <c r="XCU349" s="1"/>
      <c r="XCV349" s="1"/>
      <c r="XCW349" s="1"/>
      <c r="XCX349" s="1"/>
      <c r="XCY349" s="1"/>
      <c r="XCZ349" s="1"/>
      <c r="XDA349" s="1"/>
      <c r="XDB349" s="1"/>
      <c r="XDC349" s="1"/>
      <c r="XDD349" s="1"/>
      <c r="XDE349" s="1"/>
      <c r="XDF349" s="1"/>
      <c r="XDG349" s="1"/>
      <c r="XDH349" s="1"/>
      <c r="XDI349" s="1"/>
      <c r="XDJ349" s="1"/>
      <c r="XDK349" s="1"/>
      <c r="XDL349" s="1"/>
      <c r="XDM349" s="1"/>
      <c r="XDN349" s="1"/>
      <c r="XDO349" s="1"/>
      <c r="XDP349" s="1"/>
      <c r="XDQ349" s="1"/>
      <c r="XDR349" s="1"/>
      <c r="XDS349" s="1"/>
      <c r="XDT349" s="1"/>
      <c r="XDU349" s="1"/>
      <c r="XDV349" s="1"/>
      <c r="XDW349" s="1"/>
      <c r="XDX349" s="1"/>
      <c r="XDY349" s="1"/>
      <c r="XDZ349" s="1"/>
      <c r="XEA349" s="1"/>
      <c r="XEB349" s="1"/>
      <c r="XEC349" s="1"/>
      <c r="XED349" s="1"/>
      <c r="XEE349" s="1"/>
      <c r="XEF349" s="1"/>
      <c r="XEG349" s="1"/>
      <c r="XEH349" s="1"/>
      <c r="XEI349" s="1"/>
      <c r="XEJ349" s="1"/>
      <c r="XEK349" s="1"/>
      <c r="XEL349" s="1"/>
      <c r="XEM349" s="1"/>
      <c r="XEN349" s="1"/>
      <c r="XEO349" s="1"/>
      <c r="XEP349" s="1"/>
      <c r="XEQ349" s="1"/>
      <c r="XER349" s="1"/>
      <c r="XES349" s="1"/>
      <c r="XET349" s="1"/>
      <c r="XEU349" s="1"/>
      <c r="XEV349" s="1"/>
      <c r="XEW349" s="1"/>
      <c r="XEX349" s="1"/>
      <c r="XEY349" s="1"/>
      <c r="XEZ349" s="1"/>
      <c r="XFA349" s="1"/>
      <c r="XFB349" s="1"/>
      <c r="XFC349" s="1"/>
      <c r="XFD349" s="1"/>
    </row>
    <row r="350" spans="1:151 16227:16384" s="11" customFormat="1" ht="20.25" x14ac:dyDescent="0.25">
      <c r="A350" s="63" t="s">
        <v>244</v>
      </c>
      <c r="B350" s="64"/>
      <c r="C350" s="64"/>
      <c r="D350" s="64"/>
      <c r="E350" s="64"/>
      <c r="F350" s="64"/>
      <c r="G350" s="64"/>
      <c r="H350" s="64"/>
      <c r="I350" s="65"/>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WZC350" s="1"/>
      <c r="WZD350" s="1"/>
      <c r="WZE350" s="1"/>
      <c r="WZF350" s="1"/>
      <c r="WZG350" s="1"/>
      <c r="WZH350" s="1"/>
      <c r="WZI350" s="1"/>
      <c r="WZJ350" s="1"/>
      <c r="WZK350" s="1"/>
      <c r="WZL350" s="1"/>
      <c r="WZM350" s="1"/>
      <c r="WZN350" s="1"/>
      <c r="WZO350" s="1"/>
      <c r="WZP350" s="1"/>
      <c r="WZQ350" s="1"/>
      <c r="WZR350" s="1"/>
      <c r="WZS350" s="1"/>
      <c r="WZT350" s="1"/>
      <c r="WZU350" s="1"/>
      <c r="WZV350" s="1"/>
      <c r="WZW350" s="1"/>
      <c r="WZX350" s="1"/>
      <c r="WZY350" s="1"/>
      <c r="WZZ350" s="1"/>
      <c r="XAA350" s="1"/>
      <c r="XAB350" s="1"/>
      <c r="XAC350" s="1"/>
      <c r="XAD350" s="1"/>
      <c r="XAE350" s="1"/>
      <c r="XAF350" s="1"/>
      <c r="XAG350" s="1"/>
      <c r="XAH350" s="1"/>
      <c r="XAI350" s="1"/>
      <c r="XAJ350" s="1"/>
      <c r="XAK350" s="1"/>
      <c r="XAL350" s="1"/>
      <c r="XAM350" s="1"/>
      <c r="XAN350" s="1"/>
      <c r="XAO350" s="1"/>
      <c r="XAP350" s="1"/>
      <c r="XAQ350" s="1"/>
      <c r="XAR350" s="1"/>
      <c r="XAS350" s="1"/>
      <c r="XAT350" s="1"/>
      <c r="XAU350" s="1"/>
      <c r="XAV350" s="1"/>
      <c r="XAW350" s="1"/>
      <c r="XAX350" s="1"/>
      <c r="XAY350" s="1"/>
      <c r="XAZ350" s="1"/>
      <c r="XBA350" s="1"/>
      <c r="XBB350" s="1"/>
      <c r="XBC350" s="1"/>
      <c r="XBD350" s="1"/>
      <c r="XBE350" s="1"/>
      <c r="XBF350" s="1"/>
      <c r="XBG350" s="1"/>
      <c r="XBH350" s="1"/>
      <c r="XBI350" s="1"/>
      <c r="XBJ350" s="1"/>
      <c r="XBK350" s="1"/>
      <c r="XBL350" s="1"/>
      <c r="XBM350" s="1"/>
      <c r="XBN350" s="1"/>
      <c r="XBO350" s="1"/>
      <c r="XBP350" s="1"/>
      <c r="XBQ350" s="1"/>
      <c r="XBR350" s="1"/>
      <c r="XBS350" s="1"/>
      <c r="XBT350" s="1"/>
      <c r="XBU350" s="1"/>
      <c r="XBV350" s="1"/>
      <c r="XBW350" s="1"/>
      <c r="XBX350" s="1"/>
      <c r="XBY350" s="1"/>
      <c r="XBZ350" s="1"/>
      <c r="XCA350" s="1"/>
      <c r="XCB350" s="1"/>
      <c r="XCC350" s="1"/>
      <c r="XCD350" s="1"/>
      <c r="XCE350" s="1"/>
      <c r="XCF350" s="1"/>
      <c r="XCG350" s="1"/>
      <c r="XCH350" s="1"/>
      <c r="XCI350" s="1"/>
      <c r="XCJ350" s="1"/>
      <c r="XCK350" s="1"/>
      <c r="XCL350" s="1"/>
      <c r="XCM350" s="1"/>
      <c r="XCN350" s="1"/>
      <c r="XCO350" s="1"/>
      <c r="XCP350" s="1"/>
      <c r="XCQ350" s="1"/>
      <c r="XCR350" s="1"/>
      <c r="XCS350" s="1"/>
      <c r="XCT350" s="1"/>
      <c r="XCU350" s="1"/>
      <c r="XCV350" s="1"/>
      <c r="XCW350" s="1"/>
      <c r="XCX350" s="1"/>
      <c r="XCY350" s="1"/>
      <c r="XCZ350" s="1"/>
      <c r="XDA350" s="1"/>
      <c r="XDB350" s="1"/>
      <c r="XDC350" s="1"/>
      <c r="XDD350" s="1"/>
      <c r="XDE350" s="1"/>
      <c r="XDF350" s="1"/>
      <c r="XDG350" s="1"/>
      <c r="XDH350" s="1"/>
      <c r="XDI350" s="1"/>
      <c r="XDJ350" s="1"/>
      <c r="XDK350" s="1"/>
      <c r="XDL350" s="1"/>
      <c r="XDM350" s="1"/>
      <c r="XDN350" s="1"/>
      <c r="XDO350" s="1"/>
      <c r="XDP350" s="1"/>
      <c r="XDQ350" s="1"/>
      <c r="XDR350" s="1"/>
      <c r="XDS350" s="1"/>
      <c r="XDT350" s="1"/>
      <c r="XDU350" s="1"/>
      <c r="XDV350" s="1"/>
      <c r="XDW350" s="1"/>
      <c r="XDX350" s="1"/>
      <c r="XDY350" s="1"/>
      <c r="XDZ350" s="1"/>
      <c r="XEA350" s="1"/>
      <c r="XEB350" s="1"/>
      <c r="XEC350" s="1"/>
      <c r="XED350" s="1"/>
      <c r="XEE350" s="1"/>
      <c r="XEF350" s="1"/>
      <c r="XEG350" s="1"/>
      <c r="XEH350" s="1"/>
      <c r="XEI350" s="1"/>
      <c r="XEJ350" s="1"/>
      <c r="XEK350" s="1"/>
      <c r="XEL350" s="1"/>
      <c r="XEM350" s="1"/>
      <c r="XEN350" s="1"/>
      <c r="XEO350" s="1"/>
      <c r="XEP350" s="1"/>
      <c r="XEQ350" s="1"/>
      <c r="XER350" s="1"/>
      <c r="XES350" s="1"/>
      <c r="XET350" s="1"/>
      <c r="XEU350" s="1"/>
      <c r="XEV350" s="1"/>
      <c r="XEW350" s="1"/>
      <c r="XEX350" s="1"/>
      <c r="XEY350" s="1"/>
      <c r="XEZ350" s="1"/>
      <c r="XFA350" s="1"/>
      <c r="XFB350" s="1"/>
      <c r="XFC350" s="1"/>
      <c r="XFD350" s="1"/>
    </row>
    <row r="351" spans="1:151 16227:16384" s="11" customFormat="1" ht="20.25" x14ac:dyDescent="0.25">
      <c r="A351" s="63" t="s">
        <v>222</v>
      </c>
      <c r="B351" s="64"/>
      <c r="C351" s="64"/>
      <c r="D351" s="64"/>
      <c r="E351" s="64"/>
      <c r="F351" s="64"/>
      <c r="G351" s="64"/>
      <c r="H351" s="64"/>
      <c r="I351" s="65"/>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WZC351" s="1"/>
      <c r="WZD351" s="1"/>
      <c r="WZE351" s="1"/>
      <c r="WZF351" s="1"/>
      <c r="WZG351" s="1"/>
      <c r="WZH351" s="1"/>
      <c r="WZI351" s="1"/>
      <c r="WZJ351" s="1"/>
      <c r="WZK351" s="1"/>
      <c r="WZL351" s="1"/>
      <c r="WZM351" s="1"/>
      <c r="WZN351" s="1"/>
      <c r="WZO351" s="1"/>
      <c r="WZP351" s="1"/>
      <c r="WZQ351" s="1"/>
      <c r="WZR351" s="1"/>
      <c r="WZS351" s="1"/>
      <c r="WZT351" s="1"/>
      <c r="WZU351" s="1"/>
      <c r="WZV351" s="1"/>
      <c r="WZW351" s="1"/>
      <c r="WZX351" s="1"/>
      <c r="WZY351" s="1"/>
      <c r="WZZ351" s="1"/>
      <c r="XAA351" s="1"/>
      <c r="XAB351" s="1"/>
      <c r="XAC351" s="1"/>
      <c r="XAD351" s="1"/>
      <c r="XAE351" s="1"/>
      <c r="XAF351" s="1"/>
      <c r="XAG351" s="1"/>
      <c r="XAH351" s="1"/>
      <c r="XAI351" s="1"/>
      <c r="XAJ351" s="1"/>
      <c r="XAK351" s="1"/>
      <c r="XAL351" s="1"/>
      <c r="XAM351" s="1"/>
      <c r="XAN351" s="1"/>
      <c r="XAO351" s="1"/>
      <c r="XAP351" s="1"/>
      <c r="XAQ351" s="1"/>
      <c r="XAR351" s="1"/>
      <c r="XAS351" s="1"/>
      <c r="XAT351" s="1"/>
      <c r="XAU351" s="1"/>
      <c r="XAV351" s="1"/>
      <c r="XAW351" s="1"/>
      <c r="XAX351" s="1"/>
      <c r="XAY351" s="1"/>
      <c r="XAZ351" s="1"/>
      <c r="XBA351" s="1"/>
      <c r="XBB351" s="1"/>
      <c r="XBC351" s="1"/>
      <c r="XBD351" s="1"/>
      <c r="XBE351" s="1"/>
      <c r="XBF351" s="1"/>
      <c r="XBG351" s="1"/>
      <c r="XBH351" s="1"/>
      <c r="XBI351" s="1"/>
      <c r="XBJ351" s="1"/>
      <c r="XBK351" s="1"/>
      <c r="XBL351" s="1"/>
      <c r="XBM351" s="1"/>
      <c r="XBN351" s="1"/>
      <c r="XBO351" s="1"/>
      <c r="XBP351" s="1"/>
      <c r="XBQ351" s="1"/>
      <c r="XBR351" s="1"/>
      <c r="XBS351" s="1"/>
      <c r="XBT351" s="1"/>
      <c r="XBU351" s="1"/>
      <c r="XBV351" s="1"/>
      <c r="XBW351" s="1"/>
      <c r="XBX351" s="1"/>
      <c r="XBY351" s="1"/>
      <c r="XBZ351" s="1"/>
      <c r="XCA351" s="1"/>
      <c r="XCB351" s="1"/>
      <c r="XCC351" s="1"/>
      <c r="XCD351" s="1"/>
      <c r="XCE351" s="1"/>
      <c r="XCF351" s="1"/>
      <c r="XCG351" s="1"/>
      <c r="XCH351" s="1"/>
      <c r="XCI351" s="1"/>
      <c r="XCJ351" s="1"/>
      <c r="XCK351" s="1"/>
      <c r="XCL351" s="1"/>
      <c r="XCM351" s="1"/>
      <c r="XCN351" s="1"/>
      <c r="XCO351" s="1"/>
      <c r="XCP351" s="1"/>
      <c r="XCQ351" s="1"/>
      <c r="XCR351" s="1"/>
      <c r="XCS351" s="1"/>
      <c r="XCT351" s="1"/>
      <c r="XCU351" s="1"/>
      <c r="XCV351" s="1"/>
      <c r="XCW351" s="1"/>
      <c r="XCX351" s="1"/>
      <c r="XCY351" s="1"/>
      <c r="XCZ351" s="1"/>
      <c r="XDA351" s="1"/>
      <c r="XDB351" s="1"/>
      <c r="XDC351" s="1"/>
      <c r="XDD351" s="1"/>
      <c r="XDE351" s="1"/>
      <c r="XDF351" s="1"/>
      <c r="XDG351" s="1"/>
      <c r="XDH351" s="1"/>
      <c r="XDI351" s="1"/>
      <c r="XDJ351" s="1"/>
      <c r="XDK351" s="1"/>
      <c r="XDL351" s="1"/>
      <c r="XDM351" s="1"/>
      <c r="XDN351" s="1"/>
      <c r="XDO351" s="1"/>
      <c r="XDP351" s="1"/>
      <c r="XDQ351" s="1"/>
      <c r="XDR351" s="1"/>
      <c r="XDS351" s="1"/>
      <c r="XDT351" s="1"/>
      <c r="XDU351" s="1"/>
      <c r="XDV351" s="1"/>
      <c r="XDW351" s="1"/>
      <c r="XDX351" s="1"/>
      <c r="XDY351" s="1"/>
      <c r="XDZ351" s="1"/>
      <c r="XEA351" s="1"/>
      <c r="XEB351" s="1"/>
      <c r="XEC351" s="1"/>
      <c r="XED351" s="1"/>
      <c r="XEE351" s="1"/>
      <c r="XEF351" s="1"/>
      <c r="XEG351" s="1"/>
      <c r="XEH351" s="1"/>
      <c r="XEI351" s="1"/>
      <c r="XEJ351" s="1"/>
      <c r="XEK351" s="1"/>
      <c r="XEL351" s="1"/>
      <c r="XEM351" s="1"/>
      <c r="XEN351" s="1"/>
      <c r="XEO351" s="1"/>
      <c r="XEP351" s="1"/>
      <c r="XEQ351" s="1"/>
      <c r="XER351" s="1"/>
      <c r="XES351" s="1"/>
      <c r="XET351" s="1"/>
      <c r="XEU351" s="1"/>
      <c r="XEV351" s="1"/>
      <c r="XEW351" s="1"/>
      <c r="XEX351" s="1"/>
      <c r="XEY351" s="1"/>
      <c r="XEZ351" s="1"/>
      <c r="XFA351" s="1"/>
      <c r="XFB351" s="1"/>
      <c r="XFC351" s="1"/>
      <c r="XFD351" s="1"/>
    </row>
    <row r="352" spans="1:151 16227:16384" s="11" customFormat="1" ht="20.25" customHeight="1" x14ac:dyDescent="0.25">
      <c r="A352" s="66" t="s">
        <v>110</v>
      </c>
      <c r="B352" s="67"/>
      <c r="C352" s="62">
        <v>1</v>
      </c>
      <c r="D352" s="62"/>
      <c r="E352" s="60" t="s">
        <v>225</v>
      </c>
      <c r="F352" s="69"/>
      <c r="G352" s="69"/>
      <c r="H352" s="69"/>
      <c r="I352" s="6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WZC352" s="1"/>
      <c r="WZD352" s="1"/>
      <c r="WZE352" s="1"/>
      <c r="WZF352" s="1"/>
      <c r="WZG352" s="1"/>
      <c r="WZH352" s="1"/>
      <c r="WZI352" s="1"/>
      <c r="WZJ352" s="1"/>
      <c r="WZK352" s="1"/>
      <c r="WZL352" s="1"/>
      <c r="WZM352" s="1"/>
      <c r="WZN352" s="1"/>
      <c r="WZO352" s="1"/>
      <c r="WZP352" s="1"/>
      <c r="WZQ352" s="1"/>
      <c r="WZR352" s="1"/>
      <c r="WZS352" s="1"/>
      <c r="WZT352" s="1"/>
      <c r="WZU352" s="1"/>
      <c r="WZV352" s="1"/>
      <c r="WZW352" s="1"/>
      <c r="WZX352" s="1"/>
      <c r="WZY352" s="1"/>
      <c r="WZZ352" s="1"/>
      <c r="XAA352" s="1"/>
      <c r="XAB352" s="1"/>
      <c r="XAC352" s="1"/>
      <c r="XAD352" s="1"/>
      <c r="XAE352" s="1"/>
      <c r="XAF352" s="1"/>
      <c r="XAG352" s="1"/>
      <c r="XAH352" s="1"/>
      <c r="XAI352" s="1"/>
      <c r="XAJ352" s="1"/>
      <c r="XAK352" s="1"/>
      <c r="XAL352" s="1"/>
      <c r="XAM352" s="1"/>
      <c r="XAN352" s="1"/>
      <c r="XAO352" s="1"/>
      <c r="XAP352" s="1"/>
      <c r="XAQ352" s="1"/>
      <c r="XAR352" s="1"/>
      <c r="XAS352" s="1"/>
      <c r="XAT352" s="1"/>
      <c r="XAU352" s="1"/>
      <c r="XAV352" s="1"/>
      <c r="XAW352" s="1"/>
      <c r="XAX352" s="1"/>
      <c r="XAY352" s="1"/>
      <c r="XAZ352" s="1"/>
      <c r="XBA352" s="1"/>
      <c r="XBB352" s="1"/>
      <c r="XBC352" s="1"/>
      <c r="XBD352" s="1"/>
      <c r="XBE352" s="1"/>
      <c r="XBF352" s="1"/>
      <c r="XBG352" s="1"/>
      <c r="XBH352" s="1"/>
      <c r="XBI352" s="1"/>
      <c r="XBJ352" s="1"/>
      <c r="XBK352" s="1"/>
      <c r="XBL352" s="1"/>
      <c r="XBM352" s="1"/>
      <c r="XBN352" s="1"/>
      <c r="XBO352" s="1"/>
      <c r="XBP352" s="1"/>
      <c r="XBQ352" s="1"/>
      <c r="XBR352" s="1"/>
      <c r="XBS352" s="1"/>
      <c r="XBT352" s="1"/>
      <c r="XBU352" s="1"/>
      <c r="XBV352" s="1"/>
      <c r="XBW352" s="1"/>
      <c r="XBX352" s="1"/>
      <c r="XBY352" s="1"/>
      <c r="XBZ352" s="1"/>
      <c r="XCA352" s="1"/>
      <c r="XCB352" s="1"/>
      <c r="XCC352" s="1"/>
      <c r="XCD352" s="1"/>
      <c r="XCE352" s="1"/>
      <c r="XCF352" s="1"/>
      <c r="XCG352" s="1"/>
      <c r="XCH352" s="1"/>
      <c r="XCI352" s="1"/>
      <c r="XCJ352" s="1"/>
      <c r="XCK352" s="1"/>
      <c r="XCL352" s="1"/>
      <c r="XCM352" s="1"/>
      <c r="XCN352" s="1"/>
      <c r="XCO352" s="1"/>
      <c r="XCP352" s="1"/>
      <c r="XCQ352" s="1"/>
      <c r="XCR352" s="1"/>
      <c r="XCS352" s="1"/>
      <c r="XCT352" s="1"/>
      <c r="XCU352" s="1"/>
      <c r="XCV352" s="1"/>
      <c r="XCW352" s="1"/>
      <c r="XCX352" s="1"/>
      <c r="XCY352" s="1"/>
      <c r="XCZ352" s="1"/>
      <c r="XDA352" s="1"/>
      <c r="XDB352" s="1"/>
      <c r="XDC352" s="1"/>
      <c r="XDD352" s="1"/>
      <c r="XDE352" s="1"/>
      <c r="XDF352" s="1"/>
      <c r="XDG352" s="1"/>
      <c r="XDH352" s="1"/>
      <c r="XDI352" s="1"/>
      <c r="XDJ352" s="1"/>
      <c r="XDK352" s="1"/>
      <c r="XDL352" s="1"/>
      <c r="XDM352" s="1"/>
      <c r="XDN352" s="1"/>
      <c r="XDO352" s="1"/>
      <c r="XDP352" s="1"/>
      <c r="XDQ352" s="1"/>
      <c r="XDR352" s="1"/>
      <c r="XDS352" s="1"/>
      <c r="XDT352" s="1"/>
      <c r="XDU352" s="1"/>
      <c r="XDV352" s="1"/>
      <c r="XDW352" s="1"/>
      <c r="XDX352" s="1"/>
      <c r="XDY352" s="1"/>
      <c r="XDZ352" s="1"/>
      <c r="XEA352" s="1"/>
      <c r="XEB352" s="1"/>
      <c r="XEC352" s="1"/>
      <c r="XED352" s="1"/>
      <c r="XEE352" s="1"/>
      <c r="XEF352" s="1"/>
      <c r="XEG352" s="1"/>
      <c r="XEH352" s="1"/>
      <c r="XEI352" s="1"/>
      <c r="XEJ352" s="1"/>
      <c r="XEK352" s="1"/>
      <c r="XEL352" s="1"/>
      <c r="XEM352" s="1"/>
      <c r="XEN352" s="1"/>
      <c r="XEO352" s="1"/>
      <c r="XEP352" s="1"/>
      <c r="XEQ352" s="1"/>
      <c r="XER352" s="1"/>
      <c r="XES352" s="1"/>
      <c r="XET352" s="1"/>
      <c r="XEU352" s="1"/>
      <c r="XEV352" s="1"/>
      <c r="XEW352" s="1"/>
      <c r="XEX352" s="1"/>
      <c r="XEY352" s="1"/>
      <c r="XEZ352" s="1"/>
      <c r="XFA352" s="1"/>
      <c r="XFB352" s="1"/>
      <c r="XFC352" s="1"/>
      <c r="XFD352" s="1"/>
    </row>
    <row r="353" spans="1:151 16227:16384" s="11" customFormat="1" ht="20.25" customHeight="1" x14ac:dyDescent="0.25">
      <c r="A353" s="66" t="s">
        <v>110</v>
      </c>
      <c r="B353" s="67"/>
      <c r="C353" s="62">
        <f>C352+1</f>
        <v>2</v>
      </c>
      <c r="D353" s="62"/>
      <c r="E353" s="20" t="s">
        <v>245</v>
      </c>
      <c r="F353" s="60">
        <f>(47.62)*(10.764)</f>
        <v>512.58167999999989</v>
      </c>
      <c r="G353" s="61"/>
      <c r="H353" s="20">
        <v>0</v>
      </c>
      <c r="I353" s="20">
        <f>F353*(($I$169)+1)+H353</f>
        <v>794.50160399999982</v>
      </c>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WZC353" s="1"/>
      <c r="WZD353" s="1"/>
      <c r="WZE353" s="1"/>
      <c r="WZF353" s="1"/>
      <c r="WZG353" s="1"/>
      <c r="WZH353" s="1"/>
      <c r="WZI353" s="1"/>
      <c r="WZJ353" s="1"/>
      <c r="WZK353" s="1"/>
      <c r="WZL353" s="1"/>
      <c r="WZM353" s="1"/>
      <c r="WZN353" s="1"/>
      <c r="WZO353" s="1"/>
      <c r="WZP353" s="1"/>
      <c r="WZQ353" s="1"/>
      <c r="WZR353" s="1"/>
      <c r="WZS353" s="1"/>
      <c r="WZT353" s="1"/>
      <c r="WZU353" s="1"/>
      <c r="WZV353" s="1"/>
      <c r="WZW353" s="1"/>
      <c r="WZX353" s="1"/>
      <c r="WZY353" s="1"/>
      <c r="WZZ353" s="1"/>
      <c r="XAA353" s="1"/>
      <c r="XAB353" s="1"/>
      <c r="XAC353" s="1"/>
      <c r="XAD353" s="1"/>
      <c r="XAE353" s="1"/>
      <c r="XAF353" s="1"/>
      <c r="XAG353" s="1"/>
      <c r="XAH353" s="1"/>
      <c r="XAI353" s="1"/>
      <c r="XAJ353" s="1"/>
      <c r="XAK353" s="1"/>
      <c r="XAL353" s="1"/>
      <c r="XAM353" s="1"/>
      <c r="XAN353" s="1"/>
      <c r="XAO353" s="1"/>
      <c r="XAP353" s="1"/>
      <c r="XAQ353" s="1"/>
      <c r="XAR353" s="1"/>
      <c r="XAS353" s="1"/>
      <c r="XAT353" s="1"/>
      <c r="XAU353" s="1"/>
      <c r="XAV353" s="1"/>
      <c r="XAW353" s="1"/>
      <c r="XAX353" s="1"/>
      <c r="XAY353" s="1"/>
      <c r="XAZ353" s="1"/>
      <c r="XBA353" s="1"/>
      <c r="XBB353" s="1"/>
      <c r="XBC353" s="1"/>
      <c r="XBD353" s="1"/>
      <c r="XBE353" s="1"/>
      <c r="XBF353" s="1"/>
      <c r="XBG353" s="1"/>
      <c r="XBH353" s="1"/>
      <c r="XBI353" s="1"/>
      <c r="XBJ353" s="1"/>
      <c r="XBK353" s="1"/>
      <c r="XBL353" s="1"/>
      <c r="XBM353" s="1"/>
      <c r="XBN353" s="1"/>
      <c r="XBO353" s="1"/>
      <c r="XBP353" s="1"/>
      <c r="XBQ353" s="1"/>
      <c r="XBR353" s="1"/>
      <c r="XBS353" s="1"/>
      <c r="XBT353" s="1"/>
      <c r="XBU353" s="1"/>
      <c r="XBV353" s="1"/>
      <c r="XBW353" s="1"/>
      <c r="XBX353" s="1"/>
      <c r="XBY353" s="1"/>
      <c r="XBZ353" s="1"/>
      <c r="XCA353" s="1"/>
      <c r="XCB353" s="1"/>
      <c r="XCC353" s="1"/>
      <c r="XCD353" s="1"/>
      <c r="XCE353" s="1"/>
      <c r="XCF353" s="1"/>
      <c r="XCG353" s="1"/>
      <c r="XCH353" s="1"/>
      <c r="XCI353" s="1"/>
      <c r="XCJ353" s="1"/>
      <c r="XCK353" s="1"/>
      <c r="XCL353" s="1"/>
      <c r="XCM353" s="1"/>
      <c r="XCN353" s="1"/>
      <c r="XCO353" s="1"/>
      <c r="XCP353" s="1"/>
      <c r="XCQ353" s="1"/>
      <c r="XCR353" s="1"/>
      <c r="XCS353" s="1"/>
      <c r="XCT353" s="1"/>
      <c r="XCU353" s="1"/>
      <c r="XCV353" s="1"/>
      <c r="XCW353" s="1"/>
      <c r="XCX353" s="1"/>
      <c r="XCY353" s="1"/>
      <c r="XCZ353" s="1"/>
      <c r="XDA353" s="1"/>
      <c r="XDB353" s="1"/>
      <c r="XDC353" s="1"/>
      <c r="XDD353" s="1"/>
      <c r="XDE353" s="1"/>
      <c r="XDF353" s="1"/>
      <c r="XDG353" s="1"/>
      <c r="XDH353" s="1"/>
      <c r="XDI353" s="1"/>
      <c r="XDJ353" s="1"/>
      <c r="XDK353" s="1"/>
      <c r="XDL353" s="1"/>
      <c r="XDM353" s="1"/>
      <c r="XDN353" s="1"/>
      <c r="XDO353" s="1"/>
      <c r="XDP353" s="1"/>
      <c r="XDQ353" s="1"/>
      <c r="XDR353" s="1"/>
      <c r="XDS353" s="1"/>
      <c r="XDT353" s="1"/>
      <c r="XDU353" s="1"/>
      <c r="XDV353" s="1"/>
      <c r="XDW353" s="1"/>
      <c r="XDX353" s="1"/>
      <c r="XDY353" s="1"/>
      <c r="XDZ353" s="1"/>
      <c r="XEA353" s="1"/>
      <c r="XEB353" s="1"/>
      <c r="XEC353" s="1"/>
      <c r="XED353" s="1"/>
      <c r="XEE353" s="1"/>
      <c r="XEF353" s="1"/>
      <c r="XEG353" s="1"/>
      <c r="XEH353" s="1"/>
      <c r="XEI353" s="1"/>
      <c r="XEJ353" s="1"/>
      <c r="XEK353" s="1"/>
      <c r="XEL353" s="1"/>
      <c r="XEM353" s="1"/>
      <c r="XEN353" s="1"/>
      <c r="XEO353" s="1"/>
      <c r="XEP353" s="1"/>
      <c r="XEQ353" s="1"/>
      <c r="XER353" s="1"/>
      <c r="XES353" s="1"/>
      <c r="XET353" s="1"/>
      <c r="XEU353" s="1"/>
      <c r="XEV353" s="1"/>
      <c r="XEW353" s="1"/>
      <c r="XEX353" s="1"/>
      <c r="XEY353" s="1"/>
      <c r="XEZ353" s="1"/>
      <c r="XFA353" s="1"/>
      <c r="XFB353" s="1"/>
      <c r="XFC353" s="1"/>
      <c r="XFD353" s="1"/>
    </row>
    <row r="354" spans="1:151 16227:16384" s="11" customFormat="1" ht="20.25" customHeight="1" x14ac:dyDescent="0.25">
      <c r="A354" s="66" t="s">
        <v>110</v>
      </c>
      <c r="B354" s="67"/>
      <c r="C354" s="62">
        <f t="shared" ref="C354:C355" si="92">C353+1</f>
        <v>3</v>
      </c>
      <c r="D354" s="62"/>
      <c r="E354" s="20" t="s">
        <v>227</v>
      </c>
      <c r="F354" s="60">
        <f>(90.66)*(10.764)</f>
        <v>975.86423999999988</v>
      </c>
      <c r="G354" s="61"/>
      <c r="H354" s="20">
        <v>0</v>
      </c>
      <c r="I354" s="20">
        <f t="shared" ref="I354" si="93">F354*(($I$169)+1)+H354</f>
        <v>1512.5895719999999</v>
      </c>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WZC354" s="1"/>
      <c r="WZD354" s="1"/>
      <c r="WZE354" s="1"/>
      <c r="WZF354" s="1"/>
      <c r="WZG354" s="1"/>
      <c r="WZH354" s="1"/>
      <c r="WZI354" s="1"/>
      <c r="WZJ354" s="1"/>
      <c r="WZK354" s="1"/>
      <c r="WZL354" s="1"/>
      <c r="WZM354" s="1"/>
      <c r="WZN354" s="1"/>
      <c r="WZO354" s="1"/>
      <c r="WZP354" s="1"/>
      <c r="WZQ354" s="1"/>
      <c r="WZR354" s="1"/>
      <c r="WZS354" s="1"/>
      <c r="WZT354" s="1"/>
      <c r="WZU354" s="1"/>
      <c r="WZV354" s="1"/>
      <c r="WZW354" s="1"/>
      <c r="WZX354" s="1"/>
      <c r="WZY354" s="1"/>
      <c r="WZZ354" s="1"/>
      <c r="XAA354" s="1"/>
      <c r="XAB354" s="1"/>
      <c r="XAC354" s="1"/>
      <c r="XAD354" s="1"/>
      <c r="XAE354" s="1"/>
      <c r="XAF354" s="1"/>
      <c r="XAG354" s="1"/>
      <c r="XAH354" s="1"/>
      <c r="XAI354" s="1"/>
      <c r="XAJ354" s="1"/>
      <c r="XAK354" s="1"/>
      <c r="XAL354" s="1"/>
      <c r="XAM354" s="1"/>
      <c r="XAN354" s="1"/>
      <c r="XAO354" s="1"/>
      <c r="XAP354" s="1"/>
      <c r="XAQ354" s="1"/>
      <c r="XAR354" s="1"/>
      <c r="XAS354" s="1"/>
      <c r="XAT354" s="1"/>
      <c r="XAU354" s="1"/>
      <c r="XAV354" s="1"/>
      <c r="XAW354" s="1"/>
      <c r="XAX354" s="1"/>
      <c r="XAY354" s="1"/>
      <c r="XAZ354" s="1"/>
      <c r="XBA354" s="1"/>
      <c r="XBB354" s="1"/>
      <c r="XBC354" s="1"/>
      <c r="XBD354" s="1"/>
      <c r="XBE354" s="1"/>
      <c r="XBF354" s="1"/>
      <c r="XBG354" s="1"/>
      <c r="XBH354" s="1"/>
      <c r="XBI354" s="1"/>
      <c r="XBJ354" s="1"/>
      <c r="XBK354" s="1"/>
      <c r="XBL354" s="1"/>
      <c r="XBM354" s="1"/>
      <c r="XBN354" s="1"/>
      <c r="XBO354" s="1"/>
      <c r="XBP354" s="1"/>
      <c r="XBQ354" s="1"/>
      <c r="XBR354" s="1"/>
      <c r="XBS354" s="1"/>
      <c r="XBT354" s="1"/>
      <c r="XBU354" s="1"/>
      <c r="XBV354" s="1"/>
      <c r="XBW354" s="1"/>
      <c r="XBX354" s="1"/>
      <c r="XBY354" s="1"/>
      <c r="XBZ354" s="1"/>
      <c r="XCA354" s="1"/>
      <c r="XCB354" s="1"/>
      <c r="XCC354" s="1"/>
      <c r="XCD354" s="1"/>
      <c r="XCE354" s="1"/>
      <c r="XCF354" s="1"/>
      <c r="XCG354" s="1"/>
      <c r="XCH354" s="1"/>
      <c r="XCI354" s="1"/>
      <c r="XCJ354" s="1"/>
      <c r="XCK354" s="1"/>
      <c r="XCL354" s="1"/>
      <c r="XCM354" s="1"/>
      <c r="XCN354" s="1"/>
      <c r="XCO354" s="1"/>
      <c r="XCP354" s="1"/>
      <c r="XCQ354" s="1"/>
      <c r="XCR354" s="1"/>
      <c r="XCS354" s="1"/>
      <c r="XCT354" s="1"/>
      <c r="XCU354" s="1"/>
      <c r="XCV354" s="1"/>
      <c r="XCW354" s="1"/>
      <c r="XCX354" s="1"/>
      <c r="XCY354" s="1"/>
      <c r="XCZ354" s="1"/>
      <c r="XDA354" s="1"/>
      <c r="XDB354" s="1"/>
      <c r="XDC354" s="1"/>
      <c r="XDD354" s="1"/>
      <c r="XDE354" s="1"/>
      <c r="XDF354" s="1"/>
      <c r="XDG354" s="1"/>
      <c r="XDH354" s="1"/>
      <c r="XDI354" s="1"/>
      <c r="XDJ354" s="1"/>
      <c r="XDK354" s="1"/>
      <c r="XDL354" s="1"/>
      <c r="XDM354" s="1"/>
      <c r="XDN354" s="1"/>
      <c r="XDO354" s="1"/>
      <c r="XDP354" s="1"/>
      <c r="XDQ354" s="1"/>
      <c r="XDR354" s="1"/>
      <c r="XDS354" s="1"/>
      <c r="XDT354" s="1"/>
      <c r="XDU354" s="1"/>
      <c r="XDV354" s="1"/>
      <c r="XDW354" s="1"/>
      <c r="XDX354" s="1"/>
      <c r="XDY354" s="1"/>
      <c r="XDZ354" s="1"/>
      <c r="XEA354" s="1"/>
      <c r="XEB354" s="1"/>
      <c r="XEC354" s="1"/>
      <c r="XED354" s="1"/>
      <c r="XEE354" s="1"/>
      <c r="XEF354" s="1"/>
      <c r="XEG354" s="1"/>
      <c r="XEH354" s="1"/>
      <c r="XEI354" s="1"/>
      <c r="XEJ354" s="1"/>
      <c r="XEK354" s="1"/>
      <c r="XEL354" s="1"/>
      <c r="XEM354" s="1"/>
      <c r="XEN354" s="1"/>
      <c r="XEO354" s="1"/>
      <c r="XEP354" s="1"/>
      <c r="XEQ354" s="1"/>
      <c r="XER354" s="1"/>
      <c r="XES354" s="1"/>
      <c r="XET354" s="1"/>
      <c r="XEU354" s="1"/>
      <c r="XEV354" s="1"/>
      <c r="XEW354" s="1"/>
      <c r="XEX354" s="1"/>
      <c r="XEY354" s="1"/>
      <c r="XEZ354" s="1"/>
      <c r="XFA354" s="1"/>
      <c r="XFB354" s="1"/>
      <c r="XFC354" s="1"/>
      <c r="XFD354" s="1"/>
    </row>
    <row r="355" spans="1:151 16227:16384" s="11" customFormat="1" ht="20.25" customHeight="1" x14ac:dyDescent="0.25">
      <c r="A355" s="66" t="s">
        <v>110</v>
      </c>
      <c r="B355" s="67"/>
      <c r="C355" s="62">
        <f t="shared" si="92"/>
        <v>4</v>
      </c>
      <c r="D355" s="62"/>
      <c r="E355" s="20" t="s">
        <v>224</v>
      </c>
      <c r="F355" s="60">
        <f t="shared" ref="F355" si="94">(71.05)*(10.764)</f>
        <v>764.78219999999988</v>
      </c>
      <c r="G355" s="61"/>
      <c r="H355" s="20">
        <v>0</v>
      </c>
      <c r="I355" s="20">
        <f t="shared" ref="I355" si="95">F355*(($I$169)+1)+H355</f>
        <v>1185.4124099999999</v>
      </c>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WZC355" s="1"/>
      <c r="WZD355" s="1"/>
      <c r="WZE355" s="1"/>
      <c r="WZF355" s="1"/>
      <c r="WZG355" s="1"/>
      <c r="WZH355" s="1"/>
      <c r="WZI355" s="1"/>
      <c r="WZJ355" s="1"/>
      <c r="WZK355" s="1"/>
      <c r="WZL355" s="1"/>
      <c r="WZM355" s="1"/>
      <c r="WZN355" s="1"/>
      <c r="WZO355" s="1"/>
      <c r="WZP355" s="1"/>
      <c r="WZQ355" s="1"/>
      <c r="WZR355" s="1"/>
      <c r="WZS355" s="1"/>
      <c r="WZT355" s="1"/>
      <c r="WZU355" s="1"/>
      <c r="WZV355" s="1"/>
      <c r="WZW355" s="1"/>
      <c r="WZX355" s="1"/>
      <c r="WZY355" s="1"/>
      <c r="WZZ355" s="1"/>
      <c r="XAA355" s="1"/>
      <c r="XAB355" s="1"/>
      <c r="XAC355" s="1"/>
      <c r="XAD355" s="1"/>
      <c r="XAE355" s="1"/>
      <c r="XAF355" s="1"/>
      <c r="XAG355" s="1"/>
      <c r="XAH355" s="1"/>
      <c r="XAI355" s="1"/>
      <c r="XAJ355" s="1"/>
      <c r="XAK355" s="1"/>
      <c r="XAL355" s="1"/>
      <c r="XAM355" s="1"/>
      <c r="XAN355" s="1"/>
      <c r="XAO355" s="1"/>
      <c r="XAP355" s="1"/>
      <c r="XAQ355" s="1"/>
      <c r="XAR355" s="1"/>
      <c r="XAS355" s="1"/>
      <c r="XAT355" s="1"/>
      <c r="XAU355" s="1"/>
      <c r="XAV355" s="1"/>
      <c r="XAW355" s="1"/>
      <c r="XAX355" s="1"/>
      <c r="XAY355" s="1"/>
      <c r="XAZ355" s="1"/>
      <c r="XBA355" s="1"/>
      <c r="XBB355" s="1"/>
      <c r="XBC355" s="1"/>
      <c r="XBD355" s="1"/>
      <c r="XBE355" s="1"/>
      <c r="XBF355" s="1"/>
      <c r="XBG355" s="1"/>
      <c r="XBH355" s="1"/>
      <c r="XBI355" s="1"/>
      <c r="XBJ355" s="1"/>
      <c r="XBK355" s="1"/>
      <c r="XBL355" s="1"/>
      <c r="XBM355" s="1"/>
      <c r="XBN355" s="1"/>
      <c r="XBO355" s="1"/>
      <c r="XBP355" s="1"/>
      <c r="XBQ355" s="1"/>
      <c r="XBR355" s="1"/>
      <c r="XBS355" s="1"/>
      <c r="XBT355" s="1"/>
      <c r="XBU355" s="1"/>
      <c r="XBV355" s="1"/>
      <c r="XBW355" s="1"/>
      <c r="XBX355" s="1"/>
      <c r="XBY355" s="1"/>
      <c r="XBZ355" s="1"/>
      <c r="XCA355" s="1"/>
      <c r="XCB355" s="1"/>
      <c r="XCC355" s="1"/>
      <c r="XCD355" s="1"/>
      <c r="XCE355" s="1"/>
      <c r="XCF355" s="1"/>
      <c r="XCG355" s="1"/>
      <c r="XCH355" s="1"/>
      <c r="XCI355" s="1"/>
      <c r="XCJ355" s="1"/>
      <c r="XCK355" s="1"/>
      <c r="XCL355" s="1"/>
      <c r="XCM355" s="1"/>
      <c r="XCN355" s="1"/>
      <c r="XCO355" s="1"/>
      <c r="XCP355" s="1"/>
      <c r="XCQ355" s="1"/>
      <c r="XCR355" s="1"/>
      <c r="XCS355" s="1"/>
      <c r="XCT355" s="1"/>
      <c r="XCU355" s="1"/>
      <c r="XCV355" s="1"/>
      <c r="XCW355" s="1"/>
      <c r="XCX355" s="1"/>
      <c r="XCY355" s="1"/>
      <c r="XCZ355" s="1"/>
      <c r="XDA355" s="1"/>
      <c r="XDB355" s="1"/>
      <c r="XDC355" s="1"/>
      <c r="XDD355" s="1"/>
      <c r="XDE355" s="1"/>
      <c r="XDF355" s="1"/>
      <c r="XDG355" s="1"/>
      <c r="XDH355" s="1"/>
      <c r="XDI355" s="1"/>
      <c r="XDJ355" s="1"/>
      <c r="XDK355" s="1"/>
      <c r="XDL355" s="1"/>
      <c r="XDM355" s="1"/>
      <c r="XDN355" s="1"/>
      <c r="XDO355" s="1"/>
      <c r="XDP355" s="1"/>
      <c r="XDQ355" s="1"/>
      <c r="XDR355" s="1"/>
      <c r="XDS355" s="1"/>
      <c r="XDT355" s="1"/>
      <c r="XDU355" s="1"/>
      <c r="XDV355" s="1"/>
      <c r="XDW355" s="1"/>
      <c r="XDX355" s="1"/>
      <c r="XDY355" s="1"/>
      <c r="XDZ355" s="1"/>
      <c r="XEA355" s="1"/>
      <c r="XEB355" s="1"/>
      <c r="XEC355" s="1"/>
      <c r="XED355" s="1"/>
      <c r="XEE355" s="1"/>
      <c r="XEF355" s="1"/>
      <c r="XEG355" s="1"/>
      <c r="XEH355" s="1"/>
      <c r="XEI355" s="1"/>
      <c r="XEJ355" s="1"/>
      <c r="XEK355" s="1"/>
      <c r="XEL355" s="1"/>
      <c r="XEM355" s="1"/>
      <c r="XEN355" s="1"/>
      <c r="XEO355" s="1"/>
      <c r="XEP355" s="1"/>
      <c r="XEQ355" s="1"/>
      <c r="XER355" s="1"/>
      <c r="XES355" s="1"/>
      <c r="XET355" s="1"/>
      <c r="XEU355" s="1"/>
      <c r="XEV355" s="1"/>
      <c r="XEW355" s="1"/>
      <c r="XEX355" s="1"/>
      <c r="XEY355" s="1"/>
      <c r="XEZ355" s="1"/>
      <c r="XFA355" s="1"/>
      <c r="XFB355" s="1"/>
      <c r="XFC355" s="1"/>
      <c r="XFD355" s="1"/>
    </row>
    <row r="356" spans="1:151 16227:16384" s="11" customFormat="1" ht="20.25" x14ac:dyDescent="0.25">
      <c r="A356" s="63" t="s">
        <v>269</v>
      </c>
      <c r="B356" s="64"/>
      <c r="C356" s="64"/>
      <c r="D356" s="64"/>
      <c r="E356" s="64"/>
      <c r="F356" s="64"/>
      <c r="G356" s="64"/>
      <c r="H356" s="64"/>
      <c r="I356" s="65"/>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WZC356" s="1"/>
      <c r="WZD356" s="1"/>
      <c r="WZE356" s="1"/>
      <c r="WZF356" s="1"/>
      <c r="WZG356" s="1"/>
      <c r="WZH356" s="1"/>
      <c r="WZI356" s="1"/>
      <c r="WZJ356" s="1"/>
      <c r="WZK356" s="1"/>
      <c r="WZL356" s="1"/>
      <c r="WZM356" s="1"/>
      <c r="WZN356" s="1"/>
      <c r="WZO356" s="1"/>
      <c r="WZP356" s="1"/>
      <c r="WZQ356" s="1"/>
      <c r="WZR356" s="1"/>
      <c r="WZS356" s="1"/>
      <c r="WZT356" s="1"/>
      <c r="WZU356" s="1"/>
      <c r="WZV356" s="1"/>
      <c r="WZW356" s="1"/>
      <c r="WZX356" s="1"/>
      <c r="WZY356" s="1"/>
      <c r="WZZ356" s="1"/>
      <c r="XAA356" s="1"/>
      <c r="XAB356" s="1"/>
      <c r="XAC356" s="1"/>
      <c r="XAD356" s="1"/>
      <c r="XAE356" s="1"/>
      <c r="XAF356" s="1"/>
      <c r="XAG356" s="1"/>
      <c r="XAH356" s="1"/>
      <c r="XAI356" s="1"/>
      <c r="XAJ356" s="1"/>
      <c r="XAK356" s="1"/>
      <c r="XAL356" s="1"/>
      <c r="XAM356" s="1"/>
      <c r="XAN356" s="1"/>
      <c r="XAO356" s="1"/>
      <c r="XAP356" s="1"/>
      <c r="XAQ356" s="1"/>
      <c r="XAR356" s="1"/>
      <c r="XAS356" s="1"/>
      <c r="XAT356" s="1"/>
      <c r="XAU356" s="1"/>
      <c r="XAV356" s="1"/>
      <c r="XAW356" s="1"/>
      <c r="XAX356" s="1"/>
      <c r="XAY356" s="1"/>
      <c r="XAZ356" s="1"/>
      <c r="XBA356" s="1"/>
      <c r="XBB356" s="1"/>
      <c r="XBC356" s="1"/>
      <c r="XBD356" s="1"/>
      <c r="XBE356" s="1"/>
      <c r="XBF356" s="1"/>
      <c r="XBG356" s="1"/>
      <c r="XBH356" s="1"/>
      <c r="XBI356" s="1"/>
      <c r="XBJ356" s="1"/>
      <c r="XBK356" s="1"/>
      <c r="XBL356" s="1"/>
      <c r="XBM356" s="1"/>
      <c r="XBN356" s="1"/>
      <c r="XBO356" s="1"/>
      <c r="XBP356" s="1"/>
      <c r="XBQ356" s="1"/>
      <c r="XBR356" s="1"/>
      <c r="XBS356" s="1"/>
      <c r="XBT356" s="1"/>
      <c r="XBU356" s="1"/>
      <c r="XBV356" s="1"/>
      <c r="XBW356" s="1"/>
      <c r="XBX356" s="1"/>
      <c r="XBY356" s="1"/>
      <c r="XBZ356" s="1"/>
      <c r="XCA356" s="1"/>
      <c r="XCB356" s="1"/>
      <c r="XCC356" s="1"/>
      <c r="XCD356" s="1"/>
      <c r="XCE356" s="1"/>
      <c r="XCF356" s="1"/>
      <c r="XCG356" s="1"/>
      <c r="XCH356" s="1"/>
      <c r="XCI356" s="1"/>
      <c r="XCJ356" s="1"/>
      <c r="XCK356" s="1"/>
      <c r="XCL356" s="1"/>
      <c r="XCM356" s="1"/>
      <c r="XCN356" s="1"/>
      <c r="XCO356" s="1"/>
      <c r="XCP356" s="1"/>
      <c r="XCQ356" s="1"/>
      <c r="XCR356" s="1"/>
      <c r="XCS356" s="1"/>
      <c r="XCT356" s="1"/>
      <c r="XCU356" s="1"/>
      <c r="XCV356" s="1"/>
      <c r="XCW356" s="1"/>
      <c r="XCX356" s="1"/>
      <c r="XCY356" s="1"/>
      <c r="XCZ356" s="1"/>
      <c r="XDA356" s="1"/>
      <c r="XDB356" s="1"/>
      <c r="XDC356" s="1"/>
      <c r="XDD356" s="1"/>
      <c r="XDE356" s="1"/>
      <c r="XDF356" s="1"/>
      <c r="XDG356" s="1"/>
      <c r="XDH356" s="1"/>
      <c r="XDI356" s="1"/>
      <c r="XDJ356" s="1"/>
      <c r="XDK356" s="1"/>
      <c r="XDL356" s="1"/>
      <c r="XDM356" s="1"/>
      <c r="XDN356" s="1"/>
      <c r="XDO356" s="1"/>
      <c r="XDP356" s="1"/>
      <c r="XDQ356" s="1"/>
      <c r="XDR356" s="1"/>
      <c r="XDS356" s="1"/>
      <c r="XDT356" s="1"/>
      <c r="XDU356" s="1"/>
      <c r="XDV356" s="1"/>
      <c r="XDW356" s="1"/>
      <c r="XDX356" s="1"/>
      <c r="XDY356" s="1"/>
      <c r="XDZ356" s="1"/>
      <c r="XEA356" s="1"/>
      <c r="XEB356" s="1"/>
      <c r="XEC356" s="1"/>
      <c r="XED356" s="1"/>
      <c r="XEE356" s="1"/>
      <c r="XEF356" s="1"/>
      <c r="XEG356" s="1"/>
      <c r="XEH356" s="1"/>
      <c r="XEI356" s="1"/>
      <c r="XEJ356" s="1"/>
      <c r="XEK356" s="1"/>
      <c r="XEL356" s="1"/>
      <c r="XEM356" s="1"/>
      <c r="XEN356" s="1"/>
      <c r="XEO356" s="1"/>
      <c r="XEP356" s="1"/>
      <c r="XEQ356" s="1"/>
      <c r="XER356" s="1"/>
      <c r="XES356" s="1"/>
      <c r="XET356" s="1"/>
      <c r="XEU356" s="1"/>
      <c r="XEV356" s="1"/>
      <c r="XEW356" s="1"/>
      <c r="XEX356" s="1"/>
      <c r="XEY356" s="1"/>
      <c r="XEZ356" s="1"/>
      <c r="XFA356" s="1"/>
      <c r="XFB356" s="1"/>
      <c r="XFC356" s="1"/>
      <c r="XFD356" s="1"/>
    </row>
    <row r="357" spans="1:151 16227:16384" s="11" customFormat="1" ht="20.25" customHeight="1" x14ac:dyDescent="0.25">
      <c r="A357" s="66" t="s">
        <v>110</v>
      </c>
      <c r="B357" s="67"/>
      <c r="C357" s="62">
        <v>1</v>
      </c>
      <c r="D357" s="62"/>
      <c r="E357" s="20" t="s">
        <v>246</v>
      </c>
      <c r="F357" s="60">
        <f>(31.8)*(10.764)</f>
        <v>342.29519999999997</v>
      </c>
      <c r="G357" s="61"/>
      <c r="H357" s="20">
        <v>0</v>
      </c>
      <c r="I357" s="20">
        <f>F357*(($I$169)+1)+H357</f>
        <v>530.55755999999997</v>
      </c>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WZC357" s="1"/>
      <c r="WZD357" s="1"/>
      <c r="WZE357" s="1"/>
      <c r="WZF357" s="1"/>
      <c r="WZG357" s="1"/>
      <c r="WZH357" s="1"/>
      <c r="WZI357" s="1"/>
      <c r="WZJ357" s="1"/>
      <c r="WZK357" s="1"/>
      <c r="WZL357" s="1"/>
      <c r="WZM357" s="1"/>
      <c r="WZN357" s="1"/>
      <c r="WZO357" s="1"/>
      <c r="WZP357" s="1"/>
      <c r="WZQ357" s="1"/>
      <c r="WZR357" s="1"/>
      <c r="WZS357" s="1"/>
      <c r="WZT357" s="1"/>
      <c r="WZU357" s="1"/>
      <c r="WZV357" s="1"/>
      <c r="WZW357" s="1"/>
      <c r="WZX357" s="1"/>
      <c r="WZY357" s="1"/>
      <c r="WZZ357" s="1"/>
      <c r="XAA357" s="1"/>
      <c r="XAB357" s="1"/>
      <c r="XAC357" s="1"/>
      <c r="XAD357" s="1"/>
      <c r="XAE357" s="1"/>
      <c r="XAF357" s="1"/>
      <c r="XAG357" s="1"/>
      <c r="XAH357" s="1"/>
      <c r="XAI357" s="1"/>
      <c r="XAJ357" s="1"/>
      <c r="XAK357" s="1"/>
      <c r="XAL357" s="1"/>
      <c r="XAM357" s="1"/>
      <c r="XAN357" s="1"/>
      <c r="XAO357" s="1"/>
      <c r="XAP357" s="1"/>
      <c r="XAQ357" s="1"/>
      <c r="XAR357" s="1"/>
      <c r="XAS357" s="1"/>
      <c r="XAT357" s="1"/>
      <c r="XAU357" s="1"/>
      <c r="XAV357" s="1"/>
      <c r="XAW357" s="1"/>
      <c r="XAX357" s="1"/>
      <c r="XAY357" s="1"/>
      <c r="XAZ357" s="1"/>
      <c r="XBA357" s="1"/>
      <c r="XBB357" s="1"/>
      <c r="XBC357" s="1"/>
      <c r="XBD357" s="1"/>
      <c r="XBE357" s="1"/>
      <c r="XBF357" s="1"/>
      <c r="XBG357" s="1"/>
      <c r="XBH357" s="1"/>
      <c r="XBI357" s="1"/>
      <c r="XBJ357" s="1"/>
      <c r="XBK357" s="1"/>
      <c r="XBL357" s="1"/>
      <c r="XBM357" s="1"/>
      <c r="XBN357" s="1"/>
      <c r="XBO357" s="1"/>
      <c r="XBP357" s="1"/>
      <c r="XBQ357" s="1"/>
      <c r="XBR357" s="1"/>
      <c r="XBS357" s="1"/>
      <c r="XBT357" s="1"/>
      <c r="XBU357" s="1"/>
      <c r="XBV357" s="1"/>
      <c r="XBW357" s="1"/>
      <c r="XBX357" s="1"/>
      <c r="XBY357" s="1"/>
      <c r="XBZ357" s="1"/>
      <c r="XCA357" s="1"/>
      <c r="XCB357" s="1"/>
      <c r="XCC357" s="1"/>
      <c r="XCD357" s="1"/>
      <c r="XCE357" s="1"/>
      <c r="XCF357" s="1"/>
      <c r="XCG357" s="1"/>
      <c r="XCH357" s="1"/>
      <c r="XCI357" s="1"/>
      <c r="XCJ357" s="1"/>
      <c r="XCK357" s="1"/>
      <c r="XCL357" s="1"/>
      <c r="XCM357" s="1"/>
      <c r="XCN357" s="1"/>
      <c r="XCO357" s="1"/>
      <c r="XCP357" s="1"/>
      <c r="XCQ357" s="1"/>
      <c r="XCR357" s="1"/>
      <c r="XCS357" s="1"/>
      <c r="XCT357" s="1"/>
      <c r="XCU357" s="1"/>
      <c r="XCV357" s="1"/>
      <c r="XCW357" s="1"/>
      <c r="XCX357" s="1"/>
      <c r="XCY357" s="1"/>
      <c r="XCZ357" s="1"/>
      <c r="XDA357" s="1"/>
      <c r="XDB357" s="1"/>
      <c r="XDC357" s="1"/>
      <c r="XDD357" s="1"/>
      <c r="XDE357" s="1"/>
      <c r="XDF357" s="1"/>
      <c r="XDG357" s="1"/>
      <c r="XDH357" s="1"/>
      <c r="XDI357" s="1"/>
      <c r="XDJ357" s="1"/>
      <c r="XDK357" s="1"/>
      <c r="XDL357" s="1"/>
      <c r="XDM357" s="1"/>
      <c r="XDN357" s="1"/>
      <c r="XDO357" s="1"/>
      <c r="XDP357" s="1"/>
      <c r="XDQ357" s="1"/>
      <c r="XDR357" s="1"/>
      <c r="XDS357" s="1"/>
      <c r="XDT357" s="1"/>
      <c r="XDU357" s="1"/>
      <c r="XDV357" s="1"/>
      <c r="XDW357" s="1"/>
      <c r="XDX357" s="1"/>
      <c r="XDY357" s="1"/>
      <c r="XDZ357" s="1"/>
      <c r="XEA357" s="1"/>
      <c r="XEB357" s="1"/>
      <c r="XEC357" s="1"/>
      <c r="XED357" s="1"/>
      <c r="XEE357" s="1"/>
      <c r="XEF357" s="1"/>
      <c r="XEG357" s="1"/>
      <c r="XEH357" s="1"/>
      <c r="XEI357" s="1"/>
      <c r="XEJ357" s="1"/>
      <c r="XEK357" s="1"/>
      <c r="XEL357" s="1"/>
      <c r="XEM357" s="1"/>
      <c r="XEN357" s="1"/>
      <c r="XEO357" s="1"/>
      <c r="XEP357" s="1"/>
      <c r="XEQ357" s="1"/>
      <c r="XER357" s="1"/>
      <c r="XES357" s="1"/>
      <c r="XET357" s="1"/>
      <c r="XEU357" s="1"/>
      <c r="XEV357" s="1"/>
      <c r="XEW357" s="1"/>
      <c r="XEX357" s="1"/>
      <c r="XEY357" s="1"/>
      <c r="XEZ357" s="1"/>
      <c r="XFA357" s="1"/>
      <c r="XFB357" s="1"/>
      <c r="XFC357" s="1"/>
      <c r="XFD357" s="1"/>
    </row>
    <row r="358" spans="1:151 16227:16384" s="11" customFormat="1" ht="20.25" customHeight="1" x14ac:dyDescent="0.25">
      <c r="A358" s="66" t="s">
        <v>110</v>
      </c>
      <c r="B358" s="67"/>
      <c r="C358" s="62">
        <f>C357+1</f>
        <v>2</v>
      </c>
      <c r="D358" s="62"/>
      <c r="E358" s="20" t="s">
        <v>245</v>
      </c>
      <c r="F358" s="60">
        <f>(47.62)*(10.764)</f>
        <v>512.58167999999989</v>
      </c>
      <c r="G358" s="61"/>
      <c r="H358" s="20">
        <v>0</v>
      </c>
      <c r="I358" s="20">
        <f t="shared" ref="I358:I360" si="96">F358*(($I$169)+1)+H358</f>
        <v>794.50160399999982</v>
      </c>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WZC358" s="1"/>
      <c r="WZD358" s="1"/>
      <c r="WZE358" s="1"/>
      <c r="WZF358" s="1"/>
      <c r="WZG358" s="1"/>
      <c r="WZH358" s="1"/>
      <c r="WZI358" s="1"/>
      <c r="WZJ358" s="1"/>
      <c r="WZK358" s="1"/>
      <c r="WZL358" s="1"/>
      <c r="WZM358" s="1"/>
      <c r="WZN358" s="1"/>
      <c r="WZO358" s="1"/>
      <c r="WZP358" s="1"/>
      <c r="WZQ358" s="1"/>
      <c r="WZR358" s="1"/>
      <c r="WZS358" s="1"/>
      <c r="WZT358" s="1"/>
      <c r="WZU358" s="1"/>
      <c r="WZV358" s="1"/>
      <c r="WZW358" s="1"/>
      <c r="WZX358" s="1"/>
      <c r="WZY358" s="1"/>
      <c r="WZZ358" s="1"/>
      <c r="XAA358" s="1"/>
      <c r="XAB358" s="1"/>
      <c r="XAC358" s="1"/>
      <c r="XAD358" s="1"/>
      <c r="XAE358" s="1"/>
      <c r="XAF358" s="1"/>
      <c r="XAG358" s="1"/>
      <c r="XAH358" s="1"/>
      <c r="XAI358" s="1"/>
      <c r="XAJ358" s="1"/>
      <c r="XAK358" s="1"/>
      <c r="XAL358" s="1"/>
      <c r="XAM358" s="1"/>
      <c r="XAN358" s="1"/>
      <c r="XAO358" s="1"/>
      <c r="XAP358" s="1"/>
      <c r="XAQ358" s="1"/>
      <c r="XAR358" s="1"/>
      <c r="XAS358" s="1"/>
      <c r="XAT358" s="1"/>
      <c r="XAU358" s="1"/>
      <c r="XAV358" s="1"/>
      <c r="XAW358" s="1"/>
      <c r="XAX358" s="1"/>
      <c r="XAY358" s="1"/>
      <c r="XAZ358" s="1"/>
      <c r="XBA358" s="1"/>
      <c r="XBB358" s="1"/>
      <c r="XBC358" s="1"/>
      <c r="XBD358" s="1"/>
      <c r="XBE358" s="1"/>
      <c r="XBF358" s="1"/>
      <c r="XBG358" s="1"/>
      <c r="XBH358" s="1"/>
      <c r="XBI358" s="1"/>
      <c r="XBJ358" s="1"/>
      <c r="XBK358" s="1"/>
      <c r="XBL358" s="1"/>
      <c r="XBM358" s="1"/>
      <c r="XBN358" s="1"/>
      <c r="XBO358" s="1"/>
      <c r="XBP358" s="1"/>
      <c r="XBQ358" s="1"/>
      <c r="XBR358" s="1"/>
      <c r="XBS358" s="1"/>
      <c r="XBT358" s="1"/>
      <c r="XBU358" s="1"/>
      <c r="XBV358" s="1"/>
      <c r="XBW358" s="1"/>
      <c r="XBX358" s="1"/>
      <c r="XBY358" s="1"/>
      <c r="XBZ358" s="1"/>
      <c r="XCA358" s="1"/>
      <c r="XCB358" s="1"/>
      <c r="XCC358" s="1"/>
      <c r="XCD358" s="1"/>
      <c r="XCE358" s="1"/>
      <c r="XCF358" s="1"/>
      <c r="XCG358" s="1"/>
      <c r="XCH358" s="1"/>
      <c r="XCI358" s="1"/>
      <c r="XCJ358" s="1"/>
      <c r="XCK358" s="1"/>
      <c r="XCL358" s="1"/>
      <c r="XCM358" s="1"/>
      <c r="XCN358" s="1"/>
      <c r="XCO358" s="1"/>
      <c r="XCP358" s="1"/>
      <c r="XCQ358" s="1"/>
      <c r="XCR358" s="1"/>
      <c r="XCS358" s="1"/>
      <c r="XCT358" s="1"/>
      <c r="XCU358" s="1"/>
      <c r="XCV358" s="1"/>
      <c r="XCW358" s="1"/>
      <c r="XCX358" s="1"/>
      <c r="XCY358" s="1"/>
      <c r="XCZ358" s="1"/>
      <c r="XDA358" s="1"/>
      <c r="XDB358" s="1"/>
      <c r="XDC358" s="1"/>
      <c r="XDD358" s="1"/>
      <c r="XDE358" s="1"/>
      <c r="XDF358" s="1"/>
      <c r="XDG358" s="1"/>
      <c r="XDH358" s="1"/>
      <c r="XDI358" s="1"/>
      <c r="XDJ358" s="1"/>
      <c r="XDK358" s="1"/>
      <c r="XDL358" s="1"/>
      <c r="XDM358" s="1"/>
      <c r="XDN358" s="1"/>
      <c r="XDO358" s="1"/>
      <c r="XDP358" s="1"/>
      <c r="XDQ358" s="1"/>
      <c r="XDR358" s="1"/>
      <c r="XDS358" s="1"/>
      <c r="XDT358" s="1"/>
      <c r="XDU358" s="1"/>
      <c r="XDV358" s="1"/>
      <c r="XDW358" s="1"/>
      <c r="XDX358" s="1"/>
      <c r="XDY358" s="1"/>
      <c r="XDZ358" s="1"/>
      <c r="XEA358" s="1"/>
      <c r="XEB358" s="1"/>
      <c r="XEC358" s="1"/>
      <c r="XED358" s="1"/>
      <c r="XEE358" s="1"/>
      <c r="XEF358" s="1"/>
      <c r="XEG358" s="1"/>
      <c r="XEH358" s="1"/>
      <c r="XEI358" s="1"/>
      <c r="XEJ358" s="1"/>
      <c r="XEK358" s="1"/>
      <c r="XEL358" s="1"/>
      <c r="XEM358" s="1"/>
      <c r="XEN358" s="1"/>
      <c r="XEO358" s="1"/>
      <c r="XEP358" s="1"/>
      <c r="XEQ358" s="1"/>
      <c r="XER358" s="1"/>
      <c r="XES358" s="1"/>
      <c r="XET358" s="1"/>
      <c r="XEU358" s="1"/>
      <c r="XEV358" s="1"/>
      <c r="XEW358" s="1"/>
      <c r="XEX358" s="1"/>
      <c r="XEY358" s="1"/>
      <c r="XEZ358" s="1"/>
      <c r="XFA358" s="1"/>
      <c r="XFB358" s="1"/>
      <c r="XFC358" s="1"/>
      <c r="XFD358" s="1"/>
    </row>
    <row r="359" spans="1:151 16227:16384" s="11" customFormat="1" ht="20.25" customHeight="1" x14ac:dyDescent="0.25">
      <c r="A359" s="66" t="s">
        <v>110</v>
      </c>
      <c r="B359" s="67"/>
      <c r="C359" s="62">
        <f t="shared" ref="C359:C360" si="97">C358+1</f>
        <v>3</v>
      </c>
      <c r="D359" s="62"/>
      <c r="E359" s="20" t="s">
        <v>227</v>
      </c>
      <c r="F359" s="60">
        <f>(90.66)*(10.764)</f>
        <v>975.86423999999988</v>
      </c>
      <c r="G359" s="61"/>
      <c r="H359" s="20">
        <v>0</v>
      </c>
      <c r="I359" s="20">
        <f t="shared" si="96"/>
        <v>1512.5895719999999</v>
      </c>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WZC359" s="1"/>
      <c r="WZD359" s="1"/>
      <c r="WZE359" s="1"/>
      <c r="WZF359" s="1"/>
      <c r="WZG359" s="1"/>
      <c r="WZH359" s="1"/>
      <c r="WZI359" s="1"/>
      <c r="WZJ359" s="1"/>
      <c r="WZK359" s="1"/>
      <c r="WZL359" s="1"/>
      <c r="WZM359" s="1"/>
      <c r="WZN359" s="1"/>
      <c r="WZO359" s="1"/>
      <c r="WZP359" s="1"/>
      <c r="WZQ359" s="1"/>
      <c r="WZR359" s="1"/>
      <c r="WZS359" s="1"/>
      <c r="WZT359" s="1"/>
      <c r="WZU359" s="1"/>
      <c r="WZV359" s="1"/>
      <c r="WZW359" s="1"/>
      <c r="WZX359" s="1"/>
      <c r="WZY359" s="1"/>
      <c r="WZZ359" s="1"/>
      <c r="XAA359" s="1"/>
      <c r="XAB359" s="1"/>
      <c r="XAC359" s="1"/>
      <c r="XAD359" s="1"/>
      <c r="XAE359" s="1"/>
      <c r="XAF359" s="1"/>
      <c r="XAG359" s="1"/>
      <c r="XAH359" s="1"/>
      <c r="XAI359" s="1"/>
      <c r="XAJ359" s="1"/>
      <c r="XAK359" s="1"/>
      <c r="XAL359" s="1"/>
      <c r="XAM359" s="1"/>
      <c r="XAN359" s="1"/>
      <c r="XAO359" s="1"/>
      <c r="XAP359" s="1"/>
      <c r="XAQ359" s="1"/>
      <c r="XAR359" s="1"/>
      <c r="XAS359" s="1"/>
      <c r="XAT359" s="1"/>
      <c r="XAU359" s="1"/>
      <c r="XAV359" s="1"/>
      <c r="XAW359" s="1"/>
      <c r="XAX359" s="1"/>
      <c r="XAY359" s="1"/>
      <c r="XAZ359" s="1"/>
      <c r="XBA359" s="1"/>
      <c r="XBB359" s="1"/>
      <c r="XBC359" s="1"/>
      <c r="XBD359" s="1"/>
      <c r="XBE359" s="1"/>
      <c r="XBF359" s="1"/>
      <c r="XBG359" s="1"/>
      <c r="XBH359" s="1"/>
      <c r="XBI359" s="1"/>
      <c r="XBJ359" s="1"/>
      <c r="XBK359" s="1"/>
      <c r="XBL359" s="1"/>
      <c r="XBM359" s="1"/>
      <c r="XBN359" s="1"/>
      <c r="XBO359" s="1"/>
      <c r="XBP359" s="1"/>
      <c r="XBQ359" s="1"/>
      <c r="XBR359" s="1"/>
      <c r="XBS359" s="1"/>
      <c r="XBT359" s="1"/>
      <c r="XBU359" s="1"/>
      <c r="XBV359" s="1"/>
      <c r="XBW359" s="1"/>
      <c r="XBX359" s="1"/>
      <c r="XBY359" s="1"/>
      <c r="XBZ359" s="1"/>
      <c r="XCA359" s="1"/>
      <c r="XCB359" s="1"/>
      <c r="XCC359" s="1"/>
      <c r="XCD359" s="1"/>
      <c r="XCE359" s="1"/>
      <c r="XCF359" s="1"/>
      <c r="XCG359" s="1"/>
      <c r="XCH359" s="1"/>
      <c r="XCI359" s="1"/>
      <c r="XCJ359" s="1"/>
      <c r="XCK359" s="1"/>
      <c r="XCL359" s="1"/>
      <c r="XCM359" s="1"/>
      <c r="XCN359" s="1"/>
      <c r="XCO359" s="1"/>
      <c r="XCP359" s="1"/>
      <c r="XCQ359" s="1"/>
      <c r="XCR359" s="1"/>
      <c r="XCS359" s="1"/>
      <c r="XCT359" s="1"/>
      <c r="XCU359" s="1"/>
      <c r="XCV359" s="1"/>
      <c r="XCW359" s="1"/>
      <c r="XCX359" s="1"/>
      <c r="XCY359" s="1"/>
      <c r="XCZ359" s="1"/>
      <c r="XDA359" s="1"/>
      <c r="XDB359" s="1"/>
      <c r="XDC359" s="1"/>
      <c r="XDD359" s="1"/>
      <c r="XDE359" s="1"/>
      <c r="XDF359" s="1"/>
      <c r="XDG359" s="1"/>
      <c r="XDH359" s="1"/>
      <c r="XDI359" s="1"/>
      <c r="XDJ359" s="1"/>
      <c r="XDK359" s="1"/>
      <c r="XDL359" s="1"/>
      <c r="XDM359" s="1"/>
      <c r="XDN359" s="1"/>
      <c r="XDO359" s="1"/>
      <c r="XDP359" s="1"/>
      <c r="XDQ359" s="1"/>
      <c r="XDR359" s="1"/>
      <c r="XDS359" s="1"/>
      <c r="XDT359" s="1"/>
      <c r="XDU359" s="1"/>
      <c r="XDV359" s="1"/>
      <c r="XDW359" s="1"/>
      <c r="XDX359" s="1"/>
      <c r="XDY359" s="1"/>
      <c r="XDZ359" s="1"/>
      <c r="XEA359" s="1"/>
      <c r="XEB359" s="1"/>
      <c r="XEC359" s="1"/>
      <c r="XED359" s="1"/>
      <c r="XEE359" s="1"/>
      <c r="XEF359" s="1"/>
      <c r="XEG359" s="1"/>
      <c r="XEH359" s="1"/>
      <c r="XEI359" s="1"/>
      <c r="XEJ359" s="1"/>
      <c r="XEK359" s="1"/>
      <c r="XEL359" s="1"/>
      <c r="XEM359" s="1"/>
      <c r="XEN359" s="1"/>
      <c r="XEO359" s="1"/>
      <c r="XEP359" s="1"/>
      <c r="XEQ359" s="1"/>
      <c r="XER359" s="1"/>
      <c r="XES359" s="1"/>
      <c r="XET359" s="1"/>
      <c r="XEU359" s="1"/>
      <c r="XEV359" s="1"/>
      <c r="XEW359" s="1"/>
      <c r="XEX359" s="1"/>
      <c r="XEY359" s="1"/>
      <c r="XEZ359" s="1"/>
      <c r="XFA359" s="1"/>
      <c r="XFB359" s="1"/>
      <c r="XFC359" s="1"/>
      <c r="XFD359" s="1"/>
    </row>
    <row r="360" spans="1:151 16227:16384" s="11" customFormat="1" ht="20.25" customHeight="1" x14ac:dyDescent="0.25">
      <c r="A360" s="66" t="s">
        <v>110</v>
      </c>
      <c r="B360" s="67"/>
      <c r="C360" s="62">
        <f t="shared" si="97"/>
        <v>4</v>
      </c>
      <c r="D360" s="62"/>
      <c r="E360" s="20" t="s">
        <v>224</v>
      </c>
      <c r="F360" s="60">
        <f t="shared" ref="F360" si="98">(71.05)*(10.764)</f>
        <v>764.78219999999988</v>
      </c>
      <c r="G360" s="61"/>
      <c r="H360" s="20">
        <v>0</v>
      </c>
      <c r="I360" s="20">
        <f t="shared" si="96"/>
        <v>1185.4124099999999</v>
      </c>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WZC360" s="1"/>
      <c r="WZD360" s="1"/>
      <c r="WZE360" s="1"/>
      <c r="WZF360" s="1"/>
      <c r="WZG360" s="1"/>
      <c r="WZH360" s="1"/>
      <c r="WZI360" s="1"/>
      <c r="WZJ360" s="1"/>
      <c r="WZK360" s="1"/>
      <c r="WZL360" s="1"/>
      <c r="WZM360" s="1"/>
      <c r="WZN360" s="1"/>
      <c r="WZO360" s="1"/>
      <c r="WZP360" s="1"/>
      <c r="WZQ360" s="1"/>
      <c r="WZR360" s="1"/>
      <c r="WZS360" s="1"/>
      <c r="WZT360" s="1"/>
      <c r="WZU360" s="1"/>
      <c r="WZV360" s="1"/>
      <c r="WZW360" s="1"/>
      <c r="WZX360" s="1"/>
      <c r="WZY360" s="1"/>
      <c r="WZZ360" s="1"/>
      <c r="XAA360" s="1"/>
      <c r="XAB360" s="1"/>
      <c r="XAC360" s="1"/>
      <c r="XAD360" s="1"/>
      <c r="XAE360" s="1"/>
      <c r="XAF360" s="1"/>
      <c r="XAG360" s="1"/>
      <c r="XAH360" s="1"/>
      <c r="XAI360" s="1"/>
      <c r="XAJ360" s="1"/>
      <c r="XAK360" s="1"/>
      <c r="XAL360" s="1"/>
      <c r="XAM360" s="1"/>
      <c r="XAN360" s="1"/>
      <c r="XAO360" s="1"/>
      <c r="XAP360" s="1"/>
      <c r="XAQ360" s="1"/>
      <c r="XAR360" s="1"/>
      <c r="XAS360" s="1"/>
      <c r="XAT360" s="1"/>
      <c r="XAU360" s="1"/>
      <c r="XAV360" s="1"/>
      <c r="XAW360" s="1"/>
      <c r="XAX360" s="1"/>
      <c r="XAY360" s="1"/>
      <c r="XAZ360" s="1"/>
      <c r="XBA360" s="1"/>
      <c r="XBB360" s="1"/>
      <c r="XBC360" s="1"/>
      <c r="XBD360" s="1"/>
      <c r="XBE360" s="1"/>
      <c r="XBF360" s="1"/>
      <c r="XBG360" s="1"/>
      <c r="XBH360" s="1"/>
      <c r="XBI360" s="1"/>
      <c r="XBJ360" s="1"/>
      <c r="XBK360" s="1"/>
      <c r="XBL360" s="1"/>
      <c r="XBM360" s="1"/>
      <c r="XBN360" s="1"/>
      <c r="XBO360" s="1"/>
      <c r="XBP360" s="1"/>
      <c r="XBQ360" s="1"/>
      <c r="XBR360" s="1"/>
      <c r="XBS360" s="1"/>
      <c r="XBT360" s="1"/>
      <c r="XBU360" s="1"/>
      <c r="XBV360" s="1"/>
      <c r="XBW360" s="1"/>
      <c r="XBX360" s="1"/>
      <c r="XBY360" s="1"/>
      <c r="XBZ360" s="1"/>
      <c r="XCA360" s="1"/>
      <c r="XCB360" s="1"/>
      <c r="XCC360" s="1"/>
      <c r="XCD360" s="1"/>
      <c r="XCE360" s="1"/>
      <c r="XCF360" s="1"/>
      <c r="XCG360" s="1"/>
      <c r="XCH360" s="1"/>
      <c r="XCI360" s="1"/>
      <c r="XCJ360" s="1"/>
      <c r="XCK360" s="1"/>
      <c r="XCL360" s="1"/>
      <c r="XCM360" s="1"/>
      <c r="XCN360" s="1"/>
      <c r="XCO360" s="1"/>
      <c r="XCP360" s="1"/>
      <c r="XCQ360" s="1"/>
      <c r="XCR360" s="1"/>
      <c r="XCS360" s="1"/>
      <c r="XCT360" s="1"/>
      <c r="XCU360" s="1"/>
      <c r="XCV360" s="1"/>
      <c r="XCW360" s="1"/>
      <c r="XCX360" s="1"/>
      <c r="XCY360" s="1"/>
      <c r="XCZ360" s="1"/>
      <c r="XDA360" s="1"/>
      <c r="XDB360" s="1"/>
      <c r="XDC360" s="1"/>
      <c r="XDD360" s="1"/>
      <c r="XDE360" s="1"/>
      <c r="XDF360" s="1"/>
      <c r="XDG360" s="1"/>
      <c r="XDH360" s="1"/>
      <c r="XDI360" s="1"/>
      <c r="XDJ360" s="1"/>
      <c r="XDK360" s="1"/>
      <c r="XDL360" s="1"/>
      <c r="XDM360" s="1"/>
      <c r="XDN360" s="1"/>
      <c r="XDO360" s="1"/>
      <c r="XDP360" s="1"/>
      <c r="XDQ360" s="1"/>
      <c r="XDR360" s="1"/>
      <c r="XDS360" s="1"/>
      <c r="XDT360" s="1"/>
      <c r="XDU360" s="1"/>
      <c r="XDV360" s="1"/>
      <c r="XDW360" s="1"/>
      <c r="XDX360" s="1"/>
      <c r="XDY360" s="1"/>
      <c r="XDZ360" s="1"/>
      <c r="XEA360" s="1"/>
      <c r="XEB360" s="1"/>
      <c r="XEC360" s="1"/>
      <c r="XED360" s="1"/>
      <c r="XEE360" s="1"/>
      <c r="XEF360" s="1"/>
      <c r="XEG360" s="1"/>
      <c r="XEH360" s="1"/>
      <c r="XEI360" s="1"/>
      <c r="XEJ360" s="1"/>
      <c r="XEK360" s="1"/>
      <c r="XEL360" s="1"/>
      <c r="XEM360" s="1"/>
      <c r="XEN360" s="1"/>
      <c r="XEO360" s="1"/>
      <c r="XEP360" s="1"/>
      <c r="XEQ360" s="1"/>
      <c r="XER360" s="1"/>
      <c r="XES360" s="1"/>
      <c r="XET360" s="1"/>
      <c r="XEU360" s="1"/>
      <c r="XEV360" s="1"/>
      <c r="XEW360" s="1"/>
      <c r="XEX360" s="1"/>
      <c r="XEY360" s="1"/>
      <c r="XEZ360" s="1"/>
      <c r="XFA360" s="1"/>
      <c r="XFB360" s="1"/>
      <c r="XFC360" s="1"/>
      <c r="XFD360" s="1"/>
    </row>
    <row r="361" spans="1:151 16227:16384" s="11" customFormat="1" ht="20.25" x14ac:dyDescent="0.25">
      <c r="A361" s="63" t="s">
        <v>264</v>
      </c>
      <c r="B361" s="64"/>
      <c r="C361" s="64"/>
      <c r="D361" s="64"/>
      <c r="E361" s="64"/>
      <c r="F361" s="64"/>
      <c r="G361" s="64"/>
      <c r="H361" s="64"/>
      <c r="I361" s="65"/>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WZC361" s="1"/>
      <c r="WZD361" s="1"/>
      <c r="WZE361" s="1"/>
      <c r="WZF361" s="1"/>
      <c r="WZG361" s="1"/>
      <c r="WZH361" s="1"/>
      <c r="WZI361" s="1"/>
      <c r="WZJ361" s="1"/>
      <c r="WZK361" s="1"/>
      <c r="WZL361" s="1"/>
      <c r="WZM361" s="1"/>
      <c r="WZN361" s="1"/>
      <c r="WZO361" s="1"/>
      <c r="WZP361" s="1"/>
      <c r="WZQ361" s="1"/>
      <c r="WZR361" s="1"/>
      <c r="WZS361" s="1"/>
      <c r="WZT361" s="1"/>
      <c r="WZU361" s="1"/>
      <c r="WZV361" s="1"/>
      <c r="WZW361" s="1"/>
      <c r="WZX361" s="1"/>
      <c r="WZY361" s="1"/>
      <c r="WZZ361" s="1"/>
      <c r="XAA361" s="1"/>
      <c r="XAB361" s="1"/>
      <c r="XAC361" s="1"/>
      <c r="XAD361" s="1"/>
      <c r="XAE361" s="1"/>
      <c r="XAF361" s="1"/>
      <c r="XAG361" s="1"/>
      <c r="XAH361" s="1"/>
      <c r="XAI361" s="1"/>
      <c r="XAJ361" s="1"/>
      <c r="XAK361" s="1"/>
      <c r="XAL361" s="1"/>
      <c r="XAM361" s="1"/>
      <c r="XAN361" s="1"/>
      <c r="XAO361" s="1"/>
      <c r="XAP361" s="1"/>
      <c r="XAQ361" s="1"/>
      <c r="XAR361" s="1"/>
      <c r="XAS361" s="1"/>
      <c r="XAT361" s="1"/>
      <c r="XAU361" s="1"/>
      <c r="XAV361" s="1"/>
      <c r="XAW361" s="1"/>
      <c r="XAX361" s="1"/>
      <c r="XAY361" s="1"/>
      <c r="XAZ361" s="1"/>
      <c r="XBA361" s="1"/>
      <c r="XBB361" s="1"/>
      <c r="XBC361" s="1"/>
      <c r="XBD361" s="1"/>
      <c r="XBE361" s="1"/>
      <c r="XBF361" s="1"/>
      <c r="XBG361" s="1"/>
      <c r="XBH361" s="1"/>
      <c r="XBI361" s="1"/>
      <c r="XBJ361" s="1"/>
      <c r="XBK361" s="1"/>
      <c r="XBL361" s="1"/>
      <c r="XBM361" s="1"/>
      <c r="XBN361" s="1"/>
      <c r="XBO361" s="1"/>
      <c r="XBP361" s="1"/>
      <c r="XBQ361" s="1"/>
      <c r="XBR361" s="1"/>
      <c r="XBS361" s="1"/>
      <c r="XBT361" s="1"/>
      <c r="XBU361" s="1"/>
      <c r="XBV361" s="1"/>
      <c r="XBW361" s="1"/>
      <c r="XBX361" s="1"/>
      <c r="XBY361" s="1"/>
      <c r="XBZ361" s="1"/>
      <c r="XCA361" s="1"/>
      <c r="XCB361" s="1"/>
      <c r="XCC361" s="1"/>
      <c r="XCD361" s="1"/>
      <c r="XCE361" s="1"/>
      <c r="XCF361" s="1"/>
      <c r="XCG361" s="1"/>
      <c r="XCH361" s="1"/>
      <c r="XCI361" s="1"/>
      <c r="XCJ361" s="1"/>
      <c r="XCK361" s="1"/>
      <c r="XCL361" s="1"/>
      <c r="XCM361" s="1"/>
      <c r="XCN361" s="1"/>
      <c r="XCO361" s="1"/>
      <c r="XCP361" s="1"/>
      <c r="XCQ361" s="1"/>
      <c r="XCR361" s="1"/>
      <c r="XCS361" s="1"/>
      <c r="XCT361" s="1"/>
      <c r="XCU361" s="1"/>
      <c r="XCV361" s="1"/>
      <c r="XCW361" s="1"/>
      <c r="XCX361" s="1"/>
      <c r="XCY361" s="1"/>
      <c r="XCZ361" s="1"/>
      <c r="XDA361" s="1"/>
      <c r="XDB361" s="1"/>
      <c r="XDC361" s="1"/>
      <c r="XDD361" s="1"/>
      <c r="XDE361" s="1"/>
      <c r="XDF361" s="1"/>
      <c r="XDG361" s="1"/>
      <c r="XDH361" s="1"/>
      <c r="XDI361" s="1"/>
      <c r="XDJ361" s="1"/>
      <c r="XDK361" s="1"/>
      <c r="XDL361" s="1"/>
      <c r="XDM361" s="1"/>
      <c r="XDN361" s="1"/>
      <c r="XDO361" s="1"/>
      <c r="XDP361" s="1"/>
      <c r="XDQ361" s="1"/>
      <c r="XDR361" s="1"/>
      <c r="XDS361" s="1"/>
      <c r="XDT361" s="1"/>
      <c r="XDU361" s="1"/>
      <c r="XDV361" s="1"/>
      <c r="XDW361" s="1"/>
      <c r="XDX361" s="1"/>
      <c r="XDY361" s="1"/>
      <c r="XDZ361" s="1"/>
      <c r="XEA361" s="1"/>
      <c r="XEB361" s="1"/>
      <c r="XEC361" s="1"/>
      <c r="XED361" s="1"/>
      <c r="XEE361" s="1"/>
      <c r="XEF361" s="1"/>
      <c r="XEG361" s="1"/>
      <c r="XEH361" s="1"/>
      <c r="XEI361" s="1"/>
      <c r="XEJ361" s="1"/>
      <c r="XEK361" s="1"/>
      <c r="XEL361" s="1"/>
      <c r="XEM361" s="1"/>
      <c r="XEN361" s="1"/>
      <c r="XEO361" s="1"/>
      <c r="XEP361" s="1"/>
      <c r="XEQ361" s="1"/>
      <c r="XER361" s="1"/>
      <c r="XES361" s="1"/>
      <c r="XET361" s="1"/>
      <c r="XEU361" s="1"/>
      <c r="XEV361" s="1"/>
      <c r="XEW361" s="1"/>
      <c r="XEX361" s="1"/>
      <c r="XEY361" s="1"/>
      <c r="XEZ361" s="1"/>
      <c r="XFA361" s="1"/>
      <c r="XFB361" s="1"/>
      <c r="XFC361" s="1"/>
      <c r="XFD361" s="1"/>
    </row>
    <row r="362" spans="1:151 16227:16384" s="11" customFormat="1" ht="20.25" customHeight="1" x14ac:dyDescent="0.25">
      <c r="A362" s="66" t="s">
        <v>110</v>
      </c>
      <c r="B362" s="67"/>
      <c r="C362" s="62">
        <v>1</v>
      </c>
      <c r="D362" s="62"/>
      <c r="E362" s="20" t="s">
        <v>246</v>
      </c>
      <c r="F362" s="60">
        <f>(31.8)*(10.764)</f>
        <v>342.29519999999997</v>
      </c>
      <c r="G362" s="61"/>
      <c r="H362" s="20">
        <v>0</v>
      </c>
      <c r="I362" s="20">
        <f>F362*(($I$169)+1)+H362</f>
        <v>530.55755999999997</v>
      </c>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WZC362" s="1"/>
      <c r="WZD362" s="1"/>
      <c r="WZE362" s="1"/>
      <c r="WZF362" s="1"/>
      <c r="WZG362" s="1"/>
      <c r="WZH362" s="1"/>
      <c r="WZI362" s="1"/>
      <c r="WZJ362" s="1"/>
      <c r="WZK362" s="1"/>
      <c r="WZL362" s="1"/>
      <c r="WZM362" s="1"/>
      <c r="WZN362" s="1"/>
      <c r="WZO362" s="1"/>
      <c r="WZP362" s="1"/>
      <c r="WZQ362" s="1"/>
      <c r="WZR362" s="1"/>
      <c r="WZS362" s="1"/>
      <c r="WZT362" s="1"/>
      <c r="WZU362" s="1"/>
      <c r="WZV362" s="1"/>
      <c r="WZW362" s="1"/>
      <c r="WZX362" s="1"/>
      <c r="WZY362" s="1"/>
      <c r="WZZ362" s="1"/>
      <c r="XAA362" s="1"/>
      <c r="XAB362" s="1"/>
      <c r="XAC362" s="1"/>
      <c r="XAD362" s="1"/>
      <c r="XAE362" s="1"/>
      <c r="XAF362" s="1"/>
      <c r="XAG362" s="1"/>
      <c r="XAH362" s="1"/>
      <c r="XAI362" s="1"/>
      <c r="XAJ362" s="1"/>
      <c r="XAK362" s="1"/>
      <c r="XAL362" s="1"/>
      <c r="XAM362" s="1"/>
      <c r="XAN362" s="1"/>
      <c r="XAO362" s="1"/>
      <c r="XAP362" s="1"/>
      <c r="XAQ362" s="1"/>
      <c r="XAR362" s="1"/>
      <c r="XAS362" s="1"/>
      <c r="XAT362" s="1"/>
      <c r="XAU362" s="1"/>
      <c r="XAV362" s="1"/>
      <c r="XAW362" s="1"/>
      <c r="XAX362" s="1"/>
      <c r="XAY362" s="1"/>
      <c r="XAZ362" s="1"/>
      <c r="XBA362" s="1"/>
      <c r="XBB362" s="1"/>
      <c r="XBC362" s="1"/>
      <c r="XBD362" s="1"/>
      <c r="XBE362" s="1"/>
      <c r="XBF362" s="1"/>
      <c r="XBG362" s="1"/>
      <c r="XBH362" s="1"/>
      <c r="XBI362" s="1"/>
      <c r="XBJ362" s="1"/>
      <c r="XBK362" s="1"/>
      <c r="XBL362" s="1"/>
      <c r="XBM362" s="1"/>
      <c r="XBN362" s="1"/>
      <c r="XBO362" s="1"/>
      <c r="XBP362" s="1"/>
      <c r="XBQ362" s="1"/>
      <c r="XBR362" s="1"/>
      <c r="XBS362" s="1"/>
      <c r="XBT362" s="1"/>
      <c r="XBU362" s="1"/>
      <c r="XBV362" s="1"/>
      <c r="XBW362" s="1"/>
      <c r="XBX362" s="1"/>
      <c r="XBY362" s="1"/>
      <c r="XBZ362" s="1"/>
      <c r="XCA362" s="1"/>
      <c r="XCB362" s="1"/>
      <c r="XCC362" s="1"/>
      <c r="XCD362" s="1"/>
      <c r="XCE362" s="1"/>
      <c r="XCF362" s="1"/>
      <c r="XCG362" s="1"/>
      <c r="XCH362" s="1"/>
      <c r="XCI362" s="1"/>
      <c r="XCJ362" s="1"/>
      <c r="XCK362" s="1"/>
      <c r="XCL362" s="1"/>
      <c r="XCM362" s="1"/>
      <c r="XCN362" s="1"/>
      <c r="XCO362" s="1"/>
      <c r="XCP362" s="1"/>
      <c r="XCQ362" s="1"/>
      <c r="XCR362" s="1"/>
      <c r="XCS362" s="1"/>
      <c r="XCT362" s="1"/>
      <c r="XCU362" s="1"/>
      <c r="XCV362" s="1"/>
      <c r="XCW362" s="1"/>
      <c r="XCX362" s="1"/>
      <c r="XCY362" s="1"/>
      <c r="XCZ362" s="1"/>
      <c r="XDA362" s="1"/>
      <c r="XDB362" s="1"/>
      <c r="XDC362" s="1"/>
      <c r="XDD362" s="1"/>
      <c r="XDE362" s="1"/>
      <c r="XDF362" s="1"/>
      <c r="XDG362" s="1"/>
      <c r="XDH362" s="1"/>
      <c r="XDI362" s="1"/>
      <c r="XDJ362" s="1"/>
      <c r="XDK362" s="1"/>
      <c r="XDL362" s="1"/>
      <c r="XDM362" s="1"/>
      <c r="XDN362" s="1"/>
      <c r="XDO362" s="1"/>
      <c r="XDP362" s="1"/>
      <c r="XDQ362" s="1"/>
      <c r="XDR362" s="1"/>
      <c r="XDS362" s="1"/>
      <c r="XDT362" s="1"/>
      <c r="XDU362" s="1"/>
      <c r="XDV362" s="1"/>
      <c r="XDW362" s="1"/>
      <c r="XDX362" s="1"/>
      <c r="XDY362" s="1"/>
      <c r="XDZ362" s="1"/>
      <c r="XEA362" s="1"/>
      <c r="XEB362" s="1"/>
      <c r="XEC362" s="1"/>
      <c r="XED362" s="1"/>
      <c r="XEE362" s="1"/>
      <c r="XEF362" s="1"/>
      <c r="XEG362" s="1"/>
      <c r="XEH362" s="1"/>
      <c r="XEI362" s="1"/>
      <c r="XEJ362" s="1"/>
      <c r="XEK362" s="1"/>
      <c r="XEL362" s="1"/>
      <c r="XEM362" s="1"/>
      <c r="XEN362" s="1"/>
      <c r="XEO362" s="1"/>
      <c r="XEP362" s="1"/>
      <c r="XEQ362" s="1"/>
      <c r="XER362" s="1"/>
      <c r="XES362" s="1"/>
      <c r="XET362" s="1"/>
      <c r="XEU362" s="1"/>
      <c r="XEV362" s="1"/>
      <c r="XEW362" s="1"/>
      <c r="XEX362" s="1"/>
      <c r="XEY362" s="1"/>
      <c r="XEZ362" s="1"/>
      <c r="XFA362" s="1"/>
      <c r="XFB362" s="1"/>
      <c r="XFC362" s="1"/>
      <c r="XFD362" s="1"/>
    </row>
    <row r="363" spans="1:151 16227:16384" s="11" customFormat="1" ht="20.25" customHeight="1" x14ac:dyDescent="0.25">
      <c r="A363" s="66" t="s">
        <v>110</v>
      </c>
      <c r="B363" s="67"/>
      <c r="C363" s="62">
        <f>C362+1</f>
        <v>2</v>
      </c>
      <c r="D363" s="62"/>
      <c r="E363" s="20" t="s">
        <v>245</v>
      </c>
      <c r="F363" s="60">
        <f>(47.62)*(10.764)</f>
        <v>512.58167999999989</v>
      </c>
      <c r="G363" s="61"/>
      <c r="H363" s="20">
        <v>0</v>
      </c>
      <c r="I363" s="20">
        <f t="shared" ref="I363:I365" si="99">F363*(($I$169)+1)+H363</f>
        <v>794.50160399999982</v>
      </c>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WZC363" s="1"/>
      <c r="WZD363" s="1"/>
      <c r="WZE363" s="1"/>
      <c r="WZF363" s="1"/>
      <c r="WZG363" s="1"/>
      <c r="WZH363" s="1"/>
      <c r="WZI363" s="1"/>
      <c r="WZJ363" s="1"/>
      <c r="WZK363" s="1"/>
      <c r="WZL363" s="1"/>
      <c r="WZM363" s="1"/>
      <c r="WZN363" s="1"/>
      <c r="WZO363" s="1"/>
      <c r="WZP363" s="1"/>
      <c r="WZQ363" s="1"/>
      <c r="WZR363" s="1"/>
      <c r="WZS363" s="1"/>
      <c r="WZT363" s="1"/>
      <c r="WZU363" s="1"/>
      <c r="WZV363" s="1"/>
      <c r="WZW363" s="1"/>
      <c r="WZX363" s="1"/>
      <c r="WZY363" s="1"/>
      <c r="WZZ363" s="1"/>
      <c r="XAA363" s="1"/>
      <c r="XAB363" s="1"/>
      <c r="XAC363" s="1"/>
      <c r="XAD363" s="1"/>
      <c r="XAE363" s="1"/>
      <c r="XAF363" s="1"/>
      <c r="XAG363" s="1"/>
      <c r="XAH363" s="1"/>
      <c r="XAI363" s="1"/>
      <c r="XAJ363" s="1"/>
      <c r="XAK363" s="1"/>
      <c r="XAL363" s="1"/>
      <c r="XAM363" s="1"/>
      <c r="XAN363" s="1"/>
      <c r="XAO363" s="1"/>
      <c r="XAP363" s="1"/>
      <c r="XAQ363" s="1"/>
      <c r="XAR363" s="1"/>
      <c r="XAS363" s="1"/>
      <c r="XAT363" s="1"/>
      <c r="XAU363" s="1"/>
      <c r="XAV363" s="1"/>
      <c r="XAW363" s="1"/>
      <c r="XAX363" s="1"/>
      <c r="XAY363" s="1"/>
      <c r="XAZ363" s="1"/>
      <c r="XBA363" s="1"/>
      <c r="XBB363" s="1"/>
      <c r="XBC363" s="1"/>
      <c r="XBD363" s="1"/>
      <c r="XBE363" s="1"/>
      <c r="XBF363" s="1"/>
      <c r="XBG363" s="1"/>
      <c r="XBH363" s="1"/>
      <c r="XBI363" s="1"/>
      <c r="XBJ363" s="1"/>
      <c r="XBK363" s="1"/>
      <c r="XBL363" s="1"/>
      <c r="XBM363" s="1"/>
      <c r="XBN363" s="1"/>
      <c r="XBO363" s="1"/>
      <c r="XBP363" s="1"/>
      <c r="XBQ363" s="1"/>
      <c r="XBR363" s="1"/>
      <c r="XBS363" s="1"/>
      <c r="XBT363" s="1"/>
      <c r="XBU363" s="1"/>
      <c r="XBV363" s="1"/>
      <c r="XBW363" s="1"/>
      <c r="XBX363" s="1"/>
      <c r="XBY363" s="1"/>
      <c r="XBZ363" s="1"/>
      <c r="XCA363" s="1"/>
      <c r="XCB363" s="1"/>
      <c r="XCC363" s="1"/>
      <c r="XCD363" s="1"/>
      <c r="XCE363" s="1"/>
      <c r="XCF363" s="1"/>
      <c r="XCG363" s="1"/>
      <c r="XCH363" s="1"/>
      <c r="XCI363" s="1"/>
      <c r="XCJ363" s="1"/>
      <c r="XCK363" s="1"/>
      <c r="XCL363" s="1"/>
      <c r="XCM363" s="1"/>
      <c r="XCN363" s="1"/>
      <c r="XCO363" s="1"/>
      <c r="XCP363" s="1"/>
      <c r="XCQ363" s="1"/>
      <c r="XCR363" s="1"/>
      <c r="XCS363" s="1"/>
      <c r="XCT363" s="1"/>
      <c r="XCU363" s="1"/>
      <c r="XCV363" s="1"/>
      <c r="XCW363" s="1"/>
      <c r="XCX363" s="1"/>
      <c r="XCY363" s="1"/>
      <c r="XCZ363" s="1"/>
      <c r="XDA363" s="1"/>
      <c r="XDB363" s="1"/>
      <c r="XDC363" s="1"/>
      <c r="XDD363" s="1"/>
      <c r="XDE363" s="1"/>
      <c r="XDF363" s="1"/>
      <c r="XDG363" s="1"/>
      <c r="XDH363" s="1"/>
      <c r="XDI363" s="1"/>
      <c r="XDJ363" s="1"/>
      <c r="XDK363" s="1"/>
      <c r="XDL363" s="1"/>
      <c r="XDM363" s="1"/>
      <c r="XDN363" s="1"/>
      <c r="XDO363" s="1"/>
      <c r="XDP363" s="1"/>
      <c r="XDQ363" s="1"/>
      <c r="XDR363" s="1"/>
      <c r="XDS363" s="1"/>
      <c r="XDT363" s="1"/>
      <c r="XDU363" s="1"/>
      <c r="XDV363" s="1"/>
      <c r="XDW363" s="1"/>
      <c r="XDX363" s="1"/>
      <c r="XDY363" s="1"/>
      <c r="XDZ363" s="1"/>
      <c r="XEA363" s="1"/>
      <c r="XEB363" s="1"/>
      <c r="XEC363" s="1"/>
      <c r="XED363" s="1"/>
      <c r="XEE363" s="1"/>
      <c r="XEF363" s="1"/>
      <c r="XEG363" s="1"/>
      <c r="XEH363" s="1"/>
      <c r="XEI363" s="1"/>
      <c r="XEJ363" s="1"/>
      <c r="XEK363" s="1"/>
      <c r="XEL363" s="1"/>
      <c r="XEM363" s="1"/>
      <c r="XEN363" s="1"/>
      <c r="XEO363" s="1"/>
      <c r="XEP363" s="1"/>
      <c r="XEQ363" s="1"/>
      <c r="XER363" s="1"/>
      <c r="XES363" s="1"/>
      <c r="XET363" s="1"/>
      <c r="XEU363" s="1"/>
      <c r="XEV363" s="1"/>
      <c r="XEW363" s="1"/>
      <c r="XEX363" s="1"/>
      <c r="XEY363" s="1"/>
      <c r="XEZ363" s="1"/>
      <c r="XFA363" s="1"/>
      <c r="XFB363" s="1"/>
      <c r="XFC363" s="1"/>
      <c r="XFD363" s="1"/>
    </row>
    <row r="364" spans="1:151 16227:16384" s="11" customFormat="1" ht="20.25" customHeight="1" x14ac:dyDescent="0.25">
      <c r="A364" s="66" t="s">
        <v>110</v>
      </c>
      <c r="B364" s="67"/>
      <c r="C364" s="62">
        <f t="shared" ref="C364:C365" si="100">C363+1</f>
        <v>3</v>
      </c>
      <c r="D364" s="62"/>
      <c r="E364" s="20" t="s">
        <v>227</v>
      </c>
      <c r="F364" s="60">
        <f>(90.66)*(10.764)</f>
        <v>975.86423999999988</v>
      </c>
      <c r="G364" s="61"/>
      <c r="H364" s="20">
        <v>0</v>
      </c>
      <c r="I364" s="20">
        <f t="shared" si="99"/>
        <v>1512.5895719999999</v>
      </c>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WZC364" s="1"/>
      <c r="WZD364" s="1"/>
      <c r="WZE364" s="1"/>
      <c r="WZF364" s="1"/>
      <c r="WZG364" s="1"/>
      <c r="WZH364" s="1"/>
      <c r="WZI364" s="1"/>
      <c r="WZJ364" s="1"/>
      <c r="WZK364" s="1"/>
      <c r="WZL364" s="1"/>
      <c r="WZM364" s="1"/>
      <c r="WZN364" s="1"/>
      <c r="WZO364" s="1"/>
      <c r="WZP364" s="1"/>
      <c r="WZQ364" s="1"/>
      <c r="WZR364" s="1"/>
      <c r="WZS364" s="1"/>
      <c r="WZT364" s="1"/>
      <c r="WZU364" s="1"/>
      <c r="WZV364" s="1"/>
      <c r="WZW364" s="1"/>
      <c r="WZX364" s="1"/>
      <c r="WZY364" s="1"/>
      <c r="WZZ364" s="1"/>
      <c r="XAA364" s="1"/>
      <c r="XAB364" s="1"/>
      <c r="XAC364" s="1"/>
      <c r="XAD364" s="1"/>
      <c r="XAE364" s="1"/>
      <c r="XAF364" s="1"/>
      <c r="XAG364" s="1"/>
      <c r="XAH364" s="1"/>
      <c r="XAI364" s="1"/>
      <c r="XAJ364" s="1"/>
      <c r="XAK364" s="1"/>
      <c r="XAL364" s="1"/>
      <c r="XAM364" s="1"/>
      <c r="XAN364" s="1"/>
      <c r="XAO364" s="1"/>
      <c r="XAP364" s="1"/>
      <c r="XAQ364" s="1"/>
      <c r="XAR364" s="1"/>
      <c r="XAS364" s="1"/>
      <c r="XAT364" s="1"/>
      <c r="XAU364" s="1"/>
      <c r="XAV364" s="1"/>
      <c r="XAW364" s="1"/>
      <c r="XAX364" s="1"/>
      <c r="XAY364" s="1"/>
      <c r="XAZ364" s="1"/>
      <c r="XBA364" s="1"/>
      <c r="XBB364" s="1"/>
      <c r="XBC364" s="1"/>
      <c r="XBD364" s="1"/>
      <c r="XBE364" s="1"/>
      <c r="XBF364" s="1"/>
      <c r="XBG364" s="1"/>
      <c r="XBH364" s="1"/>
      <c r="XBI364" s="1"/>
      <c r="XBJ364" s="1"/>
      <c r="XBK364" s="1"/>
      <c r="XBL364" s="1"/>
      <c r="XBM364" s="1"/>
      <c r="XBN364" s="1"/>
      <c r="XBO364" s="1"/>
      <c r="XBP364" s="1"/>
      <c r="XBQ364" s="1"/>
      <c r="XBR364" s="1"/>
      <c r="XBS364" s="1"/>
      <c r="XBT364" s="1"/>
      <c r="XBU364" s="1"/>
      <c r="XBV364" s="1"/>
      <c r="XBW364" s="1"/>
      <c r="XBX364" s="1"/>
      <c r="XBY364" s="1"/>
      <c r="XBZ364" s="1"/>
      <c r="XCA364" s="1"/>
      <c r="XCB364" s="1"/>
      <c r="XCC364" s="1"/>
      <c r="XCD364" s="1"/>
      <c r="XCE364" s="1"/>
      <c r="XCF364" s="1"/>
      <c r="XCG364" s="1"/>
      <c r="XCH364" s="1"/>
      <c r="XCI364" s="1"/>
      <c r="XCJ364" s="1"/>
      <c r="XCK364" s="1"/>
      <c r="XCL364" s="1"/>
      <c r="XCM364" s="1"/>
      <c r="XCN364" s="1"/>
      <c r="XCO364" s="1"/>
      <c r="XCP364" s="1"/>
      <c r="XCQ364" s="1"/>
      <c r="XCR364" s="1"/>
      <c r="XCS364" s="1"/>
      <c r="XCT364" s="1"/>
      <c r="XCU364" s="1"/>
      <c r="XCV364" s="1"/>
      <c r="XCW364" s="1"/>
      <c r="XCX364" s="1"/>
      <c r="XCY364" s="1"/>
      <c r="XCZ364" s="1"/>
      <c r="XDA364" s="1"/>
      <c r="XDB364" s="1"/>
      <c r="XDC364" s="1"/>
      <c r="XDD364" s="1"/>
      <c r="XDE364" s="1"/>
      <c r="XDF364" s="1"/>
      <c r="XDG364" s="1"/>
      <c r="XDH364" s="1"/>
      <c r="XDI364" s="1"/>
      <c r="XDJ364" s="1"/>
      <c r="XDK364" s="1"/>
      <c r="XDL364" s="1"/>
      <c r="XDM364" s="1"/>
      <c r="XDN364" s="1"/>
      <c r="XDO364" s="1"/>
      <c r="XDP364" s="1"/>
      <c r="XDQ364" s="1"/>
      <c r="XDR364" s="1"/>
      <c r="XDS364" s="1"/>
      <c r="XDT364" s="1"/>
      <c r="XDU364" s="1"/>
      <c r="XDV364" s="1"/>
      <c r="XDW364" s="1"/>
      <c r="XDX364" s="1"/>
      <c r="XDY364" s="1"/>
      <c r="XDZ364" s="1"/>
      <c r="XEA364" s="1"/>
      <c r="XEB364" s="1"/>
      <c r="XEC364" s="1"/>
      <c r="XED364" s="1"/>
      <c r="XEE364" s="1"/>
      <c r="XEF364" s="1"/>
      <c r="XEG364" s="1"/>
      <c r="XEH364" s="1"/>
      <c r="XEI364" s="1"/>
      <c r="XEJ364" s="1"/>
      <c r="XEK364" s="1"/>
      <c r="XEL364" s="1"/>
      <c r="XEM364" s="1"/>
      <c r="XEN364" s="1"/>
      <c r="XEO364" s="1"/>
      <c r="XEP364" s="1"/>
      <c r="XEQ364" s="1"/>
      <c r="XER364" s="1"/>
      <c r="XES364" s="1"/>
      <c r="XET364" s="1"/>
      <c r="XEU364" s="1"/>
      <c r="XEV364" s="1"/>
      <c r="XEW364" s="1"/>
      <c r="XEX364" s="1"/>
      <c r="XEY364" s="1"/>
      <c r="XEZ364" s="1"/>
      <c r="XFA364" s="1"/>
      <c r="XFB364" s="1"/>
      <c r="XFC364" s="1"/>
      <c r="XFD364" s="1"/>
    </row>
    <row r="365" spans="1:151 16227:16384" s="11" customFormat="1" ht="20.25" customHeight="1" x14ac:dyDescent="0.25">
      <c r="A365" s="66" t="s">
        <v>110</v>
      </c>
      <c r="B365" s="67"/>
      <c r="C365" s="62">
        <f t="shared" si="100"/>
        <v>4</v>
      </c>
      <c r="D365" s="62"/>
      <c r="E365" s="20" t="s">
        <v>224</v>
      </c>
      <c r="F365" s="60">
        <f t="shared" ref="F365" si="101">(71.05)*(10.764)</f>
        <v>764.78219999999988</v>
      </c>
      <c r="G365" s="61"/>
      <c r="H365" s="20">
        <v>0</v>
      </c>
      <c r="I365" s="20">
        <f t="shared" si="99"/>
        <v>1185.4124099999999</v>
      </c>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WZC365" s="1"/>
      <c r="WZD365" s="1"/>
      <c r="WZE365" s="1"/>
      <c r="WZF365" s="1"/>
      <c r="WZG365" s="1"/>
      <c r="WZH365" s="1"/>
      <c r="WZI365" s="1"/>
      <c r="WZJ365" s="1"/>
      <c r="WZK365" s="1"/>
      <c r="WZL365" s="1"/>
      <c r="WZM365" s="1"/>
      <c r="WZN365" s="1"/>
      <c r="WZO365" s="1"/>
      <c r="WZP365" s="1"/>
      <c r="WZQ365" s="1"/>
      <c r="WZR365" s="1"/>
      <c r="WZS365" s="1"/>
      <c r="WZT365" s="1"/>
      <c r="WZU365" s="1"/>
      <c r="WZV365" s="1"/>
      <c r="WZW365" s="1"/>
      <c r="WZX365" s="1"/>
      <c r="WZY365" s="1"/>
      <c r="WZZ365" s="1"/>
      <c r="XAA365" s="1"/>
      <c r="XAB365" s="1"/>
      <c r="XAC365" s="1"/>
      <c r="XAD365" s="1"/>
      <c r="XAE365" s="1"/>
      <c r="XAF365" s="1"/>
      <c r="XAG365" s="1"/>
      <c r="XAH365" s="1"/>
      <c r="XAI365" s="1"/>
      <c r="XAJ365" s="1"/>
      <c r="XAK365" s="1"/>
      <c r="XAL365" s="1"/>
      <c r="XAM365" s="1"/>
      <c r="XAN365" s="1"/>
      <c r="XAO365" s="1"/>
      <c r="XAP365" s="1"/>
      <c r="XAQ365" s="1"/>
      <c r="XAR365" s="1"/>
      <c r="XAS365" s="1"/>
      <c r="XAT365" s="1"/>
      <c r="XAU365" s="1"/>
      <c r="XAV365" s="1"/>
      <c r="XAW365" s="1"/>
      <c r="XAX365" s="1"/>
      <c r="XAY365" s="1"/>
      <c r="XAZ365" s="1"/>
      <c r="XBA365" s="1"/>
      <c r="XBB365" s="1"/>
      <c r="XBC365" s="1"/>
      <c r="XBD365" s="1"/>
      <c r="XBE365" s="1"/>
      <c r="XBF365" s="1"/>
      <c r="XBG365" s="1"/>
      <c r="XBH365" s="1"/>
      <c r="XBI365" s="1"/>
      <c r="XBJ365" s="1"/>
      <c r="XBK365" s="1"/>
      <c r="XBL365" s="1"/>
      <c r="XBM365" s="1"/>
      <c r="XBN365" s="1"/>
      <c r="XBO365" s="1"/>
      <c r="XBP365" s="1"/>
      <c r="XBQ365" s="1"/>
      <c r="XBR365" s="1"/>
      <c r="XBS365" s="1"/>
      <c r="XBT365" s="1"/>
      <c r="XBU365" s="1"/>
      <c r="XBV365" s="1"/>
      <c r="XBW365" s="1"/>
      <c r="XBX365" s="1"/>
      <c r="XBY365" s="1"/>
      <c r="XBZ365" s="1"/>
      <c r="XCA365" s="1"/>
      <c r="XCB365" s="1"/>
      <c r="XCC365" s="1"/>
      <c r="XCD365" s="1"/>
      <c r="XCE365" s="1"/>
      <c r="XCF365" s="1"/>
      <c r="XCG365" s="1"/>
      <c r="XCH365" s="1"/>
      <c r="XCI365" s="1"/>
      <c r="XCJ365" s="1"/>
      <c r="XCK365" s="1"/>
      <c r="XCL365" s="1"/>
      <c r="XCM365" s="1"/>
      <c r="XCN365" s="1"/>
      <c r="XCO365" s="1"/>
      <c r="XCP365" s="1"/>
      <c r="XCQ365" s="1"/>
      <c r="XCR365" s="1"/>
      <c r="XCS365" s="1"/>
      <c r="XCT365" s="1"/>
      <c r="XCU365" s="1"/>
      <c r="XCV365" s="1"/>
      <c r="XCW365" s="1"/>
      <c r="XCX365" s="1"/>
      <c r="XCY365" s="1"/>
      <c r="XCZ365" s="1"/>
      <c r="XDA365" s="1"/>
      <c r="XDB365" s="1"/>
      <c r="XDC365" s="1"/>
      <c r="XDD365" s="1"/>
      <c r="XDE365" s="1"/>
      <c r="XDF365" s="1"/>
      <c r="XDG365" s="1"/>
      <c r="XDH365" s="1"/>
      <c r="XDI365" s="1"/>
      <c r="XDJ365" s="1"/>
      <c r="XDK365" s="1"/>
      <c r="XDL365" s="1"/>
      <c r="XDM365" s="1"/>
      <c r="XDN365" s="1"/>
      <c r="XDO365" s="1"/>
      <c r="XDP365" s="1"/>
      <c r="XDQ365" s="1"/>
      <c r="XDR365" s="1"/>
      <c r="XDS365" s="1"/>
      <c r="XDT365" s="1"/>
      <c r="XDU365" s="1"/>
      <c r="XDV365" s="1"/>
      <c r="XDW365" s="1"/>
      <c r="XDX365" s="1"/>
      <c r="XDY365" s="1"/>
      <c r="XDZ365" s="1"/>
      <c r="XEA365" s="1"/>
      <c r="XEB365" s="1"/>
      <c r="XEC365" s="1"/>
      <c r="XED365" s="1"/>
      <c r="XEE365" s="1"/>
      <c r="XEF365" s="1"/>
      <c r="XEG365" s="1"/>
      <c r="XEH365" s="1"/>
      <c r="XEI365" s="1"/>
      <c r="XEJ365" s="1"/>
      <c r="XEK365" s="1"/>
      <c r="XEL365" s="1"/>
      <c r="XEM365" s="1"/>
      <c r="XEN365" s="1"/>
      <c r="XEO365" s="1"/>
      <c r="XEP365" s="1"/>
      <c r="XEQ365" s="1"/>
      <c r="XER365" s="1"/>
      <c r="XES365" s="1"/>
      <c r="XET365" s="1"/>
      <c r="XEU365" s="1"/>
      <c r="XEV365" s="1"/>
      <c r="XEW365" s="1"/>
      <c r="XEX365" s="1"/>
      <c r="XEY365" s="1"/>
      <c r="XEZ365" s="1"/>
      <c r="XFA365" s="1"/>
      <c r="XFB365" s="1"/>
      <c r="XFC365" s="1"/>
      <c r="XFD365" s="1"/>
    </row>
    <row r="366" spans="1:151 16227:16384" s="11" customFormat="1" ht="20.25" x14ac:dyDescent="0.25">
      <c r="A366" s="63" t="s">
        <v>260</v>
      </c>
      <c r="B366" s="64"/>
      <c r="C366" s="64"/>
      <c r="D366" s="64"/>
      <c r="E366" s="64"/>
      <c r="F366" s="64"/>
      <c r="G366" s="64"/>
      <c r="H366" s="64"/>
      <c r="I366" s="65"/>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WZC366" s="1"/>
      <c r="WZD366" s="1"/>
      <c r="WZE366" s="1"/>
      <c r="WZF366" s="1"/>
      <c r="WZG366" s="1"/>
      <c r="WZH366" s="1"/>
      <c r="WZI366" s="1"/>
      <c r="WZJ366" s="1"/>
      <c r="WZK366" s="1"/>
      <c r="WZL366" s="1"/>
      <c r="WZM366" s="1"/>
      <c r="WZN366" s="1"/>
      <c r="WZO366" s="1"/>
      <c r="WZP366" s="1"/>
      <c r="WZQ366" s="1"/>
      <c r="WZR366" s="1"/>
      <c r="WZS366" s="1"/>
      <c r="WZT366" s="1"/>
      <c r="WZU366" s="1"/>
      <c r="WZV366" s="1"/>
      <c r="WZW366" s="1"/>
      <c r="WZX366" s="1"/>
      <c r="WZY366" s="1"/>
      <c r="WZZ366" s="1"/>
      <c r="XAA366" s="1"/>
      <c r="XAB366" s="1"/>
      <c r="XAC366" s="1"/>
      <c r="XAD366" s="1"/>
      <c r="XAE366" s="1"/>
      <c r="XAF366" s="1"/>
      <c r="XAG366" s="1"/>
      <c r="XAH366" s="1"/>
      <c r="XAI366" s="1"/>
      <c r="XAJ366" s="1"/>
      <c r="XAK366" s="1"/>
      <c r="XAL366" s="1"/>
      <c r="XAM366" s="1"/>
      <c r="XAN366" s="1"/>
      <c r="XAO366" s="1"/>
      <c r="XAP366" s="1"/>
      <c r="XAQ366" s="1"/>
      <c r="XAR366" s="1"/>
      <c r="XAS366" s="1"/>
      <c r="XAT366" s="1"/>
      <c r="XAU366" s="1"/>
      <c r="XAV366" s="1"/>
      <c r="XAW366" s="1"/>
      <c r="XAX366" s="1"/>
      <c r="XAY366" s="1"/>
      <c r="XAZ366" s="1"/>
      <c r="XBA366" s="1"/>
      <c r="XBB366" s="1"/>
      <c r="XBC366" s="1"/>
      <c r="XBD366" s="1"/>
      <c r="XBE366" s="1"/>
      <c r="XBF366" s="1"/>
      <c r="XBG366" s="1"/>
      <c r="XBH366" s="1"/>
      <c r="XBI366" s="1"/>
      <c r="XBJ366" s="1"/>
      <c r="XBK366" s="1"/>
      <c r="XBL366" s="1"/>
      <c r="XBM366" s="1"/>
      <c r="XBN366" s="1"/>
      <c r="XBO366" s="1"/>
      <c r="XBP366" s="1"/>
      <c r="XBQ366" s="1"/>
      <c r="XBR366" s="1"/>
      <c r="XBS366" s="1"/>
      <c r="XBT366" s="1"/>
      <c r="XBU366" s="1"/>
      <c r="XBV366" s="1"/>
      <c r="XBW366" s="1"/>
      <c r="XBX366" s="1"/>
      <c r="XBY366" s="1"/>
      <c r="XBZ366" s="1"/>
      <c r="XCA366" s="1"/>
      <c r="XCB366" s="1"/>
      <c r="XCC366" s="1"/>
      <c r="XCD366" s="1"/>
      <c r="XCE366" s="1"/>
      <c r="XCF366" s="1"/>
      <c r="XCG366" s="1"/>
      <c r="XCH366" s="1"/>
      <c r="XCI366" s="1"/>
      <c r="XCJ366" s="1"/>
      <c r="XCK366" s="1"/>
      <c r="XCL366" s="1"/>
      <c r="XCM366" s="1"/>
      <c r="XCN366" s="1"/>
      <c r="XCO366" s="1"/>
      <c r="XCP366" s="1"/>
      <c r="XCQ366" s="1"/>
      <c r="XCR366" s="1"/>
      <c r="XCS366" s="1"/>
      <c r="XCT366" s="1"/>
      <c r="XCU366" s="1"/>
      <c r="XCV366" s="1"/>
      <c r="XCW366" s="1"/>
      <c r="XCX366" s="1"/>
      <c r="XCY366" s="1"/>
      <c r="XCZ366" s="1"/>
      <c r="XDA366" s="1"/>
      <c r="XDB366" s="1"/>
      <c r="XDC366" s="1"/>
      <c r="XDD366" s="1"/>
      <c r="XDE366" s="1"/>
      <c r="XDF366" s="1"/>
      <c r="XDG366" s="1"/>
      <c r="XDH366" s="1"/>
      <c r="XDI366" s="1"/>
      <c r="XDJ366" s="1"/>
      <c r="XDK366" s="1"/>
      <c r="XDL366" s="1"/>
      <c r="XDM366" s="1"/>
      <c r="XDN366" s="1"/>
      <c r="XDO366" s="1"/>
      <c r="XDP366" s="1"/>
      <c r="XDQ366" s="1"/>
      <c r="XDR366" s="1"/>
      <c r="XDS366" s="1"/>
      <c r="XDT366" s="1"/>
      <c r="XDU366" s="1"/>
      <c r="XDV366" s="1"/>
      <c r="XDW366" s="1"/>
      <c r="XDX366" s="1"/>
      <c r="XDY366" s="1"/>
      <c r="XDZ366" s="1"/>
      <c r="XEA366" s="1"/>
      <c r="XEB366" s="1"/>
      <c r="XEC366" s="1"/>
      <c r="XED366" s="1"/>
      <c r="XEE366" s="1"/>
      <c r="XEF366" s="1"/>
      <c r="XEG366" s="1"/>
      <c r="XEH366" s="1"/>
      <c r="XEI366" s="1"/>
      <c r="XEJ366" s="1"/>
      <c r="XEK366" s="1"/>
      <c r="XEL366" s="1"/>
      <c r="XEM366" s="1"/>
      <c r="XEN366" s="1"/>
      <c r="XEO366" s="1"/>
      <c r="XEP366" s="1"/>
      <c r="XEQ366" s="1"/>
      <c r="XER366" s="1"/>
      <c r="XES366" s="1"/>
      <c r="XET366" s="1"/>
      <c r="XEU366" s="1"/>
      <c r="XEV366" s="1"/>
      <c r="XEW366" s="1"/>
      <c r="XEX366" s="1"/>
      <c r="XEY366" s="1"/>
      <c r="XEZ366" s="1"/>
      <c r="XFA366" s="1"/>
      <c r="XFB366" s="1"/>
      <c r="XFC366" s="1"/>
      <c r="XFD366" s="1"/>
    </row>
    <row r="367" spans="1:151 16227:16384" s="11" customFormat="1" ht="20.25" customHeight="1" x14ac:dyDescent="0.25">
      <c r="A367" s="66" t="s">
        <v>110</v>
      </c>
      <c r="B367" s="67"/>
      <c r="C367" s="62">
        <v>1</v>
      </c>
      <c r="D367" s="62"/>
      <c r="E367" s="20" t="s">
        <v>245</v>
      </c>
      <c r="F367" s="60">
        <f>(38.11)*(10.764)</f>
        <v>410.21603999999996</v>
      </c>
      <c r="G367" s="61"/>
      <c r="H367" s="20">
        <v>0</v>
      </c>
      <c r="I367" s="20">
        <f>F367*(($I$169)+1)+H367</f>
        <v>635.83486199999993</v>
      </c>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WZC367" s="1"/>
      <c r="WZD367" s="1"/>
      <c r="WZE367" s="1"/>
      <c r="WZF367" s="1"/>
      <c r="WZG367" s="1"/>
      <c r="WZH367" s="1"/>
      <c r="WZI367" s="1"/>
      <c r="WZJ367" s="1"/>
      <c r="WZK367" s="1"/>
      <c r="WZL367" s="1"/>
      <c r="WZM367" s="1"/>
      <c r="WZN367" s="1"/>
      <c r="WZO367" s="1"/>
      <c r="WZP367" s="1"/>
      <c r="WZQ367" s="1"/>
      <c r="WZR367" s="1"/>
      <c r="WZS367" s="1"/>
      <c r="WZT367" s="1"/>
      <c r="WZU367" s="1"/>
      <c r="WZV367" s="1"/>
      <c r="WZW367" s="1"/>
      <c r="WZX367" s="1"/>
      <c r="WZY367" s="1"/>
      <c r="WZZ367" s="1"/>
      <c r="XAA367" s="1"/>
      <c r="XAB367" s="1"/>
      <c r="XAC367" s="1"/>
      <c r="XAD367" s="1"/>
      <c r="XAE367" s="1"/>
      <c r="XAF367" s="1"/>
      <c r="XAG367" s="1"/>
      <c r="XAH367" s="1"/>
      <c r="XAI367" s="1"/>
      <c r="XAJ367" s="1"/>
      <c r="XAK367" s="1"/>
      <c r="XAL367" s="1"/>
      <c r="XAM367" s="1"/>
      <c r="XAN367" s="1"/>
      <c r="XAO367" s="1"/>
      <c r="XAP367" s="1"/>
      <c r="XAQ367" s="1"/>
      <c r="XAR367" s="1"/>
      <c r="XAS367" s="1"/>
      <c r="XAT367" s="1"/>
      <c r="XAU367" s="1"/>
      <c r="XAV367" s="1"/>
      <c r="XAW367" s="1"/>
      <c r="XAX367" s="1"/>
      <c r="XAY367" s="1"/>
      <c r="XAZ367" s="1"/>
      <c r="XBA367" s="1"/>
      <c r="XBB367" s="1"/>
      <c r="XBC367" s="1"/>
      <c r="XBD367" s="1"/>
      <c r="XBE367" s="1"/>
      <c r="XBF367" s="1"/>
      <c r="XBG367" s="1"/>
      <c r="XBH367" s="1"/>
      <c r="XBI367" s="1"/>
      <c r="XBJ367" s="1"/>
      <c r="XBK367" s="1"/>
      <c r="XBL367" s="1"/>
      <c r="XBM367" s="1"/>
      <c r="XBN367" s="1"/>
      <c r="XBO367" s="1"/>
      <c r="XBP367" s="1"/>
      <c r="XBQ367" s="1"/>
      <c r="XBR367" s="1"/>
      <c r="XBS367" s="1"/>
      <c r="XBT367" s="1"/>
      <c r="XBU367" s="1"/>
      <c r="XBV367" s="1"/>
      <c r="XBW367" s="1"/>
      <c r="XBX367" s="1"/>
      <c r="XBY367" s="1"/>
      <c r="XBZ367" s="1"/>
      <c r="XCA367" s="1"/>
      <c r="XCB367" s="1"/>
      <c r="XCC367" s="1"/>
      <c r="XCD367" s="1"/>
      <c r="XCE367" s="1"/>
      <c r="XCF367" s="1"/>
      <c r="XCG367" s="1"/>
      <c r="XCH367" s="1"/>
      <c r="XCI367" s="1"/>
      <c r="XCJ367" s="1"/>
      <c r="XCK367" s="1"/>
      <c r="XCL367" s="1"/>
      <c r="XCM367" s="1"/>
      <c r="XCN367" s="1"/>
      <c r="XCO367" s="1"/>
      <c r="XCP367" s="1"/>
      <c r="XCQ367" s="1"/>
      <c r="XCR367" s="1"/>
      <c r="XCS367" s="1"/>
      <c r="XCT367" s="1"/>
      <c r="XCU367" s="1"/>
      <c r="XCV367" s="1"/>
      <c r="XCW367" s="1"/>
      <c r="XCX367" s="1"/>
      <c r="XCY367" s="1"/>
      <c r="XCZ367" s="1"/>
      <c r="XDA367" s="1"/>
      <c r="XDB367" s="1"/>
      <c r="XDC367" s="1"/>
      <c r="XDD367" s="1"/>
      <c r="XDE367" s="1"/>
      <c r="XDF367" s="1"/>
      <c r="XDG367" s="1"/>
      <c r="XDH367" s="1"/>
      <c r="XDI367" s="1"/>
      <c r="XDJ367" s="1"/>
      <c r="XDK367" s="1"/>
      <c r="XDL367" s="1"/>
      <c r="XDM367" s="1"/>
      <c r="XDN367" s="1"/>
      <c r="XDO367" s="1"/>
      <c r="XDP367" s="1"/>
      <c r="XDQ367" s="1"/>
      <c r="XDR367" s="1"/>
      <c r="XDS367" s="1"/>
      <c r="XDT367" s="1"/>
      <c r="XDU367" s="1"/>
      <c r="XDV367" s="1"/>
      <c r="XDW367" s="1"/>
      <c r="XDX367" s="1"/>
      <c r="XDY367" s="1"/>
      <c r="XDZ367" s="1"/>
      <c r="XEA367" s="1"/>
      <c r="XEB367" s="1"/>
      <c r="XEC367" s="1"/>
      <c r="XED367" s="1"/>
      <c r="XEE367" s="1"/>
      <c r="XEF367" s="1"/>
      <c r="XEG367" s="1"/>
      <c r="XEH367" s="1"/>
      <c r="XEI367" s="1"/>
      <c r="XEJ367" s="1"/>
      <c r="XEK367" s="1"/>
      <c r="XEL367" s="1"/>
      <c r="XEM367" s="1"/>
      <c r="XEN367" s="1"/>
      <c r="XEO367" s="1"/>
      <c r="XEP367" s="1"/>
      <c r="XEQ367" s="1"/>
      <c r="XER367" s="1"/>
      <c r="XES367" s="1"/>
      <c r="XET367" s="1"/>
      <c r="XEU367" s="1"/>
      <c r="XEV367" s="1"/>
      <c r="XEW367" s="1"/>
      <c r="XEX367" s="1"/>
      <c r="XEY367" s="1"/>
      <c r="XEZ367" s="1"/>
      <c r="XFA367" s="1"/>
      <c r="XFB367" s="1"/>
      <c r="XFC367" s="1"/>
      <c r="XFD367" s="1"/>
    </row>
    <row r="368" spans="1:151 16227:16384" s="11" customFormat="1" ht="20.25" customHeight="1" x14ac:dyDescent="0.25">
      <c r="A368" s="66" t="s">
        <v>110</v>
      </c>
      <c r="B368" s="67"/>
      <c r="C368" s="62">
        <f>C367+1</f>
        <v>2</v>
      </c>
      <c r="D368" s="62"/>
      <c r="E368" s="20" t="s">
        <v>245</v>
      </c>
      <c r="F368" s="60">
        <f>(47.62)*(10.764)</f>
        <v>512.58167999999989</v>
      </c>
      <c r="G368" s="61"/>
      <c r="H368" s="20">
        <v>0</v>
      </c>
      <c r="I368" s="20">
        <f t="shared" ref="I368:I370" si="102">F368*(($I$169)+1)+H368</f>
        <v>794.50160399999982</v>
      </c>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WZC368" s="1"/>
      <c r="WZD368" s="1"/>
      <c r="WZE368" s="1"/>
      <c r="WZF368" s="1"/>
      <c r="WZG368" s="1"/>
      <c r="WZH368" s="1"/>
      <c r="WZI368" s="1"/>
      <c r="WZJ368" s="1"/>
      <c r="WZK368" s="1"/>
      <c r="WZL368" s="1"/>
      <c r="WZM368" s="1"/>
      <c r="WZN368" s="1"/>
      <c r="WZO368" s="1"/>
      <c r="WZP368" s="1"/>
      <c r="WZQ368" s="1"/>
      <c r="WZR368" s="1"/>
      <c r="WZS368" s="1"/>
      <c r="WZT368" s="1"/>
      <c r="WZU368" s="1"/>
      <c r="WZV368" s="1"/>
      <c r="WZW368" s="1"/>
      <c r="WZX368" s="1"/>
      <c r="WZY368" s="1"/>
      <c r="WZZ368" s="1"/>
      <c r="XAA368" s="1"/>
      <c r="XAB368" s="1"/>
      <c r="XAC368" s="1"/>
      <c r="XAD368" s="1"/>
      <c r="XAE368" s="1"/>
      <c r="XAF368" s="1"/>
      <c r="XAG368" s="1"/>
      <c r="XAH368" s="1"/>
      <c r="XAI368" s="1"/>
      <c r="XAJ368" s="1"/>
      <c r="XAK368" s="1"/>
      <c r="XAL368" s="1"/>
      <c r="XAM368" s="1"/>
      <c r="XAN368" s="1"/>
      <c r="XAO368" s="1"/>
      <c r="XAP368" s="1"/>
      <c r="XAQ368" s="1"/>
      <c r="XAR368" s="1"/>
      <c r="XAS368" s="1"/>
      <c r="XAT368" s="1"/>
      <c r="XAU368" s="1"/>
      <c r="XAV368" s="1"/>
      <c r="XAW368" s="1"/>
      <c r="XAX368" s="1"/>
      <c r="XAY368" s="1"/>
      <c r="XAZ368" s="1"/>
      <c r="XBA368" s="1"/>
      <c r="XBB368" s="1"/>
      <c r="XBC368" s="1"/>
      <c r="XBD368" s="1"/>
      <c r="XBE368" s="1"/>
      <c r="XBF368" s="1"/>
      <c r="XBG368" s="1"/>
      <c r="XBH368" s="1"/>
      <c r="XBI368" s="1"/>
      <c r="XBJ368" s="1"/>
      <c r="XBK368" s="1"/>
      <c r="XBL368" s="1"/>
      <c r="XBM368" s="1"/>
      <c r="XBN368" s="1"/>
      <c r="XBO368" s="1"/>
      <c r="XBP368" s="1"/>
      <c r="XBQ368" s="1"/>
      <c r="XBR368" s="1"/>
      <c r="XBS368" s="1"/>
      <c r="XBT368" s="1"/>
      <c r="XBU368" s="1"/>
      <c r="XBV368" s="1"/>
      <c r="XBW368" s="1"/>
      <c r="XBX368" s="1"/>
      <c r="XBY368" s="1"/>
      <c r="XBZ368" s="1"/>
      <c r="XCA368" s="1"/>
      <c r="XCB368" s="1"/>
      <c r="XCC368" s="1"/>
      <c r="XCD368" s="1"/>
      <c r="XCE368" s="1"/>
      <c r="XCF368" s="1"/>
      <c r="XCG368" s="1"/>
      <c r="XCH368" s="1"/>
      <c r="XCI368" s="1"/>
      <c r="XCJ368" s="1"/>
      <c r="XCK368" s="1"/>
      <c r="XCL368" s="1"/>
      <c r="XCM368" s="1"/>
      <c r="XCN368" s="1"/>
      <c r="XCO368" s="1"/>
      <c r="XCP368" s="1"/>
      <c r="XCQ368" s="1"/>
      <c r="XCR368" s="1"/>
      <c r="XCS368" s="1"/>
      <c r="XCT368" s="1"/>
      <c r="XCU368" s="1"/>
      <c r="XCV368" s="1"/>
      <c r="XCW368" s="1"/>
      <c r="XCX368" s="1"/>
      <c r="XCY368" s="1"/>
      <c r="XCZ368" s="1"/>
      <c r="XDA368" s="1"/>
      <c r="XDB368" s="1"/>
      <c r="XDC368" s="1"/>
      <c r="XDD368" s="1"/>
      <c r="XDE368" s="1"/>
      <c r="XDF368" s="1"/>
      <c r="XDG368" s="1"/>
      <c r="XDH368" s="1"/>
      <c r="XDI368" s="1"/>
      <c r="XDJ368" s="1"/>
      <c r="XDK368" s="1"/>
      <c r="XDL368" s="1"/>
      <c r="XDM368" s="1"/>
      <c r="XDN368" s="1"/>
      <c r="XDO368" s="1"/>
      <c r="XDP368" s="1"/>
      <c r="XDQ368" s="1"/>
      <c r="XDR368" s="1"/>
      <c r="XDS368" s="1"/>
      <c r="XDT368" s="1"/>
      <c r="XDU368" s="1"/>
      <c r="XDV368" s="1"/>
      <c r="XDW368" s="1"/>
      <c r="XDX368" s="1"/>
      <c r="XDY368" s="1"/>
      <c r="XDZ368" s="1"/>
      <c r="XEA368" s="1"/>
      <c r="XEB368" s="1"/>
      <c r="XEC368" s="1"/>
      <c r="XED368" s="1"/>
      <c r="XEE368" s="1"/>
      <c r="XEF368" s="1"/>
      <c r="XEG368" s="1"/>
      <c r="XEH368" s="1"/>
      <c r="XEI368" s="1"/>
      <c r="XEJ368" s="1"/>
      <c r="XEK368" s="1"/>
      <c r="XEL368" s="1"/>
      <c r="XEM368" s="1"/>
      <c r="XEN368" s="1"/>
      <c r="XEO368" s="1"/>
      <c r="XEP368" s="1"/>
      <c r="XEQ368" s="1"/>
      <c r="XER368" s="1"/>
      <c r="XES368" s="1"/>
      <c r="XET368" s="1"/>
      <c r="XEU368" s="1"/>
      <c r="XEV368" s="1"/>
      <c r="XEW368" s="1"/>
      <c r="XEX368" s="1"/>
      <c r="XEY368" s="1"/>
      <c r="XEZ368" s="1"/>
      <c r="XFA368" s="1"/>
      <c r="XFB368" s="1"/>
      <c r="XFC368" s="1"/>
      <c r="XFD368" s="1"/>
    </row>
    <row r="369" spans="1:151 16227:16384" s="11" customFormat="1" ht="20.25" customHeight="1" x14ac:dyDescent="0.25">
      <c r="A369" s="66" t="s">
        <v>110</v>
      </c>
      <c r="B369" s="67"/>
      <c r="C369" s="62">
        <f t="shared" ref="C369:C370" si="103">C368+1</f>
        <v>3</v>
      </c>
      <c r="D369" s="62"/>
      <c r="E369" s="20" t="s">
        <v>227</v>
      </c>
      <c r="F369" s="60">
        <f>(90.66)*(10.764)</f>
        <v>975.86423999999988</v>
      </c>
      <c r="G369" s="61"/>
      <c r="H369" s="20">
        <v>0</v>
      </c>
      <c r="I369" s="20">
        <f t="shared" si="102"/>
        <v>1512.5895719999999</v>
      </c>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WZC369" s="1"/>
      <c r="WZD369" s="1"/>
      <c r="WZE369" s="1"/>
      <c r="WZF369" s="1"/>
      <c r="WZG369" s="1"/>
      <c r="WZH369" s="1"/>
      <c r="WZI369" s="1"/>
      <c r="WZJ369" s="1"/>
      <c r="WZK369" s="1"/>
      <c r="WZL369" s="1"/>
      <c r="WZM369" s="1"/>
      <c r="WZN369" s="1"/>
      <c r="WZO369" s="1"/>
      <c r="WZP369" s="1"/>
      <c r="WZQ369" s="1"/>
      <c r="WZR369" s="1"/>
      <c r="WZS369" s="1"/>
      <c r="WZT369" s="1"/>
      <c r="WZU369" s="1"/>
      <c r="WZV369" s="1"/>
      <c r="WZW369" s="1"/>
      <c r="WZX369" s="1"/>
      <c r="WZY369" s="1"/>
      <c r="WZZ369" s="1"/>
      <c r="XAA369" s="1"/>
      <c r="XAB369" s="1"/>
      <c r="XAC369" s="1"/>
      <c r="XAD369" s="1"/>
      <c r="XAE369" s="1"/>
      <c r="XAF369" s="1"/>
      <c r="XAG369" s="1"/>
      <c r="XAH369" s="1"/>
      <c r="XAI369" s="1"/>
      <c r="XAJ369" s="1"/>
      <c r="XAK369" s="1"/>
      <c r="XAL369" s="1"/>
      <c r="XAM369" s="1"/>
      <c r="XAN369" s="1"/>
      <c r="XAO369" s="1"/>
      <c r="XAP369" s="1"/>
      <c r="XAQ369" s="1"/>
      <c r="XAR369" s="1"/>
      <c r="XAS369" s="1"/>
      <c r="XAT369" s="1"/>
      <c r="XAU369" s="1"/>
      <c r="XAV369" s="1"/>
      <c r="XAW369" s="1"/>
      <c r="XAX369" s="1"/>
      <c r="XAY369" s="1"/>
      <c r="XAZ369" s="1"/>
      <c r="XBA369" s="1"/>
      <c r="XBB369" s="1"/>
      <c r="XBC369" s="1"/>
      <c r="XBD369" s="1"/>
      <c r="XBE369" s="1"/>
      <c r="XBF369" s="1"/>
      <c r="XBG369" s="1"/>
      <c r="XBH369" s="1"/>
      <c r="XBI369" s="1"/>
      <c r="XBJ369" s="1"/>
      <c r="XBK369" s="1"/>
      <c r="XBL369" s="1"/>
      <c r="XBM369" s="1"/>
      <c r="XBN369" s="1"/>
      <c r="XBO369" s="1"/>
      <c r="XBP369" s="1"/>
      <c r="XBQ369" s="1"/>
      <c r="XBR369" s="1"/>
      <c r="XBS369" s="1"/>
      <c r="XBT369" s="1"/>
      <c r="XBU369" s="1"/>
      <c r="XBV369" s="1"/>
      <c r="XBW369" s="1"/>
      <c r="XBX369" s="1"/>
      <c r="XBY369" s="1"/>
      <c r="XBZ369" s="1"/>
      <c r="XCA369" s="1"/>
      <c r="XCB369" s="1"/>
      <c r="XCC369" s="1"/>
      <c r="XCD369" s="1"/>
      <c r="XCE369" s="1"/>
      <c r="XCF369" s="1"/>
      <c r="XCG369" s="1"/>
      <c r="XCH369" s="1"/>
      <c r="XCI369" s="1"/>
      <c r="XCJ369" s="1"/>
      <c r="XCK369" s="1"/>
      <c r="XCL369" s="1"/>
      <c r="XCM369" s="1"/>
      <c r="XCN369" s="1"/>
      <c r="XCO369" s="1"/>
      <c r="XCP369" s="1"/>
      <c r="XCQ369" s="1"/>
      <c r="XCR369" s="1"/>
      <c r="XCS369" s="1"/>
      <c r="XCT369" s="1"/>
      <c r="XCU369" s="1"/>
      <c r="XCV369" s="1"/>
      <c r="XCW369" s="1"/>
      <c r="XCX369" s="1"/>
      <c r="XCY369" s="1"/>
      <c r="XCZ369" s="1"/>
      <c r="XDA369" s="1"/>
      <c r="XDB369" s="1"/>
      <c r="XDC369" s="1"/>
      <c r="XDD369" s="1"/>
      <c r="XDE369" s="1"/>
      <c r="XDF369" s="1"/>
      <c r="XDG369" s="1"/>
      <c r="XDH369" s="1"/>
      <c r="XDI369" s="1"/>
      <c r="XDJ369" s="1"/>
      <c r="XDK369" s="1"/>
      <c r="XDL369" s="1"/>
      <c r="XDM369" s="1"/>
      <c r="XDN369" s="1"/>
      <c r="XDO369" s="1"/>
      <c r="XDP369" s="1"/>
      <c r="XDQ369" s="1"/>
      <c r="XDR369" s="1"/>
      <c r="XDS369" s="1"/>
      <c r="XDT369" s="1"/>
      <c r="XDU369" s="1"/>
      <c r="XDV369" s="1"/>
      <c r="XDW369" s="1"/>
      <c r="XDX369" s="1"/>
      <c r="XDY369" s="1"/>
      <c r="XDZ369" s="1"/>
      <c r="XEA369" s="1"/>
      <c r="XEB369" s="1"/>
      <c r="XEC369" s="1"/>
      <c r="XED369" s="1"/>
      <c r="XEE369" s="1"/>
      <c r="XEF369" s="1"/>
      <c r="XEG369" s="1"/>
      <c r="XEH369" s="1"/>
      <c r="XEI369" s="1"/>
      <c r="XEJ369" s="1"/>
      <c r="XEK369" s="1"/>
      <c r="XEL369" s="1"/>
      <c r="XEM369" s="1"/>
      <c r="XEN369" s="1"/>
      <c r="XEO369" s="1"/>
      <c r="XEP369" s="1"/>
      <c r="XEQ369" s="1"/>
      <c r="XER369" s="1"/>
      <c r="XES369" s="1"/>
      <c r="XET369" s="1"/>
      <c r="XEU369" s="1"/>
      <c r="XEV369" s="1"/>
      <c r="XEW369" s="1"/>
      <c r="XEX369" s="1"/>
      <c r="XEY369" s="1"/>
      <c r="XEZ369" s="1"/>
      <c r="XFA369" s="1"/>
      <c r="XFB369" s="1"/>
      <c r="XFC369" s="1"/>
      <c r="XFD369" s="1"/>
    </row>
    <row r="370" spans="1:151 16227:16384" s="11" customFormat="1" ht="20.25" customHeight="1" x14ac:dyDescent="0.25">
      <c r="A370" s="66" t="s">
        <v>110</v>
      </c>
      <c r="B370" s="67"/>
      <c r="C370" s="62">
        <f t="shared" si="103"/>
        <v>4</v>
      </c>
      <c r="D370" s="62"/>
      <c r="E370" s="20" t="s">
        <v>224</v>
      </c>
      <c r="F370" s="60">
        <f t="shared" ref="F370" si="104">(71.05)*(10.764)</f>
        <v>764.78219999999988</v>
      </c>
      <c r="G370" s="61"/>
      <c r="H370" s="20">
        <v>0</v>
      </c>
      <c r="I370" s="20">
        <f t="shared" si="102"/>
        <v>1185.4124099999999</v>
      </c>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WZC370" s="1"/>
      <c r="WZD370" s="1"/>
      <c r="WZE370" s="1"/>
      <c r="WZF370" s="1"/>
      <c r="WZG370" s="1"/>
      <c r="WZH370" s="1"/>
      <c r="WZI370" s="1"/>
      <c r="WZJ370" s="1"/>
      <c r="WZK370" s="1"/>
      <c r="WZL370" s="1"/>
      <c r="WZM370" s="1"/>
      <c r="WZN370" s="1"/>
      <c r="WZO370" s="1"/>
      <c r="WZP370" s="1"/>
      <c r="WZQ370" s="1"/>
      <c r="WZR370" s="1"/>
      <c r="WZS370" s="1"/>
      <c r="WZT370" s="1"/>
      <c r="WZU370" s="1"/>
      <c r="WZV370" s="1"/>
      <c r="WZW370" s="1"/>
      <c r="WZX370" s="1"/>
      <c r="WZY370" s="1"/>
      <c r="WZZ370" s="1"/>
      <c r="XAA370" s="1"/>
      <c r="XAB370" s="1"/>
      <c r="XAC370" s="1"/>
      <c r="XAD370" s="1"/>
      <c r="XAE370" s="1"/>
      <c r="XAF370" s="1"/>
      <c r="XAG370" s="1"/>
      <c r="XAH370" s="1"/>
      <c r="XAI370" s="1"/>
      <c r="XAJ370" s="1"/>
      <c r="XAK370" s="1"/>
      <c r="XAL370" s="1"/>
      <c r="XAM370" s="1"/>
      <c r="XAN370" s="1"/>
      <c r="XAO370" s="1"/>
      <c r="XAP370" s="1"/>
      <c r="XAQ370" s="1"/>
      <c r="XAR370" s="1"/>
      <c r="XAS370" s="1"/>
      <c r="XAT370" s="1"/>
      <c r="XAU370" s="1"/>
      <c r="XAV370" s="1"/>
      <c r="XAW370" s="1"/>
      <c r="XAX370" s="1"/>
      <c r="XAY370" s="1"/>
      <c r="XAZ370" s="1"/>
      <c r="XBA370" s="1"/>
      <c r="XBB370" s="1"/>
      <c r="XBC370" s="1"/>
      <c r="XBD370" s="1"/>
      <c r="XBE370" s="1"/>
      <c r="XBF370" s="1"/>
      <c r="XBG370" s="1"/>
      <c r="XBH370" s="1"/>
      <c r="XBI370" s="1"/>
      <c r="XBJ370" s="1"/>
      <c r="XBK370" s="1"/>
      <c r="XBL370" s="1"/>
      <c r="XBM370" s="1"/>
      <c r="XBN370" s="1"/>
      <c r="XBO370" s="1"/>
      <c r="XBP370" s="1"/>
      <c r="XBQ370" s="1"/>
      <c r="XBR370" s="1"/>
      <c r="XBS370" s="1"/>
      <c r="XBT370" s="1"/>
      <c r="XBU370" s="1"/>
      <c r="XBV370" s="1"/>
      <c r="XBW370" s="1"/>
      <c r="XBX370" s="1"/>
      <c r="XBY370" s="1"/>
      <c r="XBZ370" s="1"/>
      <c r="XCA370" s="1"/>
      <c r="XCB370" s="1"/>
      <c r="XCC370" s="1"/>
      <c r="XCD370" s="1"/>
      <c r="XCE370" s="1"/>
      <c r="XCF370" s="1"/>
      <c r="XCG370" s="1"/>
      <c r="XCH370" s="1"/>
      <c r="XCI370" s="1"/>
      <c r="XCJ370" s="1"/>
      <c r="XCK370" s="1"/>
      <c r="XCL370" s="1"/>
      <c r="XCM370" s="1"/>
      <c r="XCN370" s="1"/>
      <c r="XCO370" s="1"/>
      <c r="XCP370" s="1"/>
      <c r="XCQ370" s="1"/>
      <c r="XCR370" s="1"/>
      <c r="XCS370" s="1"/>
      <c r="XCT370" s="1"/>
      <c r="XCU370" s="1"/>
      <c r="XCV370" s="1"/>
      <c r="XCW370" s="1"/>
      <c r="XCX370" s="1"/>
      <c r="XCY370" s="1"/>
      <c r="XCZ370" s="1"/>
      <c r="XDA370" s="1"/>
      <c r="XDB370" s="1"/>
      <c r="XDC370" s="1"/>
      <c r="XDD370" s="1"/>
      <c r="XDE370" s="1"/>
      <c r="XDF370" s="1"/>
      <c r="XDG370" s="1"/>
      <c r="XDH370" s="1"/>
      <c r="XDI370" s="1"/>
      <c r="XDJ370" s="1"/>
      <c r="XDK370" s="1"/>
      <c r="XDL370" s="1"/>
      <c r="XDM370" s="1"/>
      <c r="XDN370" s="1"/>
      <c r="XDO370" s="1"/>
      <c r="XDP370" s="1"/>
      <c r="XDQ370" s="1"/>
      <c r="XDR370" s="1"/>
      <c r="XDS370" s="1"/>
      <c r="XDT370" s="1"/>
      <c r="XDU370" s="1"/>
      <c r="XDV370" s="1"/>
      <c r="XDW370" s="1"/>
      <c r="XDX370" s="1"/>
      <c r="XDY370" s="1"/>
      <c r="XDZ370" s="1"/>
      <c r="XEA370" s="1"/>
      <c r="XEB370" s="1"/>
      <c r="XEC370" s="1"/>
      <c r="XED370" s="1"/>
      <c r="XEE370" s="1"/>
      <c r="XEF370" s="1"/>
      <c r="XEG370" s="1"/>
      <c r="XEH370" s="1"/>
      <c r="XEI370" s="1"/>
      <c r="XEJ370" s="1"/>
      <c r="XEK370" s="1"/>
      <c r="XEL370" s="1"/>
      <c r="XEM370" s="1"/>
      <c r="XEN370" s="1"/>
      <c r="XEO370" s="1"/>
      <c r="XEP370" s="1"/>
      <c r="XEQ370" s="1"/>
      <c r="XER370" s="1"/>
      <c r="XES370" s="1"/>
      <c r="XET370" s="1"/>
      <c r="XEU370" s="1"/>
      <c r="XEV370" s="1"/>
      <c r="XEW370" s="1"/>
      <c r="XEX370" s="1"/>
      <c r="XEY370" s="1"/>
      <c r="XEZ370" s="1"/>
      <c r="XFA370" s="1"/>
      <c r="XFB370" s="1"/>
      <c r="XFC370" s="1"/>
      <c r="XFD370" s="1"/>
    </row>
    <row r="371" spans="1:151 16227:16384" s="11" customFormat="1" ht="20.25" x14ac:dyDescent="0.25">
      <c r="A371" s="63" t="s">
        <v>259</v>
      </c>
      <c r="B371" s="64"/>
      <c r="C371" s="64"/>
      <c r="D371" s="64"/>
      <c r="E371" s="64"/>
      <c r="F371" s="64"/>
      <c r="G371" s="64"/>
      <c r="H371" s="64"/>
      <c r="I371" s="65"/>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WZC371" s="1"/>
      <c r="WZD371" s="1"/>
      <c r="WZE371" s="1"/>
      <c r="WZF371" s="1"/>
      <c r="WZG371" s="1"/>
      <c r="WZH371" s="1"/>
      <c r="WZI371" s="1"/>
      <c r="WZJ371" s="1"/>
      <c r="WZK371" s="1"/>
      <c r="WZL371" s="1"/>
      <c r="WZM371" s="1"/>
      <c r="WZN371" s="1"/>
      <c r="WZO371" s="1"/>
      <c r="WZP371" s="1"/>
      <c r="WZQ371" s="1"/>
      <c r="WZR371" s="1"/>
      <c r="WZS371" s="1"/>
      <c r="WZT371" s="1"/>
      <c r="WZU371" s="1"/>
      <c r="WZV371" s="1"/>
      <c r="WZW371" s="1"/>
      <c r="WZX371" s="1"/>
      <c r="WZY371" s="1"/>
      <c r="WZZ371" s="1"/>
      <c r="XAA371" s="1"/>
      <c r="XAB371" s="1"/>
      <c r="XAC371" s="1"/>
      <c r="XAD371" s="1"/>
      <c r="XAE371" s="1"/>
      <c r="XAF371" s="1"/>
      <c r="XAG371" s="1"/>
      <c r="XAH371" s="1"/>
      <c r="XAI371" s="1"/>
      <c r="XAJ371" s="1"/>
      <c r="XAK371" s="1"/>
      <c r="XAL371" s="1"/>
      <c r="XAM371" s="1"/>
      <c r="XAN371" s="1"/>
      <c r="XAO371" s="1"/>
      <c r="XAP371" s="1"/>
      <c r="XAQ371" s="1"/>
      <c r="XAR371" s="1"/>
      <c r="XAS371" s="1"/>
      <c r="XAT371" s="1"/>
      <c r="XAU371" s="1"/>
      <c r="XAV371" s="1"/>
      <c r="XAW371" s="1"/>
      <c r="XAX371" s="1"/>
      <c r="XAY371" s="1"/>
      <c r="XAZ371" s="1"/>
      <c r="XBA371" s="1"/>
      <c r="XBB371" s="1"/>
      <c r="XBC371" s="1"/>
      <c r="XBD371" s="1"/>
      <c r="XBE371" s="1"/>
      <c r="XBF371" s="1"/>
      <c r="XBG371" s="1"/>
      <c r="XBH371" s="1"/>
      <c r="XBI371" s="1"/>
      <c r="XBJ371" s="1"/>
      <c r="XBK371" s="1"/>
      <c r="XBL371" s="1"/>
      <c r="XBM371" s="1"/>
      <c r="XBN371" s="1"/>
      <c r="XBO371" s="1"/>
      <c r="XBP371" s="1"/>
      <c r="XBQ371" s="1"/>
      <c r="XBR371" s="1"/>
      <c r="XBS371" s="1"/>
      <c r="XBT371" s="1"/>
      <c r="XBU371" s="1"/>
      <c r="XBV371" s="1"/>
      <c r="XBW371" s="1"/>
      <c r="XBX371" s="1"/>
      <c r="XBY371" s="1"/>
      <c r="XBZ371" s="1"/>
      <c r="XCA371" s="1"/>
      <c r="XCB371" s="1"/>
      <c r="XCC371" s="1"/>
      <c r="XCD371" s="1"/>
      <c r="XCE371" s="1"/>
      <c r="XCF371" s="1"/>
      <c r="XCG371" s="1"/>
      <c r="XCH371" s="1"/>
      <c r="XCI371" s="1"/>
      <c r="XCJ371" s="1"/>
      <c r="XCK371" s="1"/>
      <c r="XCL371" s="1"/>
      <c r="XCM371" s="1"/>
      <c r="XCN371" s="1"/>
      <c r="XCO371" s="1"/>
      <c r="XCP371" s="1"/>
      <c r="XCQ371" s="1"/>
      <c r="XCR371" s="1"/>
      <c r="XCS371" s="1"/>
      <c r="XCT371" s="1"/>
      <c r="XCU371" s="1"/>
      <c r="XCV371" s="1"/>
      <c r="XCW371" s="1"/>
      <c r="XCX371" s="1"/>
      <c r="XCY371" s="1"/>
      <c r="XCZ371" s="1"/>
      <c r="XDA371" s="1"/>
      <c r="XDB371" s="1"/>
      <c r="XDC371" s="1"/>
      <c r="XDD371" s="1"/>
      <c r="XDE371" s="1"/>
      <c r="XDF371" s="1"/>
      <c r="XDG371" s="1"/>
      <c r="XDH371" s="1"/>
      <c r="XDI371" s="1"/>
      <c r="XDJ371" s="1"/>
      <c r="XDK371" s="1"/>
      <c r="XDL371" s="1"/>
      <c r="XDM371" s="1"/>
      <c r="XDN371" s="1"/>
      <c r="XDO371" s="1"/>
      <c r="XDP371" s="1"/>
      <c r="XDQ371" s="1"/>
      <c r="XDR371" s="1"/>
      <c r="XDS371" s="1"/>
      <c r="XDT371" s="1"/>
      <c r="XDU371" s="1"/>
      <c r="XDV371" s="1"/>
      <c r="XDW371" s="1"/>
      <c r="XDX371" s="1"/>
      <c r="XDY371" s="1"/>
      <c r="XDZ371" s="1"/>
      <c r="XEA371" s="1"/>
      <c r="XEB371" s="1"/>
      <c r="XEC371" s="1"/>
      <c r="XED371" s="1"/>
      <c r="XEE371" s="1"/>
      <c r="XEF371" s="1"/>
      <c r="XEG371" s="1"/>
      <c r="XEH371" s="1"/>
      <c r="XEI371" s="1"/>
      <c r="XEJ371" s="1"/>
      <c r="XEK371" s="1"/>
      <c r="XEL371" s="1"/>
      <c r="XEM371" s="1"/>
      <c r="XEN371" s="1"/>
      <c r="XEO371" s="1"/>
      <c r="XEP371" s="1"/>
      <c r="XEQ371" s="1"/>
      <c r="XER371" s="1"/>
      <c r="XES371" s="1"/>
      <c r="XET371" s="1"/>
      <c r="XEU371" s="1"/>
      <c r="XEV371" s="1"/>
      <c r="XEW371" s="1"/>
      <c r="XEX371" s="1"/>
      <c r="XEY371" s="1"/>
      <c r="XEZ371" s="1"/>
      <c r="XFA371" s="1"/>
      <c r="XFB371" s="1"/>
      <c r="XFC371" s="1"/>
      <c r="XFD371" s="1"/>
    </row>
    <row r="372" spans="1:151 16227:16384" s="11" customFormat="1" ht="20.25" customHeight="1" x14ac:dyDescent="0.25">
      <c r="A372" s="66" t="s">
        <v>110</v>
      </c>
      <c r="B372" s="67"/>
      <c r="C372" s="62">
        <v>1</v>
      </c>
      <c r="D372" s="62"/>
      <c r="E372" s="20" t="s">
        <v>245</v>
      </c>
      <c r="F372" s="60">
        <f>(38.11)*(10.764)</f>
        <v>410.21603999999996</v>
      </c>
      <c r="G372" s="61"/>
      <c r="H372" s="20">
        <v>0</v>
      </c>
      <c r="I372" s="20">
        <f>F372*(($I$169)+1)+H372</f>
        <v>635.83486199999993</v>
      </c>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WZC372" s="1"/>
      <c r="WZD372" s="1"/>
      <c r="WZE372" s="1"/>
      <c r="WZF372" s="1"/>
      <c r="WZG372" s="1"/>
      <c r="WZH372" s="1"/>
      <c r="WZI372" s="1"/>
      <c r="WZJ372" s="1"/>
      <c r="WZK372" s="1"/>
      <c r="WZL372" s="1"/>
      <c r="WZM372" s="1"/>
      <c r="WZN372" s="1"/>
      <c r="WZO372" s="1"/>
      <c r="WZP372" s="1"/>
      <c r="WZQ372" s="1"/>
      <c r="WZR372" s="1"/>
      <c r="WZS372" s="1"/>
      <c r="WZT372" s="1"/>
      <c r="WZU372" s="1"/>
      <c r="WZV372" s="1"/>
      <c r="WZW372" s="1"/>
      <c r="WZX372" s="1"/>
      <c r="WZY372" s="1"/>
      <c r="WZZ372" s="1"/>
      <c r="XAA372" s="1"/>
      <c r="XAB372" s="1"/>
      <c r="XAC372" s="1"/>
      <c r="XAD372" s="1"/>
      <c r="XAE372" s="1"/>
      <c r="XAF372" s="1"/>
      <c r="XAG372" s="1"/>
      <c r="XAH372" s="1"/>
      <c r="XAI372" s="1"/>
      <c r="XAJ372" s="1"/>
      <c r="XAK372" s="1"/>
      <c r="XAL372" s="1"/>
      <c r="XAM372" s="1"/>
      <c r="XAN372" s="1"/>
      <c r="XAO372" s="1"/>
      <c r="XAP372" s="1"/>
      <c r="XAQ372" s="1"/>
      <c r="XAR372" s="1"/>
      <c r="XAS372" s="1"/>
      <c r="XAT372" s="1"/>
      <c r="XAU372" s="1"/>
      <c r="XAV372" s="1"/>
      <c r="XAW372" s="1"/>
      <c r="XAX372" s="1"/>
      <c r="XAY372" s="1"/>
      <c r="XAZ372" s="1"/>
      <c r="XBA372" s="1"/>
      <c r="XBB372" s="1"/>
      <c r="XBC372" s="1"/>
      <c r="XBD372" s="1"/>
      <c r="XBE372" s="1"/>
      <c r="XBF372" s="1"/>
      <c r="XBG372" s="1"/>
      <c r="XBH372" s="1"/>
      <c r="XBI372" s="1"/>
      <c r="XBJ372" s="1"/>
      <c r="XBK372" s="1"/>
      <c r="XBL372" s="1"/>
      <c r="XBM372" s="1"/>
      <c r="XBN372" s="1"/>
      <c r="XBO372" s="1"/>
      <c r="XBP372" s="1"/>
      <c r="XBQ372" s="1"/>
      <c r="XBR372" s="1"/>
      <c r="XBS372" s="1"/>
      <c r="XBT372" s="1"/>
      <c r="XBU372" s="1"/>
      <c r="XBV372" s="1"/>
      <c r="XBW372" s="1"/>
      <c r="XBX372" s="1"/>
      <c r="XBY372" s="1"/>
      <c r="XBZ372" s="1"/>
      <c r="XCA372" s="1"/>
      <c r="XCB372" s="1"/>
      <c r="XCC372" s="1"/>
      <c r="XCD372" s="1"/>
      <c r="XCE372" s="1"/>
      <c r="XCF372" s="1"/>
      <c r="XCG372" s="1"/>
      <c r="XCH372" s="1"/>
      <c r="XCI372" s="1"/>
      <c r="XCJ372" s="1"/>
      <c r="XCK372" s="1"/>
      <c r="XCL372" s="1"/>
      <c r="XCM372" s="1"/>
      <c r="XCN372" s="1"/>
      <c r="XCO372" s="1"/>
      <c r="XCP372" s="1"/>
      <c r="XCQ372" s="1"/>
      <c r="XCR372" s="1"/>
      <c r="XCS372" s="1"/>
      <c r="XCT372" s="1"/>
      <c r="XCU372" s="1"/>
      <c r="XCV372" s="1"/>
      <c r="XCW372" s="1"/>
      <c r="XCX372" s="1"/>
      <c r="XCY372" s="1"/>
      <c r="XCZ372" s="1"/>
      <c r="XDA372" s="1"/>
      <c r="XDB372" s="1"/>
      <c r="XDC372" s="1"/>
      <c r="XDD372" s="1"/>
      <c r="XDE372" s="1"/>
      <c r="XDF372" s="1"/>
      <c r="XDG372" s="1"/>
      <c r="XDH372" s="1"/>
      <c r="XDI372" s="1"/>
      <c r="XDJ372" s="1"/>
      <c r="XDK372" s="1"/>
      <c r="XDL372" s="1"/>
      <c r="XDM372" s="1"/>
      <c r="XDN372" s="1"/>
      <c r="XDO372" s="1"/>
      <c r="XDP372" s="1"/>
      <c r="XDQ372" s="1"/>
      <c r="XDR372" s="1"/>
      <c r="XDS372" s="1"/>
      <c r="XDT372" s="1"/>
      <c r="XDU372" s="1"/>
      <c r="XDV372" s="1"/>
      <c r="XDW372" s="1"/>
      <c r="XDX372" s="1"/>
      <c r="XDY372" s="1"/>
      <c r="XDZ372" s="1"/>
      <c r="XEA372" s="1"/>
      <c r="XEB372" s="1"/>
      <c r="XEC372" s="1"/>
      <c r="XED372" s="1"/>
      <c r="XEE372" s="1"/>
      <c r="XEF372" s="1"/>
      <c r="XEG372" s="1"/>
      <c r="XEH372" s="1"/>
      <c r="XEI372" s="1"/>
      <c r="XEJ372" s="1"/>
      <c r="XEK372" s="1"/>
      <c r="XEL372" s="1"/>
      <c r="XEM372" s="1"/>
      <c r="XEN372" s="1"/>
      <c r="XEO372" s="1"/>
      <c r="XEP372" s="1"/>
      <c r="XEQ372" s="1"/>
      <c r="XER372" s="1"/>
      <c r="XES372" s="1"/>
      <c r="XET372" s="1"/>
      <c r="XEU372" s="1"/>
      <c r="XEV372" s="1"/>
      <c r="XEW372" s="1"/>
      <c r="XEX372" s="1"/>
      <c r="XEY372" s="1"/>
      <c r="XEZ372" s="1"/>
      <c r="XFA372" s="1"/>
      <c r="XFB372" s="1"/>
      <c r="XFC372" s="1"/>
      <c r="XFD372" s="1"/>
    </row>
    <row r="373" spans="1:151 16227:16384" s="11" customFormat="1" ht="20.25" customHeight="1" x14ac:dyDescent="0.25">
      <c r="A373" s="66" t="s">
        <v>110</v>
      </c>
      <c r="B373" s="67"/>
      <c r="C373" s="62">
        <f>C372+1</f>
        <v>2</v>
      </c>
      <c r="D373" s="62"/>
      <c r="E373" s="20" t="s">
        <v>245</v>
      </c>
      <c r="F373" s="60">
        <f>(47.62)*(10.764)</f>
        <v>512.58167999999989</v>
      </c>
      <c r="G373" s="61"/>
      <c r="H373" s="20">
        <v>0</v>
      </c>
      <c r="I373" s="20">
        <f t="shared" ref="I373:I375" si="105">F373*(($I$169)+1)+H373</f>
        <v>794.50160399999982</v>
      </c>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WZC373" s="1"/>
      <c r="WZD373" s="1"/>
      <c r="WZE373" s="1"/>
      <c r="WZF373" s="1"/>
      <c r="WZG373" s="1"/>
      <c r="WZH373" s="1"/>
      <c r="WZI373" s="1"/>
      <c r="WZJ373" s="1"/>
      <c r="WZK373" s="1"/>
      <c r="WZL373" s="1"/>
      <c r="WZM373" s="1"/>
      <c r="WZN373" s="1"/>
      <c r="WZO373" s="1"/>
      <c r="WZP373" s="1"/>
      <c r="WZQ373" s="1"/>
      <c r="WZR373" s="1"/>
      <c r="WZS373" s="1"/>
      <c r="WZT373" s="1"/>
      <c r="WZU373" s="1"/>
      <c r="WZV373" s="1"/>
      <c r="WZW373" s="1"/>
      <c r="WZX373" s="1"/>
      <c r="WZY373" s="1"/>
      <c r="WZZ373" s="1"/>
      <c r="XAA373" s="1"/>
      <c r="XAB373" s="1"/>
      <c r="XAC373" s="1"/>
      <c r="XAD373" s="1"/>
      <c r="XAE373" s="1"/>
      <c r="XAF373" s="1"/>
      <c r="XAG373" s="1"/>
      <c r="XAH373" s="1"/>
      <c r="XAI373" s="1"/>
      <c r="XAJ373" s="1"/>
      <c r="XAK373" s="1"/>
      <c r="XAL373" s="1"/>
      <c r="XAM373" s="1"/>
      <c r="XAN373" s="1"/>
      <c r="XAO373" s="1"/>
      <c r="XAP373" s="1"/>
      <c r="XAQ373" s="1"/>
      <c r="XAR373" s="1"/>
      <c r="XAS373" s="1"/>
      <c r="XAT373" s="1"/>
      <c r="XAU373" s="1"/>
      <c r="XAV373" s="1"/>
      <c r="XAW373" s="1"/>
      <c r="XAX373" s="1"/>
      <c r="XAY373" s="1"/>
      <c r="XAZ373" s="1"/>
      <c r="XBA373" s="1"/>
      <c r="XBB373" s="1"/>
      <c r="XBC373" s="1"/>
      <c r="XBD373" s="1"/>
      <c r="XBE373" s="1"/>
      <c r="XBF373" s="1"/>
      <c r="XBG373" s="1"/>
      <c r="XBH373" s="1"/>
      <c r="XBI373" s="1"/>
      <c r="XBJ373" s="1"/>
      <c r="XBK373" s="1"/>
      <c r="XBL373" s="1"/>
      <c r="XBM373" s="1"/>
      <c r="XBN373" s="1"/>
      <c r="XBO373" s="1"/>
      <c r="XBP373" s="1"/>
      <c r="XBQ373" s="1"/>
      <c r="XBR373" s="1"/>
      <c r="XBS373" s="1"/>
      <c r="XBT373" s="1"/>
      <c r="XBU373" s="1"/>
      <c r="XBV373" s="1"/>
      <c r="XBW373" s="1"/>
      <c r="XBX373" s="1"/>
      <c r="XBY373" s="1"/>
      <c r="XBZ373" s="1"/>
      <c r="XCA373" s="1"/>
      <c r="XCB373" s="1"/>
      <c r="XCC373" s="1"/>
      <c r="XCD373" s="1"/>
      <c r="XCE373" s="1"/>
      <c r="XCF373" s="1"/>
      <c r="XCG373" s="1"/>
      <c r="XCH373" s="1"/>
      <c r="XCI373" s="1"/>
      <c r="XCJ373" s="1"/>
      <c r="XCK373" s="1"/>
      <c r="XCL373" s="1"/>
      <c r="XCM373" s="1"/>
      <c r="XCN373" s="1"/>
      <c r="XCO373" s="1"/>
      <c r="XCP373" s="1"/>
      <c r="XCQ373" s="1"/>
      <c r="XCR373" s="1"/>
      <c r="XCS373" s="1"/>
      <c r="XCT373" s="1"/>
      <c r="XCU373" s="1"/>
      <c r="XCV373" s="1"/>
      <c r="XCW373" s="1"/>
      <c r="XCX373" s="1"/>
      <c r="XCY373" s="1"/>
      <c r="XCZ373" s="1"/>
      <c r="XDA373" s="1"/>
      <c r="XDB373" s="1"/>
      <c r="XDC373" s="1"/>
      <c r="XDD373" s="1"/>
      <c r="XDE373" s="1"/>
      <c r="XDF373" s="1"/>
      <c r="XDG373" s="1"/>
      <c r="XDH373" s="1"/>
      <c r="XDI373" s="1"/>
      <c r="XDJ373" s="1"/>
      <c r="XDK373" s="1"/>
      <c r="XDL373" s="1"/>
      <c r="XDM373" s="1"/>
      <c r="XDN373" s="1"/>
      <c r="XDO373" s="1"/>
      <c r="XDP373" s="1"/>
      <c r="XDQ373" s="1"/>
      <c r="XDR373" s="1"/>
      <c r="XDS373" s="1"/>
      <c r="XDT373" s="1"/>
      <c r="XDU373" s="1"/>
      <c r="XDV373" s="1"/>
      <c r="XDW373" s="1"/>
      <c r="XDX373" s="1"/>
      <c r="XDY373" s="1"/>
      <c r="XDZ373" s="1"/>
      <c r="XEA373" s="1"/>
      <c r="XEB373" s="1"/>
      <c r="XEC373" s="1"/>
      <c r="XED373" s="1"/>
      <c r="XEE373" s="1"/>
      <c r="XEF373" s="1"/>
      <c r="XEG373" s="1"/>
      <c r="XEH373" s="1"/>
      <c r="XEI373" s="1"/>
      <c r="XEJ373" s="1"/>
      <c r="XEK373" s="1"/>
      <c r="XEL373" s="1"/>
      <c r="XEM373" s="1"/>
      <c r="XEN373" s="1"/>
      <c r="XEO373" s="1"/>
      <c r="XEP373" s="1"/>
      <c r="XEQ373" s="1"/>
      <c r="XER373" s="1"/>
      <c r="XES373" s="1"/>
      <c r="XET373" s="1"/>
      <c r="XEU373" s="1"/>
      <c r="XEV373" s="1"/>
      <c r="XEW373" s="1"/>
      <c r="XEX373" s="1"/>
      <c r="XEY373" s="1"/>
      <c r="XEZ373" s="1"/>
      <c r="XFA373" s="1"/>
      <c r="XFB373" s="1"/>
      <c r="XFC373" s="1"/>
      <c r="XFD373" s="1"/>
    </row>
    <row r="374" spans="1:151 16227:16384" s="11" customFormat="1" ht="20.25" customHeight="1" x14ac:dyDescent="0.25">
      <c r="A374" s="66" t="s">
        <v>110</v>
      </c>
      <c r="B374" s="67"/>
      <c r="C374" s="62">
        <f t="shared" ref="C374:C375" si="106">C373+1</f>
        <v>3</v>
      </c>
      <c r="D374" s="62"/>
      <c r="E374" s="20" t="s">
        <v>227</v>
      </c>
      <c r="F374" s="60">
        <f>(90.66)*(10.764)</f>
        <v>975.86423999999988</v>
      </c>
      <c r="G374" s="61"/>
      <c r="H374" s="20">
        <v>0</v>
      </c>
      <c r="I374" s="20">
        <f t="shared" si="105"/>
        <v>1512.5895719999999</v>
      </c>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WZC374" s="1"/>
      <c r="WZD374" s="1"/>
      <c r="WZE374" s="1"/>
      <c r="WZF374" s="1"/>
      <c r="WZG374" s="1"/>
      <c r="WZH374" s="1"/>
      <c r="WZI374" s="1"/>
      <c r="WZJ374" s="1"/>
      <c r="WZK374" s="1"/>
      <c r="WZL374" s="1"/>
      <c r="WZM374" s="1"/>
      <c r="WZN374" s="1"/>
      <c r="WZO374" s="1"/>
      <c r="WZP374" s="1"/>
      <c r="WZQ374" s="1"/>
      <c r="WZR374" s="1"/>
      <c r="WZS374" s="1"/>
      <c r="WZT374" s="1"/>
      <c r="WZU374" s="1"/>
      <c r="WZV374" s="1"/>
      <c r="WZW374" s="1"/>
      <c r="WZX374" s="1"/>
      <c r="WZY374" s="1"/>
      <c r="WZZ374" s="1"/>
      <c r="XAA374" s="1"/>
      <c r="XAB374" s="1"/>
      <c r="XAC374" s="1"/>
      <c r="XAD374" s="1"/>
      <c r="XAE374" s="1"/>
      <c r="XAF374" s="1"/>
      <c r="XAG374" s="1"/>
      <c r="XAH374" s="1"/>
      <c r="XAI374" s="1"/>
      <c r="XAJ374" s="1"/>
      <c r="XAK374" s="1"/>
      <c r="XAL374" s="1"/>
      <c r="XAM374" s="1"/>
      <c r="XAN374" s="1"/>
      <c r="XAO374" s="1"/>
      <c r="XAP374" s="1"/>
      <c r="XAQ374" s="1"/>
      <c r="XAR374" s="1"/>
      <c r="XAS374" s="1"/>
      <c r="XAT374" s="1"/>
      <c r="XAU374" s="1"/>
      <c r="XAV374" s="1"/>
      <c r="XAW374" s="1"/>
      <c r="XAX374" s="1"/>
      <c r="XAY374" s="1"/>
      <c r="XAZ374" s="1"/>
      <c r="XBA374" s="1"/>
      <c r="XBB374" s="1"/>
      <c r="XBC374" s="1"/>
      <c r="XBD374" s="1"/>
      <c r="XBE374" s="1"/>
      <c r="XBF374" s="1"/>
      <c r="XBG374" s="1"/>
      <c r="XBH374" s="1"/>
      <c r="XBI374" s="1"/>
      <c r="XBJ374" s="1"/>
      <c r="XBK374" s="1"/>
      <c r="XBL374" s="1"/>
      <c r="XBM374" s="1"/>
      <c r="XBN374" s="1"/>
      <c r="XBO374" s="1"/>
      <c r="XBP374" s="1"/>
      <c r="XBQ374" s="1"/>
      <c r="XBR374" s="1"/>
      <c r="XBS374" s="1"/>
      <c r="XBT374" s="1"/>
      <c r="XBU374" s="1"/>
      <c r="XBV374" s="1"/>
      <c r="XBW374" s="1"/>
      <c r="XBX374" s="1"/>
      <c r="XBY374" s="1"/>
      <c r="XBZ374" s="1"/>
      <c r="XCA374" s="1"/>
      <c r="XCB374" s="1"/>
      <c r="XCC374" s="1"/>
      <c r="XCD374" s="1"/>
      <c r="XCE374" s="1"/>
      <c r="XCF374" s="1"/>
      <c r="XCG374" s="1"/>
      <c r="XCH374" s="1"/>
      <c r="XCI374" s="1"/>
      <c r="XCJ374" s="1"/>
      <c r="XCK374" s="1"/>
      <c r="XCL374" s="1"/>
      <c r="XCM374" s="1"/>
      <c r="XCN374" s="1"/>
      <c r="XCO374" s="1"/>
      <c r="XCP374" s="1"/>
      <c r="XCQ374" s="1"/>
      <c r="XCR374" s="1"/>
      <c r="XCS374" s="1"/>
      <c r="XCT374" s="1"/>
      <c r="XCU374" s="1"/>
      <c r="XCV374" s="1"/>
      <c r="XCW374" s="1"/>
      <c r="XCX374" s="1"/>
      <c r="XCY374" s="1"/>
      <c r="XCZ374" s="1"/>
      <c r="XDA374" s="1"/>
      <c r="XDB374" s="1"/>
      <c r="XDC374" s="1"/>
      <c r="XDD374" s="1"/>
      <c r="XDE374" s="1"/>
      <c r="XDF374" s="1"/>
      <c r="XDG374" s="1"/>
      <c r="XDH374" s="1"/>
      <c r="XDI374" s="1"/>
      <c r="XDJ374" s="1"/>
      <c r="XDK374" s="1"/>
      <c r="XDL374" s="1"/>
      <c r="XDM374" s="1"/>
      <c r="XDN374" s="1"/>
      <c r="XDO374" s="1"/>
      <c r="XDP374" s="1"/>
      <c r="XDQ374" s="1"/>
      <c r="XDR374" s="1"/>
      <c r="XDS374" s="1"/>
      <c r="XDT374" s="1"/>
      <c r="XDU374" s="1"/>
      <c r="XDV374" s="1"/>
      <c r="XDW374" s="1"/>
      <c r="XDX374" s="1"/>
      <c r="XDY374" s="1"/>
      <c r="XDZ374" s="1"/>
      <c r="XEA374" s="1"/>
      <c r="XEB374" s="1"/>
      <c r="XEC374" s="1"/>
      <c r="XED374" s="1"/>
      <c r="XEE374" s="1"/>
      <c r="XEF374" s="1"/>
      <c r="XEG374" s="1"/>
      <c r="XEH374" s="1"/>
      <c r="XEI374" s="1"/>
      <c r="XEJ374" s="1"/>
      <c r="XEK374" s="1"/>
      <c r="XEL374" s="1"/>
      <c r="XEM374" s="1"/>
      <c r="XEN374" s="1"/>
      <c r="XEO374" s="1"/>
      <c r="XEP374" s="1"/>
      <c r="XEQ374" s="1"/>
      <c r="XER374" s="1"/>
      <c r="XES374" s="1"/>
      <c r="XET374" s="1"/>
      <c r="XEU374" s="1"/>
      <c r="XEV374" s="1"/>
      <c r="XEW374" s="1"/>
      <c r="XEX374" s="1"/>
      <c r="XEY374" s="1"/>
      <c r="XEZ374" s="1"/>
      <c r="XFA374" s="1"/>
      <c r="XFB374" s="1"/>
      <c r="XFC374" s="1"/>
      <c r="XFD374" s="1"/>
    </row>
    <row r="375" spans="1:151 16227:16384" s="11" customFormat="1" ht="20.25" customHeight="1" x14ac:dyDescent="0.25">
      <c r="A375" s="66" t="s">
        <v>110</v>
      </c>
      <c r="B375" s="67"/>
      <c r="C375" s="62">
        <f t="shared" si="106"/>
        <v>4</v>
      </c>
      <c r="D375" s="62"/>
      <c r="E375" s="20" t="s">
        <v>224</v>
      </c>
      <c r="F375" s="60">
        <f t="shared" ref="F375" si="107">(71.05)*(10.764)</f>
        <v>764.78219999999988</v>
      </c>
      <c r="G375" s="61"/>
      <c r="H375" s="20">
        <v>0</v>
      </c>
      <c r="I375" s="20">
        <f t="shared" si="105"/>
        <v>1185.4124099999999</v>
      </c>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WZC375" s="1"/>
      <c r="WZD375" s="1"/>
      <c r="WZE375" s="1"/>
      <c r="WZF375" s="1"/>
      <c r="WZG375" s="1"/>
      <c r="WZH375" s="1"/>
      <c r="WZI375" s="1"/>
      <c r="WZJ375" s="1"/>
      <c r="WZK375" s="1"/>
      <c r="WZL375" s="1"/>
      <c r="WZM375" s="1"/>
      <c r="WZN375" s="1"/>
      <c r="WZO375" s="1"/>
      <c r="WZP375" s="1"/>
      <c r="WZQ375" s="1"/>
      <c r="WZR375" s="1"/>
      <c r="WZS375" s="1"/>
      <c r="WZT375" s="1"/>
      <c r="WZU375" s="1"/>
      <c r="WZV375" s="1"/>
      <c r="WZW375" s="1"/>
      <c r="WZX375" s="1"/>
      <c r="WZY375" s="1"/>
      <c r="WZZ375" s="1"/>
      <c r="XAA375" s="1"/>
      <c r="XAB375" s="1"/>
      <c r="XAC375" s="1"/>
      <c r="XAD375" s="1"/>
      <c r="XAE375" s="1"/>
      <c r="XAF375" s="1"/>
      <c r="XAG375" s="1"/>
      <c r="XAH375" s="1"/>
      <c r="XAI375" s="1"/>
      <c r="XAJ375" s="1"/>
      <c r="XAK375" s="1"/>
      <c r="XAL375" s="1"/>
      <c r="XAM375" s="1"/>
      <c r="XAN375" s="1"/>
      <c r="XAO375" s="1"/>
      <c r="XAP375" s="1"/>
      <c r="XAQ375" s="1"/>
      <c r="XAR375" s="1"/>
      <c r="XAS375" s="1"/>
      <c r="XAT375" s="1"/>
      <c r="XAU375" s="1"/>
      <c r="XAV375" s="1"/>
      <c r="XAW375" s="1"/>
      <c r="XAX375" s="1"/>
      <c r="XAY375" s="1"/>
      <c r="XAZ375" s="1"/>
      <c r="XBA375" s="1"/>
      <c r="XBB375" s="1"/>
      <c r="XBC375" s="1"/>
      <c r="XBD375" s="1"/>
      <c r="XBE375" s="1"/>
      <c r="XBF375" s="1"/>
      <c r="XBG375" s="1"/>
      <c r="XBH375" s="1"/>
      <c r="XBI375" s="1"/>
      <c r="XBJ375" s="1"/>
      <c r="XBK375" s="1"/>
      <c r="XBL375" s="1"/>
      <c r="XBM375" s="1"/>
      <c r="XBN375" s="1"/>
      <c r="XBO375" s="1"/>
      <c r="XBP375" s="1"/>
      <c r="XBQ375" s="1"/>
      <c r="XBR375" s="1"/>
      <c r="XBS375" s="1"/>
      <c r="XBT375" s="1"/>
      <c r="XBU375" s="1"/>
      <c r="XBV375" s="1"/>
      <c r="XBW375" s="1"/>
      <c r="XBX375" s="1"/>
      <c r="XBY375" s="1"/>
      <c r="XBZ375" s="1"/>
      <c r="XCA375" s="1"/>
      <c r="XCB375" s="1"/>
      <c r="XCC375" s="1"/>
      <c r="XCD375" s="1"/>
      <c r="XCE375" s="1"/>
      <c r="XCF375" s="1"/>
      <c r="XCG375" s="1"/>
      <c r="XCH375" s="1"/>
      <c r="XCI375" s="1"/>
      <c r="XCJ375" s="1"/>
      <c r="XCK375" s="1"/>
      <c r="XCL375" s="1"/>
      <c r="XCM375" s="1"/>
      <c r="XCN375" s="1"/>
      <c r="XCO375" s="1"/>
      <c r="XCP375" s="1"/>
      <c r="XCQ375" s="1"/>
      <c r="XCR375" s="1"/>
      <c r="XCS375" s="1"/>
      <c r="XCT375" s="1"/>
      <c r="XCU375" s="1"/>
      <c r="XCV375" s="1"/>
      <c r="XCW375" s="1"/>
      <c r="XCX375" s="1"/>
      <c r="XCY375" s="1"/>
      <c r="XCZ375" s="1"/>
      <c r="XDA375" s="1"/>
      <c r="XDB375" s="1"/>
      <c r="XDC375" s="1"/>
      <c r="XDD375" s="1"/>
      <c r="XDE375" s="1"/>
      <c r="XDF375" s="1"/>
      <c r="XDG375" s="1"/>
      <c r="XDH375" s="1"/>
      <c r="XDI375" s="1"/>
      <c r="XDJ375" s="1"/>
      <c r="XDK375" s="1"/>
      <c r="XDL375" s="1"/>
      <c r="XDM375" s="1"/>
      <c r="XDN375" s="1"/>
      <c r="XDO375" s="1"/>
      <c r="XDP375" s="1"/>
      <c r="XDQ375" s="1"/>
      <c r="XDR375" s="1"/>
      <c r="XDS375" s="1"/>
      <c r="XDT375" s="1"/>
      <c r="XDU375" s="1"/>
      <c r="XDV375" s="1"/>
      <c r="XDW375" s="1"/>
      <c r="XDX375" s="1"/>
      <c r="XDY375" s="1"/>
      <c r="XDZ375" s="1"/>
      <c r="XEA375" s="1"/>
      <c r="XEB375" s="1"/>
      <c r="XEC375" s="1"/>
      <c r="XED375" s="1"/>
      <c r="XEE375" s="1"/>
      <c r="XEF375" s="1"/>
      <c r="XEG375" s="1"/>
      <c r="XEH375" s="1"/>
      <c r="XEI375" s="1"/>
      <c r="XEJ375" s="1"/>
      <c r="XEK375" s="1"/>
      <c r="XEL375" s="1"/>
      <c r="XEM375" s="1"/>
      <c r="XEN375" s="1"/>
      <c r="XEO375" s="1"/>
      <c r="XEP375" s="1"/>
      <c r="XEQ375" s="1"/>
      <c r="XER375" s="1"/>
      <c r="XES375" s="1"/>
      <c r="XET375" s="1"/>
      <c r="XEU375" s="1"/>
      <c r="XEV375" s="1"/>
      <c r="XEW375" s="1"/>
      <c r="XEX375" s="1"/>
      <c r="XEY375" s="1"/>
      <c r="XEZ375" s="1"/>
      <c r="XFA375" s="1"/>
      <c r="XFB375" s="1"/>
      <c r="XFC375" s="1"/>
      <c r="XFD375" s="1"/>
    </row>
    <row r="376" spans="1:151 16227:16384" s="11" customFormat="1" ht="20.25" x14ac:dyDescent="0.25">
      <c r="A376" s="63" t="s">
        <v>229</v>
      </c>
      <c r="B376" s="64"/>
      <c r="C376" s="64"/>
      <c r="D376" s="64"/>
      <c r="E376" s="64"/>
      <c r="F376" s="64"/>
      <c r="G376" s="64"/>
      <c r="H376" s="64"/>
      <c r="I376" s="65"/>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WZC376" s="1"/>
      <c r="WZD376" s="1"/>
      <c r="WZE376" s="1"/>
      <c r="WZF376" s="1"/>
      <c r="WZG376" s="1"/>
      <c r="WZH376" s="1"/>
      <c r="WZI376" s="1"/>
      <c r="WZJ376" s="1"/>
      <c r="WZK376" s="1"/>
      <c r="WZL376" s="1"/>
      <c r="WZM376" s="1"/>
      <c r="WZN376" s="1"/>
      <c r="WZO376" s="1"/>
      <c r="WZP376" s="1"/>
      <c r="WZQ376" s="1"/>
      <c r="WZR376" s="1"/>
      <c r="WZS376" s="1"/>
      <c r="WZT376" s="1"/>
      <c r="WZU376" s="1"/>
      <c r="WZV376" s="1"/>
      <c r="WZW376" s="1"/>
      <c r="WZX376" s="1"/>
      <c r="WZY376" s="1"/>
      <c r="WZZ376" s="1"/>
      <c r="XAA376" s="1"/>
      <c r="XAB376" s="1"/>
      <c r="XAC376" s="1"/>
      <c r="XAD376" s="1"/>
      <c r="XAE376" s="1"/>
      <c r="XAF376" s="1"/>
      <c r="XAG376" s="1"/>
      <c r="XAH376" s="1"/>
      <c r="XAI376" s="1"/>
      <c r="XAJ376" s="1"/>
      <c r="XAK376" s="1"/>
      <c r="XAL376" s="1"/>
      <c r="XAM376" s="1"/>
      <c r="XAN376" s="1"/>
      <c r="XAO376" s="1"/>
      <c r="XAP376" s="1"/>
      <c r="XAQ376" s="1"/>
      <c r="XAR376" s="1"/>
      <c r="XAS376" s="1"/>
      <c r="XAT376" s="1"/>
      <c r="XAU376" s="1"/>
      <c r="XAV376" s="1"/>
      <c r="XAW376" s="1"/>
      <c r="XAX376" s="1"/>
      <c r="XAY376" s="1"/>
      <c r="XAZ376" s="1"/>
      <c r="XBA376" s="1"/>
      <c r="XBB376" s="1"/>
      <c r="XBC376" s="1"/>
      <c r="XBD376" s="1"/>
      <c r="XBE376" s="1"/>
      <c r="XBF376" s="1"/>
      <c r="XBG376" s="1"/>
      <c r="XBH376" s="1"/>
      <c r="XBI376" s="1"/>
      <c r="XBJ376" s="1"/>
      <c r="XBK376" s="1"/>
      <c r="XBL376" s="1"/>
      <c r="XBM376" s="1"/>
      <c r="XBN376" s="1"/>
      <c r="XBO376" s="1"/>
      <c r="XBP376" s="1"/>
      <c r="XBQ376" s="1"/>
      <c r="XBR376" s="1"/>
      <c r="XBS376" s="1"/>
      <c r="XBT376" s="1"/>
      <c r="XBU376" s="1"/>
      <c r="XBV376" s="1"/>
      <c r="XBW376" s="1"/>
      <c r="XBX376" s="1"/>
      <c r="XBY376" s="1"/>
      <c r="XBZ376" s="1"/>
      <c r="XCA376" s="1"/>
      <c r="XCB376" s="1"/>
      <c r="XCC376" s="1"/>
      <c r="XCD376" s="1"/>
      <c r="XCE376" s="1"/>
      <c r="XCF376" s="1"/>
      <c r="XCG376" s="1"/>
      <c r="XCH376" s="1"/>
      <c r="XCI376" s="1"/>
      <c r="XCJ376" s="1"/>
      <c r="XCK376" s="1"/>
      <c r="XCL376" s="1"/>
      <c r="XCM376" s="1"/>
      <c r="XCN376" s="1"/>
      <c r="XCO376" s="1"/>
      <c r="XCP376" s="1"/>
      <c r="XCQ376" s="1"/>
      <c r="XCR376" s="1"/>
      <c r="XCS376" s="1"/>
      <c r="XCT376" s="1"/>
      <c r="XCU376" s="1"/>
      <c r="XCV376" s="1"/>
      <c r="XCW376" s="1"/>
      <c r="XCX376" s="1"/>
      <c r="XCY376" s="1"/>
      <c r="XCZ376" s="1"/>
      <c r="XDA376" s="1"/>
      <c r="XDB376" s="1"/>
      <c r="XDC376" s="1"/>
      <c r="XDD376" s="1"/>
      <c r="XDE376" s="1"/>
      <c r="XDF376" s="1"/>
      <c r="XDG376" s="1"/>
      <c r="XDH376" s="1"/>
      <c r="XDI376" s="1"/>
      <c r="XDJ376" s="1"/>
      <c r="XDK376" s="1"/>
      <c r="XDL376" s="1"/>
      <c r="XDM376" s="1"/>
      <c r="XDN376" s="1"/>
      <c r="XDO376" s="1"/>
      <c r="XDP376" s="1"/>
      <c r="XDQ376" s="1"/>
      <c r="XDR376" s="1"/>
      <c r="XDS376" s="1"/>
      <c r="XDT376" s="1"/>
      <c r="XDU376" s="1"/>
      <c r="XDV376" s="1"/>
      <c r="XDW376" s="1"/>
      <c r="XDX376" s="1"/>
      <c r="XDY376" s="1"/>
      <c r="XDZ376" s="1"/>
      <c r="XEA376" s="1"/>
      <c r="XEB376" s="1"/>
      <c r="XEC376" s="1"/>
      <c r="XED376" s="1"/>
      <c r="XEE376" s="1"/>
      <c r="XEF376" s="1"/>
      <c r="XEG376" s="1"/>
      <c r="XEH376" s="1"/>
      <c r="XEI376" s="1"/>
      <c r="XEJ376" s="1"/>
      <c r="XEK376" s="1"/>
      <c r="XEL376" s="1"/>
      <c r="XEM376" s="1"/>
      <c r="XEN376" s="1"/>
      <c r="XEO376" s="1"/>
      <c r="XEP376" s="1"/>
      <c r="XEQ376" s="1"/>
      <c r="XER376" s="1"/>
      <c r="XES376" s="1"/>
      <c r="XET376" s="1"/>
      <c r="XEU376" s="1"/>
      <c r="XEV376" s="1"/>
      <c r="XEW376" s="1"/>
      <c r="XEX376" s="1"/>
      <c r="XEY376" s="1"/>
      <c r="XEZ376" s="1"/>
      <c r="XFA376" s="1"/>
      <c r="XFB376" s="1"/>
      <c r="XFC376" s="1"/>
      <c r="XFD376" s="1"/>
    </row>
    <row r="377" spans="1:151 16227:16384" s="11" customFormat="1" ht="20.25" customHeight="1" x14ac:dyDescent="0.25">
      <c r="A377" s="66" t="s">
        <v>110</v>
      </c>
      <c r="B377" s="67"/>
      <c r="C377" s="62">
        <v>1</v>
      </c>
      <c r="D377" s="62"/>
      <c r="E377" s="60" t="s">
        <v>228</v>
      </c>
      <c r="F377" s="69"/>
      <c r="G377" s="69"/>
      <c r="H377" s="69"/>
      <c r="I377" s="6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WZC377" s="1"/>
      <c r="WZD377" s="1"/>
      <c r="WZE377" s="1"/>
      <c r="WZF377" s="1"/>
      <c r="WZG377" s="1"/>
      <c r="WZH377" s="1"/>
      <c r="WZI377" s="1"/>
      <c r="WZJ377" s="1"/>
      <c r="WZK377" s="1"/>
      <c r="WZL377" s="1"/>
      <c r="WZM377" s="1"/>
      <c r="WZN377" s="1"/>
      <c r="WZO377" s="1"/>
      <c r="WZP377" s="1"/>
      <c r="WZQ377" s="1"/>
      <c r="WZR377" s="1"/>
      <c r="WZS377" s="1"/>
      <c r="WZT377" s="1"/>
      <c r="WZU377" s="1"/>
      <c r="WZV377" s="1"/>
      <c r="WZW377" s="1"/>
      <c r="WZX377" s="1"/>
      <c r="WZY377" s="1"/>
      <c r="WZZ377" s="1"/>
      <c r="XAA377" s="1"/>
      <c r="XAB377" s="1"/>
      <c r="XAC377" s="1"/>
      <c r="XAD377" s="1"/>
      <c r="XAE377" s="1"/>
      <c r="XAF377" s="1"/>
      <c r="XAG377" s="1"/>
      <c r="XAH377" s="1"/>
      <c r="XAI377" s="1"/>
      <c r="XAJ377" s="1"/>
      <c r="XAK377" s="1"/>
      <c r="XAL377" s="1"/>
      <c r="XAM377" s="1"/>
      <c r="XAN377" s="1"/>
      <c r="XAO377" s="1"/>
      <c r="XAP377" s="1"/>
      <c r="XAQ377" s="1"/>
      <c r="XAR377" s="1"/>
      <c r="XAS377" s="1"/>
      <c r="XAT377" s="1"/>
      <c r="XAU377" s="1"/>
      <c r="XAV377" s="1"/>
      <c r="XAW377" s="1"/>
      <c r="XAX377" s="1"/>
      <c r="XAY377" s="1"/>
      <c r="XAZ377" s="1"/>
      <c r="XBA377" s="1"/>
      <c r="XBB377" s="1"/>
      <c r="XBC377" s="1"/>
      <c r="XBD377" s="1"/>
      <c r="XBE377" s="1"/>
      <c r="XBF377" s="1"/>
      <c r="XBG377" s="1"/>
      <c r="XBH377" s="1"/>
      <c r="XBI377" s="1"/>
      <c r="XBJ377" s="1"/>
      <c r="XBK377" s="1"/>
      <c r="XBL377" s="1"/>
      <c r="XBM377" s="1"/>
      <c r="XBN377" s="1"/>
      <c r="XBO377" s="1"/>
      <c r="XBP377" s="1"/>
      <c r="XBQ377" s="1"/>
      <c r="XBR377" s="1"/>
      <c r="XBS377" s="1"/>
      <c r="XBT377" s="1"/>
      <c r="XBU377" s="1"/>
      <c r="XBV377" s="1"/>
      <c r="XBW377" s="1"/>
      <c r="XBX377" s="1"/>
      <c r="XBY377" s="1"/>
      <c r="XBZ377" s="1"/>
      <c r="XCA377" s="1"/>
      <c r="XCB377" s="1"/>
      <c r="XCC377" s="1"/>
      <c r="XCD377" s="1"/>
      <c r="XCE377" s="1"/>
      <c r="XCF377" s="1"/>
      <c r="XCG377" s="1"/>
      <c r="XCH377" s="1"/>
      <c r="XCI377" s="1"/>
      <c r="XCJ377" s="1"/>
      <c r="XCK377" s="1"/>
      <c r="XCL377" s="1"/>
      <c r="XCM377" s="1"/>
      <c r="XCN377" s="1"/>
      <c r="XCO377" s="1"/>
      <c r="XCP377" s="1"/>
      <c r="XCQ377" s="1"/>
      <c r="XCR377" s="1"/>
      <c r="XCS377" s="1"/>
      <c r="XCT377" s="1"/>
      <c r="XCU377" s="1"/>
      <c r="XCV377" s="1"/>
      <c r="XCW377" s="1"/>
      <c r="XCX377" s="1"/>
      <c r="XCY377" s="1"/>
      <c r="XCZ377" s="1"/>
      <c r="XDA377" s="1"/>
      <c r="XDB377" s="1"/>
      <c r="XDC377" s="1"/>
      <c r="XDD377" s="1"/>
      <c r="XDE377" s="1"/>
      <c r="XDF377" s="1"/>
      <c r="XDG377" s="1"/>
      <c r="XDH377" s="1"/>
      <c r="XDI377" s="1"/>
      <c r="XDJ377" s="1"/>
      <c r="XDK377" s="1"/>
      <c r="XDL377" s="1"/>
      <c r="XDM377" s="1"/>
      <c r="XDN377" s="1"/>
      <c r="XDO377" s="1"/>
      <c r="XDP377" s="1"/>
      <c r="XDQ377" s="1"/>
      <c r="XDR377" s="1"/>
      <c r="XDS377" s="1"/>
      <c r="XDT377" s="1"/>
      <c r="XDU377" s="1"/>
      <c r="XDV377" s="1"/>
      <c r="XDW377" s="1"/>
      <c r="XDX377" s="1"/>
      <c r="XDY377" s="1"/>
      <c r="XDZ377" s="1"/>
      <c r="XEA377" s="1"/>
      <c r="XEB377" s="1"/>
      <c r="XEC377" s="1"/>
      <c r="XED377" s="1"/>
      <c r="XEE377" s="1"/>
      <c r="XEF377" s="1"/>
      <c r="XEG377" s="1"/>
      <c r="XEH377" s="1"/>
      <c r="XEI377" s="1"/>
      <c r="XEJ377" s="1"/>
      <c r="XEK377" s="1"/>
      <c r="XEL377" s="1"/>
      <c r="XEM377" s="1"/>
      <c r="XEN377" s="1"/>
      <c r="XEO377" s="1"/>
      <c r="XEP377" s="1"/>
      <c r="XEQ377" s="1"/>
      <c r="XER377" s="1"/>
      <c r="XES377" s="1"/>
      <c r="XET377" s="1"/>
      <c r="XEU377" s="1"/>
      <c r="XEV377" s="1"/>
      <c r="XEW377" s="1"/>
      <c r="XEX377" s="1"/>
      <c r="XEY377" s="1"/>
      <c r="XEZ377" s="1"/>
      <c r="XFA377" s="1"/>
      <c r="XFB377" s="1"/>
      <c r="XFC377" s="1"/>
      <c r="XFD377" s="1"/>
    </row>
    <row r="378" spans="1:151 16227:16384" s="11" customFormat="1" ht="20.25" customHeight="1" x14ac:dyDescent="0.25">
      <c r="A378" s="66" t="s">
        <v>110</v>
      </c>
      <c r="B378" s="67"/>
      <c r="C378" s="62">
        <f>C377+1</f>
        <v>2</v>
      </c>
      <c r="D378" s="62"/>
      <c r="E378" s="20" t="s">
        <v>245</v>
      </c>
      <c r="F378" s="60">
        <f>(47.62)*(10.764)</f>
        <v>512.58167999999989</v>
      </c>
      <c r="G378" s="61"/>
      <c r="H378" s="20">
        <v>0</v>
      </c>
      <c r="I378" s="20">
        <f t="shared" ref="I378" si="108">F378*(($I$169)+1)+H378</f>
        <v>794.50160399999982</v>
      </c>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WZC378" s="1"/>
      <c r="WZD378" s="1"/>
      <c r="WZE378" s="1"/>
      <c r="WZF378" s="1"/>
      <c r="WZG378" s="1"/>
      <c r="WZH378" s="1"/>
      <c r="WZI378" s="1"/>
      <c r="WZJ378" s="1"/>
      <c r="WZK378" s="1"/>
      <c r="WZL378" s="1"/>
      <c r="WZM378" s="1"/>
      <c r="WZN378" s="1"/>
      <c r="WZO378" s="1"/>
      <c r="WZP378" s="1"/>
      <c r="WZQ378" s="1"/>
      <c r="WZR378" s="1"/>
      <c r="WZS378" s="1"/>
      <c r="WZT378" s="1"/>
      <c r="WZU378" s="1"/>
      <c r="WZV378" s="1"/>
      <c r="WZW378" s="1"/>
      <c r="WZX378" s="1"/>
      <c r="WZY378" s="1"/>
      <c r="WZZ378" s="1"/>
      <c r="XAA378" s="1"/>
      <c r="XAB378" s="1"/>
      <c r="XAC378" s="1"/>
      <c r="XAD378" s="1"/>
      <c r="XAE378" s="1"/>
      <c r="XAF378" s="1"/>
      <c r="XAG378" s="1"/>
      <c r="XAH378" s="1"/>
      <c r="XAI378" s="1"/>
      <c r="XAJ378" s="1"/>
      <c r="XAK378" s="1"/>
      <c r="XAL378" s="1"/>
      <c r="XAM378" s="1"/>
      <c r="XAN378" s="1"/>
      <c r="XAO378" s="1"/>
      <c r="XAP378" s="1"/>
      <c r="XAQ378" s="1"/>
      <c r="XAR378" s="1"/>
      <c r="XAS378" s="1"/>
      <c r="XAT378" s="1"/>
      <c r="XAU378" s="1"/>
      <c r="XAV378" s="1"/>
      <c r="XAW378" s="1"/>
      <c r="XAX378" s="1"/>
      <c r="XAY378" s="1"/>
      <c r="XAZ378" s="1"/>
      <c r="XBA378" s="1"/>
      <c r="XBB378" s="1"/>
      <c r="XBC378" s="1"/>
      <c r="XBD378" s="1"/>
      <c r="XBE378" s="1"/>
      <c r="XBF378" s="1"/>
      <c r="XBG378" s="1"/>
      <c r="XBH378" s="1"/>
      <c r="XBI378" s="1"/>
      <c r="XBJ378" s="1"/>
      <c r="XBK378" s="1"/>
      <c r="XBL378" s="1"/>
      <c r="XBM378" s="1"/>
      <c r="XBN378" s="1"/>
      <c r="XBO378" s="1"/>
      <c r="XBP378" s="1"/>
      <c r="XBQ378" s="1"/>
      <c r="XBR378" s="1"/>
      <c r="XBS378" s="1"/>
      <c r="XBT378" s="1"/>
      <c r="XBU378" s="1"/>
      <c r="XBV378" s="1"/>
      <c r="XBW378" s="1"/>
      <c r="XBX378" s="1"/>
      <c r="XBY378" s="1"/>
      <c r="XBZ378" s="1"/>
      <c r="XCA378" s="1"/>
      <c r="XCB378" s="1"/>
      <c r="XCC378" s="1"/>
      <c r="XCD378" s="1"/>
      <c r="XCE378" s="1"/>
      <c r="XCF378" s="1"/>
      <c r="XCG378" s="1"/>
      <c r="XCH378" s="1"/>
      <c r="XCI378" s="1"/>
      <c r="XCJ378" s="1"/>
      <c r="XCK378" s="1"/>
      <c r="XCL378" s="1"/>
      <c r="XCM378" s="1"/>
      <c r="XCN378" s="1"/>
      <c r="XCO378" s="1"/>
      <c r="XCP378" s="1"/>
      <c r="XCQ378" s="1"/>
      <c r="XCR378" s="1"/>
      <c r="XCS378" s="1"/>
      <c r="XCT378" s="1"/>
      <c r="XCU378" s="1"/>
      <c r="XCV378" s="1"/>
      <c r="XCW378" s="1"/>
      <c r="XCX378" s="1"/>
      <c r="XCY378" s="1"/>
      <c r="XCZ378" s="1"/>
      <c r="XDA378" s="1"/>
      <c r="XDB378" s="1"/>
      <c r="XDC378" s="1"/>
      <c r="XDD378" s="1"/>
      <c r="XDE378" s="1"/>
      <c r="XDF378" s="1"/>
      <c r="XDG378" s="1"/>
      <c r="XDH378" s="1"/>
      <c r="XDI378" s="1"/>
      <c r="XDJ378" s="1"/>
      <c r="XDK378" s="1"/>
      <c r="XDL378" s="1"/>
      <c r="XDM378" s="1"/>
      <c r="XDN378" s="1"/>
      <c r="XDO378" s="1"/>
      <c r="XDP378" s="1"/>
      <c r="XDQ378" s="1"/>
      <c r="XDR378" s="1"/>
      <c r="XDS378" s="1"/>
      <c r="XDT378" s="1"/>
      <c r="XDU378" s="1"/>
      <c r="XDV378" s="1"/>
      <c r="XDW378" s="1"/>
      <c r="XDX378" s="1"/>
      <c r="XDY378" s="1"/>
      <c r="XDZ378" s="1"/>
      <c r="XEA378" s="1"/>
      <c r="XEB378" s="1"/>
      <c r="XEC378" s="1"/>
      <c r="XED378" s="1"/>
      <c r="XEE378" s="1"/>
      <c r="XEF378" s="1"/>
      <c r="XEG378" s="1"/>
      <c r="XEH378" s="1"/>
      <c r="XEI378" s="1"/>
      <c r="XEJ378" s="1"/>
      <c r="XEK378" s="1"/>
      <c r="XEL378" s="1"/>
      <c r="XEM378" s="1"/>
      <c r="XEN378" s="1"/>
      <c r="XEO378" s="1"/>
      <c r="XEP378" s="1"/>
      <c r="XEQ378" s="1"/>
      <c r="XER378" s="1"/>
      <c r="XES378" s="1"/>
      <c r="XET378" s="1"/>
      <c r="XEU378" s="1"/>
      <c r="XEV378" s="1"/>
      <c r="XEW378" s="1"/>
      <c r="XEX378" s="1"/>
      <c r="XEY378" s="1"/>
      <c r="XEZ378" s="1"/>
      <c r="XFA378" s="1"/>
      <c r="XFB378" s="1"/>
      <c r="XFC378" s="1"/>
      <c r="XFD378" s="1"/>
    </row>
    <row r="379" spans="1:151 16227:16384" s="11" customFormat="1" ht="20.25" customHeight="1" x14ac:dyDescent="0.25">
      <c r="A379" s="66" t="s">
        <v>110</v>
      </c>
      <c r="B379" s="67"/>
      <c r="C379" s="62">
        <f t="shared" ref="C379:C380" si="109">C378+1</f>
        <v>3</v>
      </c>
      <c r="D379" s="62"/>
      <c r="E379" s="20" t="s">
        <v>227</v>
      </c>
      <c r="F379" s="60">
        <f>(90.66)*(10.764)</f>
        <v>975.86423999999988</v>
      </c>
      <c r="G379" s="61"/>
      <c r="H379" s="20">
        <v>0</v>
      </c>
      <c r="I379" s="20">
        <f>F379*(($I$169)+1)+H379</f>
        <v>1512.5895719999999</v>
      </c>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WZC379" s="1"/>
      <c r="WZD379" s="1"/>
      <c r="WZE379" s="1"/>
      <c r="WZF379" s="1"/>
      <c r="WZG379" s="1"/>
      <c r="WZH379" s="1"/>
      <c r="WZI379" s="1"/>
      <c r="WZJ379" s="1"/>
      <c r="WZK379" s="1"/>
      <c r="WZL379" s="1"/>
      <c r="WZM379" s="1"/>
      <c r="WZN379" s="1"/>
      <c r="WZO379" s="1"/>
      <c r="WZP379" s="1"/>
      <c r="WZQ379" s="1"/>
      <c r="WZR379" s="1"/>
      <c r="WZS379" s="1"/>
      <c r="WZT379" s="1"/>
      <c r="WZU379" s="1"/>
      <c r="WZV379" s="1"/>
      <c r="WZW379" s="1"/>
      <c r="WZX379" s="1"/>
      <c r="WZY379" s="1"/>
      <c r="WZZ379" s="1"/>
      <c r="XAA379" s="1"/>
      <c r="XAB379" s="1"/>
      <c r="XAC379" s="1"/>
      <c r="XAD379" s="1"/>
      <c r="XAE379" s="1"/>
      <c r="XAF379" s="1"/>
      <c r="XAG379" s="1"/>
      <c r="XAH379" s="1"/>
      <c r="XAI379" s="1"/>
      <c r="XAJ379" s="1"/>
      <c r="XAK379" s="1"/>
      <c r="XAL379" s="1"/>
      <c r="XAM379" s="1"/>
      <c r="XAN379" s="1"/>
      <c r="XAO379" s="1"/>
      <c r="XAP379" s="1"/>
      <c r="XAQ379" s="1"/>
      <c r="XAR379" s="1"/>
      <c r="XAS379" s="1"/>
      <c r="XAT379" s="1"/>
      <c r="XAU379" s="1"/>
      <c r="XAV379" s="1"/>
      <c r="XAW379" s="1"/>
      <c r="XAX379" s="1"/>
      <c r="XAY379" s="1"/>
      <c r="XAZ379" s="1"/>
      <c r="XBA379" s="1"/>
      <c r="XBB379" s="1"/>
      <c r="XBC379" s="1"/>
      <c r="XBD379" s="1"/>
      <c r="XBE379" s="1"/>
      <c r="XBF379" s="1"/>
      <c r="XBG379" s="1"/>
      <c r="XBH379" s="1"/>
      <c r="XBI379" s="1"/>
      <c r="XBJ379" s="1"/>
      <c r="XBK379" s="1"/>
      <c r="XBL379" s="1"/>
      <c r="XBM379" s="1"/>
      <c r="XBN379" s="1"/>
      <c r="XBO379" s="1"/>
      <c r="XBP379" s="1"/>
      <c r="XBQ379" s="1"/>
      <c r="XBR379" s="1"/>
      <c r="XBS379" s="1"/>
      <c r="XBT379" s="1"/>
      <c r="XBU379" s="1"/>
      <c r="XBV379" s="1"/>
      <c r="XBW379" s="1"/>
      <c r="XBX379" s="1"/>
      <c r="XBY379" s="1"/>
      <c r="XBZ379" s="1"/>
      <c r="XCA379" s="1"/>
      <c r="XCB379" s="1"/>
      <c r="XCC379" s="1"/>
      <c r="XCD379" s="1"/>
      <c r="XCE379" s="1"/>
      <c r="XCF379" s="1"/>
      <c r="XCG379" s="1"/>
      <c r="XCH379" s="1"/>
      <c r="XCI379" s="1"/>
      <c r="XCJ379" s="1"/>
      <c r="XCK379" s="1"/>
      <c r="XCL379" s="1"/>
      <c r="XCM379" s="1"/>
      <c r="XCN379" s="1"/>
      <c r="XCO379" s="1"/>
      <c r="XCP379" s="1"/>
      <c r="XCQ379" s="1"/>
      <c r="XCR379" s="1"/>
      <c r="XCS379" s="1"/>
      <c r="XCT379" s="1"/>
      <c r="XCU379" s="1"/>
      <c r="XCV379" s="1"/>
      <c r="XCW379" s="1"/>
      <c r="XCX379" s="1"/>
      <c r="XCY379" s="1"/>
      <c r="XCZ379" s="1"/>
      <c r="XDA379" s="1"/>
      <c r="XDB379" s="1"/>
      <c r="XDC379" s="1"/>
      <c r="XDD379" s="1"/>
      <c r="XDE379" s="1"/>
      <c r="XDF379" s="1"/>
      <c r="XDG379" s="1"/>
      <c r="XDH379" s="1"/>
      <c r="XDI379" s="1"/>
      <c r="XDJ379" s="1"/>
      <c r="XDK379" s="1"/>
      <c r="XDL379" s="1"/>
      <c r="XDM379" s="1"/>
      <c r="XDN379" s="1"/>
      <c r="XDO379" s="1"/>
      <c r="XDP379" s="1"/>
      <c r="XDQ379" s="1"/>
      <c r="XDR379" s="1"/>
      <c r="XDS379" s="1"/>
      <c r="XDT379" s="1"/>
      <c r="XDU379" s="1"/>
      <c r="XDV379" s="1"/>
      <c r="XDW379" s="1"/>
      <c r="XDX379" s="1"/>
      <c r="XDY379" s="1"/>
      <c r="XDZ379" s="1"/>
      <c r="XEA379" s="1"/>
      <c r="XEB379" s="1"/>
      <c r="XEC379" s="1"/>
      <c r="XED379" s="1"/>
      <c r="XEE379" s="1"/>
      <c r="XEF379" s="1"/>
      <c r="XEG379" s="1"/>
      <c r="XEH379" s="1"/>
      <c r="XEI379" s="1"/>
      <c r="XEJ379" s="1"/>
      <c r="XEK379" s="1"/>
      <c r="XEL379" s="1"/>
      <c r="XEM379" s="1"/>
      <c r="XEN379" s="1"/>
      <c r="XEO379" s="1"/>
      <c r="XEP379" s="1"/>
      <c r="XEQ379" s="1"/>
      <c r="XER379" s="1"/>
      <c r="XES379" s="1"/>
      <c r="XET379" s="1"/>
      <c r="XEU379" s="1"/>
      <c r="XEV379" s="1"/>
      <c r="XEW379" s="1"/>
      <c r="XEX379" s="1"/>
      <c r="XEY379" s="1"/>
      <c r="XEZ379" s="1"/>
      <c r="XFA379" s="1"/>
      <c r="XFB379" s="1"/>
      <c r="XFC379" s="1"/>
      <c r="XFD379" s="1"/>
    </row>
    <row r="380" spans="1:151 16227:16384" s="11" customFormat="1" ht="20.25" customHeight="1" x14ac:dyDescent="0.25">
      <c r="A380" s="66" t="s">
        <v>110</v>
      </c>
      <c r="B380" s="67"/>
      <c r="C380" s="62">
        <f t="shared" si="109"/>
        <v>4</v>
      </c>
      <c r="D380" s="62"/>
      <c r="E380" s="20" t="s">
        <v>224</v>
      </c>
      <c r="F380" s="60">
        <f t="shared" ref="F380" si="110">(71.05)*(10.764)</f>
        <v>764.78219999999988</v>
      </c>
      <c r="G380" s="61"/>
      <c r="H380" s="20">
        <v>0</v>
      </c>
      <c r="I380" s="20">
        <f t="shared" ref="I380" si="111">F380*(($I$169)+1)+H380</f>
        <v>1185.4124099999999</v>
      </c>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WZC380" s="1"/>
      <c r="WZD380" s="1"/>
      <c r="WZE380" s="1"/>
      <c r="WZF380" s="1"/>
      <c r="WZG380" s="1"/>
      <c r="WZH380" s="1"/>
      <c r="WZI380" s="1"/>
      <c r="WZJ380" s="1"/>
      <c r="WZK380" s="1"/>
      <c r="WZL380" s="1"/>
      <c r="WZM380" s="1"/>
      <c r="WZN380" s="1"/>
      <c r="WZO380" s="1"/>
      <c r="WZP380" s="1"/>
      <c r="WZQ380" s="1"/>
      <c r="WZR380" s="1"/>
      <c r="WZS380" s="1"/>
      <c r="WZT380" s="1"/>
      <c r="WZU380" s="1"/>
      <c r="WZV380" s="1"/>
      <c r="WZW380" s="1"/>
      <c r="WZX380" s="1"/>
      <c r="WZY380" s="1"/>
      <c r="WZZ380" s="1"/>
      <c r="XAA380" s="1"/>
      <c r="XAB380" s="1"/>
      <c r="XAC380" s="1"/>
      <c r="XAD380" s="1"/>
      <c r="XAE380" s="1"/>
      <c r="XAF380" s="1"/>
      <c r="XAG380" s="1"/>
      <c r="XAH380" s="1"/>
      <c r="XAI380" s="1"/>
      <c r="XAJ380" s="1"/>
      <c r="XAK380" s="1"/>
      <c r="XAL380" s="1"/>
      <c r="XAM380" s="1"/>
      <c r="XAN380" s="1"/>
      <c r="XAO380" s="1"/>
      <c r="XAP380" s="1"/>
      <c r="XAQ380" s="1"/>
      <c r="XAR380" s="1"/>
      <c r="XAS380" s="1"/>
      <c r="XAT380" s="1"/>
      <c r="XAU380" s="1"/>
      <c r="XAV380" s="1"/>
      <c r="XAW380" s="1"/>
      <c r="XAX380" s="1"/>
      <c r="XAY380" s="1"/>
      <c r="XAZ380" s="1"/>
      <c r="XBA380" s="1"/>
      <c r="XBB380" s="1"/>
      <c r="XBC380" s="1"/>
      <c r="XBD380" s="1"/>
      <c r="XBE380" s="1"/>
      <c r="XBF380" s="1"/>
      <c r="XBG380" s="1"/>
      <c r="XBH380" s="1"/>
      <c r="XBI380" s="1"/>
      <c r="XBJ380" s="1"/>
      <c r="XBK380" s="1"/>
      <c r="XBL380" s="1"/>
      <c r="XBM380" s="1"/>
      <c r="XBN380" s="1"/>
      <c r="XBO380" s="1"/>
      <c r="XBP380" s="1"/>
      <c r="XBQ380" s="1"/>
      <c r="XBR380" s="1"/>
      <c r="XBS380" s="1"/>
      <c r="XBT380" s="1"/>
      <c r="XBU380" s="1"/>
      <c r="XBV380" s="1"/>
      <c r="XBW380" s="1"/>
      <c r="XBX380" s="1"/>
      <c r="XBY380" s="1"/>
      <c r="XBZ380" s="1"/>
      <c r="XCA380" s="1"/>
      <c r="XCB380" s="1"/>
      <c r="XCC380" s="1"/>
      <c r="XCD380" s="1"/>
      <c r="XCE380" s="1"/>
      <c r="XCF380" s="1"/>
      <c r="XCG380" s="1"/>
      <c r="XCH380" s="1"/>
      <c r="XCI380" s="1"/>
      <c r="XCJ380" s="1"/>
      <c r="XCK380" s="1"/>
      <c r="XCL380" s="1"/>
      <c r="XCM380" s="1"/>
      <c r="XCN380" s="1"/>
      <c r="XCO380" s="1"/>
      <c r="XCP380" s="1"/>
      <c r="XCQ380" s="1"/>
      <c r="XCR380" s="1"/>
      <c r="XCS380" s="1"/>
      <c r="XCT380" s="1"/>
      <c r="XCU380" s="1"/>
      <c r="XCV380" s="1"/>
      <c r="XCW380" s="1"/>
      <c r="XCX380" s="1"/>
      <c r="XCY380" s="1"/>
      <c r="XCZ380" s="1"/>
      <c r="XDA380" s="1"/>
      <c r="XDB380" s="1"/>
      <c r="XDC380" s="1"/>
      <c r="XDD380" s="1"/>
      <c r="XDE380" s="1"/>
      <c r="XDF380" s="1"/>
      <c r="XDG380" s="1"/>
      <c r="XDH380" s="1"/>
      <c r="XDI380" s="1"/>
      <c r="XDJ380" s="1"/>
      <c r="XDK380" s="1"/>
      <c r="XDL380" s="1"/>
      <c r="XDM380" s="1"/>
      <c r="XDN380" s="1"/>
      <c r="XDO380" s="1"/>
      <c r="XDP380" s="1"/>
      <c r="XDQ380" s="1"/>
      <c r="XDR380" s="1"/>
      <c r="XDS380" s="1"/>
      <c r="XDT380" s="1"/>
      <c r="XDU380" s="1"/>
      <c r="XDV380" s="1"/>
      <c r="XDW380" s="1"/>
      <c r="XDX380" s="1"/>
      <c r="XDY380" s="1"/>
      <c r="XDZ380" s="1"/>
      <c r="XEA380" s="1"/>
      <c r="XEB380" s="1"/>
      <c r="XEC380" s="1"/>
      <c r="XED380" s="1"/>
      <c r="XEE380" s="1"/>
      <c r="XEF380" s="1"/>
      <c r="XEG380" s="1"/>
      <c r="XEH380" s="1"/>
      <c r="XEI380" s="1"/>
      <c r="XEJ380" s="1"/>
      <c r="XEK380" s="1"/>
      <c r="XEL380" s="1"/>
      <c r="XEM380" s="1"/>
      <c r="XEN380" s="1"/>
      <c r="XEO380" s="1"/>
      <c r="XEP380" s="1"/>
      <c r="XEQ380" s="1"/>
      <c r="XER380" s="1"/>
      <c r="XES380" s="1"/>
      <c r="XET380" s="1"/>
      <c r="XEU380" s="1"/>
      <c r="XEV380" s="1"/>
      <c r="XEW380" s="1"/>
      <c r="XEX380" s="1"/>
      <c r="XEY380" s="1"/>
      <c r="XEZ380" s="1"/>
      <c r="XFA380" s="1"/>
      <c r="XFB380" s="1"/>
      <c r="XFC380" s="1"/>
      <c r="XFD380" s="1"/>
    </row>
    <row r="381" spans="1:151 16227:16384" s="11" customFormat="1" ht="20.25" x14ac:dyDescent="0.25">
      <c r="A381" s="63" t="s">
        <v>230</v>
      </c>
      <c r="B381" s="64"/>
      <c r="C381" s="64"/>
      <c r="D381" s="64"/>
      <c r="E381" s="64"/>
      <c r="F381" s="64"/>
      <c r="G381" s="64"/>
      <c r="H381" s="64"/>
      <c r="I381" s="65"/>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WZC381" s="1"/>
      <c r="WZD381" s="1"/>
      <c r="WZE381" s="1"/>
      <c r="WZF381" s="1"/>
      <c r="WZG381" s="1"/>
      <c r="WZH381" s="1"/>
      <c r="WZI381" s="1"/>
      <c r="WZJ381" s="1"/>
      <c r="WZK381" s="1"/>
      <c r="WZL381" s="1"/>
      <c r="WZM381" s="1"/>
      <c r="WZN381" s="1"/>
      <c r="WZO381" s="1"/>
      <c r="WZP381" s="1"/>
      <c r="WZQ381" s="1"/>
      <c r="WZR381" s="1"/>
      <c r="WZS381" s="1"/>
      <c r="WZT381" s="1"/>
      <c r="WZU381" s="1"/>
      <c r="WZV381" s="1"/>
      <c r="WZW381" s="1"/>
      <c r="WZX381" s="1"/>
      <c r="WZY381" s="1"/>
      <c r="WZZ381" s="1"/>
      <c r="XAA381" s="1"/>
      <c r="XAB381" s="1"/>
      <c r="XAC381" s="1"/>
      <c r="XAD381" s="1"/>
      <c r="XAE381" s="1"/>
      <c r="XAF381" s="1"/>
      <c r="XAG381" s="1"/>
      <c r="XAH381" s="1"/>
      <c r="XAI381" s="1"/>
      <c r="XAJ381" s="1"/>
      <c r="XAK381" s="1"/>
      <c r="XAL381" s="1"/>
      <c r="XAM381" s="1"/>
      <c r="XAN381" s="1"/>
      <c r="XAO381" s="1"/>
      <c r="XAP381" s="1"/>
      <c r="XAQ381" s="1"/>
      <c r="XAR381" s="1"/>
      <c r="XAS381" s="1"/>
      <c r="XAT381" s="1"/>
      <c r="XAU381" s="1"/>
      <c r="XAV381" s="1"/>
      <c r="XAW381" s="1"/>
      <c r="XAX381" s="1"/>
      <c r="XAY381" s="1"/>
      <c r="XAZ381" s="1"/>
      <c r="XBA381" s="1"/>
      <c r="XBB381" s="1"/>
      <c r="XBC381" s="1"/>
      <c r="XBD381" s="1"/>
      <c r="XBE381" s="1"/>
      <c r="XBF381" s="1"/>
      <c r="XBG381" s="1"/>
      <c r="XBH381" s="1"/>
      <c r="XBI381" s="1"/>
      <c r="XBJ381" s="1"/>
      <c r="XBK381" s="1"/>
      <c r="XBL381" s="1"/>
      <c r="XBM381" s="1"/>
      <c r="XBN381" s="1"/>
      <c r="XBO381" s="1"/>
      <c r="XBP381" s="1"/>
      <c r="XBQ381" s="1"/>
      <c r="XBR381" s="1"/>
      <c r="XBS381" s="1"/>
      <c r="XBT381" s="1"/>
      <c r="XBU381" s="1"/>
      <c r="XBV381" s="1"/>
      <c r="XBW381" s="1"/>
      <c r="XBX381" s="1"/>
      <c r="XBY381" s="1"/>
      <c r="XBZ381" s="1"/>
      <c r="XCA381" s="1"/>
      <c r="XCB381" s="1"/>
      <c r="XCC381" s="1"/>
      <c r="XCD381" s="1"/>
      <c r="XCE381" s="1"/>
      <c r="XCF381" s="1"/>
      <c r="XCG381" s="1"/>
      <c r="XCH381" s="1"/>
      <c r="XCI381" s="1"/>
      <c r="XCJ381" s="1"/>
      <c r="XCK381" s="1"/>
      <c r="XCL381" s="1"/>
      <c r="XCM381" s="1"/>
      <c r="XCN381" s="1"/>
      <c r="XCO381" s="1"/>
      <c r="XCP381" s="1"/>
      <c r="XCQ381" s="1"/>
      <c r="XCR381" s="1"/>
      <c r="XCS381" s="1"/>
      <c r="XCT381" s="1"/>
      <c r="XCU381" s="1"/>
      <c r="XCV381" s="1"/>
      <c r="XCW381" s="1"/>
      <c r="XCX381" s="1"/>
      <c r="XCY381" s="1"/>
      <c r="XCZ381" s="1"/>
      <c r="XDA381" s="1"/>
      <c r="XDB381" s="1"/>
      <c r="XDC381" s="1"/>
      <c r="XDD381" s="1"/>
      <c r="XDE381" s="1"/>
      <c r="XDF381" s="1"/>
      <c r="XDG381" s="1"/>
      <c r="XDH381" s="1"/>
      <c r="XDI381" s="1"/>
      <c r="XDJ381" s="1"/>
      <c r="XDK381" s="1"/>
      <c r="XDL381" s="1"/>
      <c r="XDM381" s="1"/>
      <c r="XDN381" s="1"/>
      <c r="XDO381" s="1"/>
      <c r="XDP381" s="1"/>
      <c r="XDQ381" s="1"/>
      <c r="XDR381" s="1"/>
      <c r="XDS381" s="1"/>
      <c r="XDT381" s="1"/>
      <c r="XDU381" s="1"/>
      <c r="XDV381" s="1"/>
      <c r="XDW381" s="1"/>
      <c r="XDX381" s="1"/>
      <c r="XDY381" s="1"/>
      <c r="XDZ381" s="1"/>
      <c r="XEA381" s="1"/>
      <c r="XEB381" s="1"/>
      <c r="XEC381" s="1"/>
      <c r="XED381" s="1"/>
      <c r="XEE381" s="1"/>
      <c r="XEF381" s="1"/>
      <c r="XEG381" s="1"/>
      <c r="XEH381" s="1"/>
      <c r="XEI381" s="1"/>
      <c r="XEJ381" s="1"/>
      <c r="XEK381" s="1"/>
      <c r="XEL381" s="1"/>
      <c r="XEM381" s="1"/>
      <c r="XEN381" s="1"/>
      <c r="XEO381" s="1"/>
      <c r="XEP381" s="1"/>
      <c r="XEQ381" s="1"/>
      <c r="XER381" s="1"/>
      <c r="XES381" s="1"/>
      <c r="XET381" s="1"/>
      <c r="XEU381" s="1"/>
      <c r="XEV381" s="1"/>
      <c r="XEW381" s="1"/>
      <c r="XEX381" s="1"/>
      <c r="XEY381" s="1"/>
      <c r="XEZ381" s="1"/>
      <c r="XFA381" s="1"/>
      <c r="XFB381" s="1"/>
      <c r="XFC381" s="1"/>
      <c r="XFD381" s="1"/>
    </row>
    <row r="382" spans="1:151 16227:16384" s="11" customFormat="1" ht="20.25" customHeight="1" x14ac:dyDescent="0.25">
      <c r="A382" s="66" t="s">
        <v>110</v>
      </c>
      <c r="B382" s="67"/>
      <c r="C382" s="62">
        <v>1</v>
      </c>
      <c r="D382" s="62"/>
      <c r="E382" s="20" t="s">
        <v>245</v>
      </c>
      <c r="F382" s="60">
        <f>(38.11)*(10.764)</f>
        <v>410.21603999999996</v>
      </c>
      <c r="G382" s="61"/>
      <c r="H382" s="20">
        <v>0</v>
      </c>
      <c r="I382" s="20">
        <f>F382*(($I$169)+1)+H382</f>
        <v>635.83486199999993</v>
      </c>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WZC382" s="1"/>
      <c r="WZD382" s="1"/>
      <c r="WZE382" s="1"/>
      <c r="WZF382" s="1"/>
      <c r="WZG382" s="1"/>
      <c r="WZH382" s="1"/>
      <c r="WZI382" s="1"/>
      <c r="WZJ382" s="1"/>
      <c r="WZK382" s="1"/>
      <c r="WZL382" s="1"/>
      <c r="WZM382" s="1"/>
      <c r="WZN382" s="1"/>
      <c r="WZO382" s="1"/>
      <c r="WZP382" s="1"/>
      <c r="WZQ382" s="1"/>
      <c r="WZR382" s="1"/>
      <c r="WZS382" s="1"/>
      <c r="WZT382" s="1"/>
      <c r="WZU382" s="1"/>
      <c r="WZV382" s="1"/>
      <c r="WZW382" s="1"/>
      <c r="WZX382" s="1"/>
      <c r="WZY382" s="1"/>
      <c r="WZZ382" s="1"/>
      <c r="XAA382" s="1"/>
      <c r="XAB382" s="1"/>
      <c r="XAC382" s="1"/>
      <c r="XAD382" s="1"/>
      <c r="XAE382" s="1"/>
      <c r="XAF382" s="1"/>
      <c r="XAG382" s="1"/>
      <c r="XAH382" s="1"/>
      <c r="XAI382" s="1"/>
      <c r="XAJ382" s="1"/>
      <c r="XAK382" s="1"/>
      <c r="XAL382" s="1"/>
      <c r="XAM382" s="1"/>
      <c r="XAN382" s="1"/>
      <c r="XAO382" s="1"/>
      <c r="XAP382" s="1"/>
      <c r="XAQ382" s="1"/>
      <c r="XAR382" s="1"/>
      <c r="XAS382" s="1"/>
      <c r="XAT382" s="1"/>
      <c r="XAU382" s="1"/>
      <c r="XAV382" s="1"/>
      <c r="XAW382" s="1"/>
      <c r="XAX382" s="1"/>
      <c r="XAY382" s="1"/>
      <c r="XAZ382" s="1"/>
      <c r="XBA382" s="1"/>
      <c r="XBB382" s="1"/>
      <c r="XBC382" s="1"/>
      <c r="XBD382" s="1"/>
      <c r="XBE382" s="1"/>
      <c r="XBF382" s="1"/>
      <c r="XBG382" s="1"/>
      <c r="XBH382" s="1"/>
      <c r="XBI382" s="1"/>
      <c r="XBJ382" s="1"/>
      <c r="XBK382" s="1"/>
      <c r="XBL382" s="1"/>
      <c r="XBM382" s="1"/>
      <c r="XBN382" s="1"/>
      <c r="XBO382" s="1"/>
      <c r="XBP382" s="1"/>
      <c r="XBQ382" s="1"/>
      <c r="XBR382" s="1"/>
      <c r="XBS382" s="1"/>
      <c r="XBT382" s="1"/>
      <c r="XBU382" s="1"/>
      <c r="XBV382" s="1"/>
      <c r="XBW382" s="1"/>
      <c r="XBX382" s="1"/>
      <c r="XBY382" s="1"/>
      <c r="XBZ382" s="1"/>
      <c r="XCA382" s="1"/>
      <c r="XCB382" s="1"/>
      <c r="XCC382" s="1"/>
      <c r="XCD382" s="1"/>
      <c r="XCE382" s="1"/>
      <c r="XCF382" s="1"/>
      <c r="XCG382" s="1"/>
      <c r="XCH382" s="1"/>
      <c r="XCI382" s="1"/>
      <c r="XCJ382" s="1"/>
      <c r="XCK382" s="1"/>
      <c r="XCL382" s="1"/>
      <c r="XCM382" s="1"/>
      <c r="XCN382" s="1"/>
      <c r="XCO382" s="1"/>
      <c r="XCP382" s="1"/>
      <c r="XCQ382" s="1"/>
      <c r="XCR382" s="1"/>
      <c r="XCS382" s="1"/>
      <c r="XCT382" s="1"/>
      <c r="XCU382" s="1"/>
      <c r="XCV382" s="1"/>
      <c r="XCW382" s="1"/>
      <c r="XCX382" s="1"/>
      <c r="XCY382" s="1"/>
      <c r="XCZ382" s="1"/>
      <c r="XDA382" s="1"/>
      <c r="XDB382" s="1"/>
      <c r="XDC382" s="1"/>
      <c r="XDD382" s="1"/>
      <c r="XDE382" s="1"/>
      <c r="XDF382" s="1"/>
      <c r="XDG382" s="1"/>
      <c r="XDH382" s="1"/>
      <c r="XDI382" s="1"/>
      <c r="XDJ382" s="1"/>
      <c r="XDK382" s="1"/>
      <c r="XDL382" s="1"/>
      <c r="XDM382" s="1"/>
      <c r="XDN382" s="1"/>
      <c r="XDO382" s="1"/>
      <c r="XDP382" s="1"/>
      <c r="XDQ382" s="1"/>
      <c r="XDR382" s="1"/>
      <c r="XDS382" s="1"/>
      <c r="XDT382" s="1"/>
      <c r="XDU382" s="1"/>
      <c r="XDV382" s="1"/>
      <c r="XDW382" s="1"/>
      <c r="XDX382" s="1"/>
      <c r="XDY382" s="1"/>
      <c r="XDZ382" s="1"/>
      <c r="XEA382" s="1"/>
      <c r="XEB382" s="1"/>
      <c r="XEC382" s="1"/>
      <c r="XED382" s="1"/>
      <c r="XEE382" s="1"/>
      <c r="XEF382" s="1"/>
      <c r="XEG382" s="1"/>
      <c r="XEH382" s="1"/>
      <c r="XEI382" s="1"/>
      <c r="XEJ382" s="1"/>
      <c r="XEK382" s="1"/>
      <c r="XEL382" s="1"/>
      <c r="XEM382" s="1"/>
      <c r="XEN382" s="1"/>
      <c r="XEO382" s="1"/>
      <c r="XEP382" s="1"/>
      <c r="XEQ382" s="1"/>
      <c r="XER382" s="1"/>
      <c r="XES382" s="1"/>
      <c r="XET382" s="1"/>
      <c r="XEU382" s="1"/>
      <c r="XEV382" s="1"/>
      <c r="XEW382" s="1"/>
      <c r="XEX382" s="1"/>
      <c r="XEY382" s="1"/>
      <c r="XEZ382" s="1"/>
      <c r="XFA382" s="1"/>
      <c r="XFB382" s="1"/>
      <c r="XFC382" s="1"/>
      <c r="XFD382" s="1"/>
    </row>
    <row r="383" spans="1:151 16227:16384" s="11" customFormat="1" ht="20.25" customHeight="1" x14ac:dyDescent="0.25">
      <c r="A383" s="66" t="s">
        <v>110</v>
      </c>
      <c r="B383" s="67"/>
      <c r="C383" s="62">
        <f>C382+1</f>
        <v>2</v>
      </c>
      <c r="D383" s="62"/>
      <c r="E383" s="20" t="s">
        <v>245</v>
      </c>
      <c r="F383" s="60">
        <f>(47.62)*(10.764)</f>
        <v>512.58167999999989</v>
      </c>
      <c r="G383" s="61"/>
      <c r="H383" s="20">
        <v>0</v>
      </c>
      <c r="I383" s="20">
        <f t="shared" ref="I383:I385" si="112">F383*(($I$169)+1)+H383</f>
        <v>794.50160399999982</v>
      </c>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WZC383" s="1"/>
      <c r="WZD383" s="1"/>
      <c r="WZE383" s="1"/>
      <c r="WZF383" s="1"/>
      <c r="WZG383" s="1"/>
      <c r="WZH383" s="1"/>
      <c r="WZI383" s="1"/>
      <c r="WZJ383" s="1"/>
      <c r="WZK383" s="1"/>
      <c r="WZL383" s="1"/>
      <c r="WZM383" s="1"/>
      <c r="WZN383" s="1"/>
      <c r="WZO383" s="1"/>
      <c r="WZP383" s="1"/>
      <c r="WZQ383" s="1"/>
      <c r="WZR383" s="1"/>
      <c r="WZS383" s="1"/>
      <c r="WZT383" s="1"/>
      <c r="WZU383" s="1"/>
      <c r="WZV383" s="1"/>
      <c r="WZW383" s="1"/>
      <c r="WZX383" s="1"/>
      <c r="WZY383" s="1"/>
      <c r="WZZ383" s="1"/>
      <c r="XAA383" s="1"/>
      <c r="XAB383" s="1"/>
      <c r="XAC383" s="1"/>
      <c r="XAD383" s="1"/>
      <c r="XAE383" s="1"/>
      <c r="XAF383" s="1"/>
      <c r="XAG383" s="1"/>
      <c r="XAH383" s="1"/>
      <c r="XAI383" s="1"/>
      <c r="XAJ383" s="1"/>
      <c r="XAK383" s="1"/>
      <c r="XAL383" s="1"/>
      <c r="XAM383" s="1"/>
      <c r="XAN383" s="1"/>
      <c r="XAO383" s="1"/>
      <c r="XAP383" s="1"/>
      <c r="XAQ383" s="1"/>
      <c r="XAR383" s="1"/>
      <c r="XAS383" s="1"/>
      <c r="XAT383" s="1"/>
      <c r="XAU383" s="1"/>
      <c r="XAV383" s="1"/>
      <c r="XAW383" s="1"/>
      <c r="XAX383" s="1"/>
      <c r="XAY383" s="1"/>
      <c r="XAZ383" s="1"/>
      <c r="XBA383" s="1"/>
      <c r="XBB383" s="1"/>
      <c r="XBC383" s="1"/>
      <c r="XBD383" s="1"/>
      <c r="XBE383" s="1"/>
      <c r="XBF383" s="1"/>
      <c r="XBG383" s="1"/>
      <c r="XBH383" s="1"/>
      <c r="XBI383" s="1"/>
      <c r="XBJ383" s="1"/>
      <c r="XBK383" s="1"/>
      <c r="XBL383" s="1"/>
      <c r="XBM383" s="1"/>
      <c r="XBN383" s="1"/>
      <c r="XBO383" s="1"/>
      <c r="XBP383" s="1"/>
      <c r="XBQ383" s="1"/>
      <c r="XBR383" s="1"/>
      <c r="XBS383" s="1"/>
      <c r="XBT383" s="1"/>
      <c r="XBU383" s="1"/>
      <c r="XBV383" s="1"/>
      <c r="XBW383" s="1"/>
      <c r="XBX383" s="1"/>
      <c r="XBY383" s="1"/>
      <c r="XBZ383" s="1"/>
      <c r="XCA383" s="1"/>
      <c r="XCB383" s="1"/>
      <c r="XCC383" s="1"/>
      <c r="XCD383" s="1"/>
      <c r="XCE383" s="1"/>
      <c r="XCF383" s="1"/>
      <c r="XCG383" s="1"/>
      <c r="XCH383" s="1"/>
      <c r="XCI383" s="1"/>
      <c r="XCJ383" s="1"/>
      <c r="XCK383" s="1"/>
      <c r="XCL383" s="1"/>
      <c r="XCM383" s="1"/>
      <c r="XCN383" s="1"/>
      <c r="XCO383" s="1"/>
      <c r="XCP383" s="1"/>
      <c r="XCQ383" s="1"/>
      <c r="XCR383" s="1"/>
      <c r="XCS383" s="1"/>
      <c r="XCT383" s="1"/>
      <c r="XCU383" s="1"/>
      <c r="XCV383" s="1"/>
      <c r="XCW383" s="1"/>
      <c r="XCX383" s="1"/>
      <c r="XCY383" s="1"/>
      <c r="XCZ383" s="1"/>
      <c r="XDA383" s="1"/>
      <c r="XDB383" s="1"/>
      <c r="XDC383" s="1"/>
      <c r="XDD383" s="1"/>
      <c r="XDE383" s="1"/>
      <c r="XDF383" s="1"/>
      <c r="XDG383" s="1"/>
      <c r="XDH383" s="1"/>
      <c r="XDI383" s="1"/>
      <c r="XDJ383" s="1"/>
      <c r="XDK383" s="1"/>
      <c r="XDL383" s="1"/>
      <c r="XDM383" s="1"/>
      <c r="XDN383" s="1"/>
      <c r="XDO383" s="1"/>
      <c r="XDP383" s="1"/>
      <c r="XDQ383" s="1"/>
      <c r="XDR383" s="1"/>
      <c r="XDS383" s="1"/>
      <c r="XDT383" s="1"/>
      <c r="XDU383" s="1"/>
      <c r="XDV383" s="1"/>
      <c r="XDW383" s="1"/>
      <c r="XDX383" s="1"/>
      <c r="XDY383" s="1"/>
      <c r="XDZ383" s="1"/>
      <c r="XEA383" s="1"/>
      <c r="XEB383" s="1"/>
      <c r="XEC383" s="1"/>
      <c r="XED383" s="1"/>
      <c r="XEE383" s="1"/>
      <c r="XEF383" s="1"/>
      <c r="XEG383" s="1"/>
      <c r="XEH383" s="1"/>
      <c r="XEI383" s="1"/>
      <c r="XEJ383" s="1"/>
      <c r="XEK383" s="1"/>
      <c r="XEL383" s="1"/>
      <c r="XEM383" s="1"/>
      <c r="XEN383" s="1"/>
      <c r="XEO383" s="1"/>
      <c r="XEP383" s="1"/>
      <c r="XEQ383" s="1"/>
      <c r="XER383" s="1"/>
      <c r="XES383" s="1"/>
      <c r="XET383" s="1"/>
      <c r="XEU383" s="1"/>
      <c r="XEV383" s="1"/>
      <c r="XEW383" s="1"/>
      <c r="XEX383" s="1"/>
      <c r="XEY383" s="1"/>
      <c r="XEZ383" s="1"/>
      <c r="XFA383" s="1"/>
      <c r="XFB383" s="1"/>
      <c r="XFC383" s="1"/>
      <c r="XFD383" s="1"/>
    </row>
    <row r="384" spans="1:151 16227:16384" s="11" customFormat="1" ht="20.25" customHeight="1" x14ac:dyDescent="0.25">
      <c r="A384" s="66" t="s">
        <v>110</v>
      </c>
      <c r="B384" s="67"/>
      <c r="C384" s="62">
        <f t="shared" ref="C384:C385" si="113">C383+1</f>
        <v>3</v>
      </c>
      <c r="D384" s="62"/>
      <c r="E384" s="20" t="s">
        <v>227</v>
      </c>
      <c r="F384" s="60">
        <f>(90.66)*(10.764)</f>
        <v>975.86423999999988</v>
      </c>
      <c r="G384" s="61"/>
      <c r="H384" s="20">
        <v>0</v>
      </c>
      <c r="I384" s="20">
        <f t="shared" si="112"/>
        <v>1512.5895719999999</v>
      </c>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WZC384" s="1"/>
      <c r="WZD384" s="1"/>
      <c r="WZE384" s="1"/>
      <c r="WZF384" s="1"/>
      <c r="WZG384" s="1"/>
      <c r="WZH384" s="1"/>
      <c r="WZI384" s="1"/>
      <c r="WZJ384" s="1"/>
      <c r="WZK384" s="1"/>
      <c r="WZL384" s="1"/>
      <c r="WZM384" s="1"/>
      <c r="WZN384" s="1"/>
      <c r="WZO384" s="1"/>
      <c r="WZP384" s="1"/>
      <c r="WZQ384" s="1"/>
      <c r="WZR384" s="1"/>
      <c r="WZS384" s="1"/>
      <c r="WZT384" s="1"/>
      <c r="WZU384" s="1"/>
      <c r="WZV384" s="1"/>
      <c r="WZW384" s="1"/>
      <c r="WZX384" s="1"/>
      <c r="WZY384" s="1"/>
      <c r="WZZ384" s="1"/>
      <c r="XAA384" s="1"/>
      <c r="XAB384" s="1"/>
      <c r="XAC384" s="1"/>
      <c r="XAD384" s="1"/>
      <c r="XAE384" s="1"/>
      <c r="XAF384" s="1"/>
      <c r="XAG384" s="1"/>
      <c r="XAH384" s="1"/>
      <c r="XAI384" s="1"/>
      <c r="XAJ384" s="1"/>
      <c r="XAK384" s="1"/>
      <c r="XAL384" s="1"/>
      <c r="XAM384" s="1"/>
      <c r="XAN384" s="1"/>
      <c r="XAO384" s="1"/>
      <c r="XAP384" s="1"/>
      <c r="XAQ384" s="1"/>
      <c r="XAR384" s="1"/>
      <c r="XAS384" s="1"/>
      <c r="XAT384" s="1"/>
      <c r="XAU384" s="1"/>
      <c r="XAV384" s="1"/>
      <c r="XAW384" s="1"/>
      <c r="XAX384" s="1"/>
      <c r="XAY384" s="1"/>
      <c r="XAZ384" s="1"/>
      <c r="XBA384" s="1"/>
      <c r="XBB384" s="1"/>
      <c r="XBC384" s="1"/>
      <c r="XBD384" s="1"/>
      <c r="XBE384" s="1"/>
      <c r="XBF384" s="1"/>
      <c r="XBG384" s="1"/>
      <c r="XBH384" s="1"/>
      <c r="XBI384" s="1"/>
      <c r="XBJ384" s="1"/>
      <c r="XBK384" s="1"/>
      <c r="XBL384" s="1"/>
      <c r="XBM384" s="1"/>
      <c r="XBN384" s="1"/>
      <c r="XBO384" s="1"/>
      <c r="XBP384" s="1"/>
      <c r="XBQ384" s="1"/>
      <c r="XBR384" s="1"/>
      <c r="XBS384" s="1"/>
      <c r="XBT384" s="1"/>
      <c r="XBU384" s="1"/>
      <c r="XBV384" s="1"/>
      <c r="XBW384" s="1"/>
      <c r="XBX384" s="1"/>
      <c r="XBY384" s="1"/>
      <c r="XBZ384" s="1"/>
      <c r="XCA384" s="1"/>
      <c r="XCB384" s="1"/>
      <c r="XCC384" s="1"/>
      <c r="XCD384" s="1"/>
      <c r="XCE384" s="1"/>
      <c r="XCF384" s="1"/>
      <c r="XCG384" s="1"/>
      <c r="XCH384" s="1"/>
      <c r="XCI384" s="1"/>
      <c r="XCJ384" s="1"/>
      <c r="XCK384" s="1"/>
      <c r="XCL384" s="1"/>
      <c r="XCM384" s="1"/>
      <c r="XCN384" s="1"/>
      <c r="XCO384" s="1"/>
      <c r="XCP384" s="1"/>
      <c r="XCQ384" s="1"/>
      <c r="XCR384" s="1"/>
      <c r="XCS384" s="1"/>
      <c r="XCT384" s="1"/>
      <c r="XCU384" s="1"/>
      <c r="XCV384" s="1"/>
      <c r="XCW384" s="1"/>
      <c r="XCX384" s="1"/>
      <c r="XCY384" s="1"/>
      <c r="XCZ384" s="1"/>
      <c r="XDA384" s="1"/>
      <c r="XDB384" s="1"/>
      <c r="XDC384" s="1"/>
      <c r="XDD384" s="1"/>
      <c r="XDE384" s="1"/>
      <c r="XDF384" s="1"/>
      <c r="XDG384" s="1"/>
      <c r="XDH384" s="1"/>
      <c r="XDI384" s="1"/>
      <c r="XDJ384" s="1"/>
      <c r="XDK384" s="1"/>
      <c r="XDL384" s="1"/>
      <c r="XDM384" s="1"/>
      <c r="XDN384" s="1"/>
      <c r="XDO384" s="1"/>
      <c r="XDP384" s="1"/>
      <c r="XDQ384" s="1"/>
      <c r="XDR384" s="1"/>
      <c r="XDS384" s="1"/>
      <c r="XDT384" s="1"/>
      <c r="XDU384" s="1"/>
      <c r="XDV384" s="1"/>
      <c r="XDW384" s="1"/>
      <c r="XDX384" s="1"/>
      <c r="XDY384" s="1"/>
      <c r="XDZ384" s="1"/>
      <c r="XEA384" s="1"/>
      <c r="XEB384" s="1"/>
      <c r="XEC384" s="1"/>
      <c r="XED384" s="1"/>
      <c r="XEE384" s="1"/>
      <c r="XEF384" s="1"/>
      <c r="XEG384" s="1"/>
      <c r="XEH384" s="1"/>
      <c r="XEI384" s="1"/>
      <c r="XEJ384" s="1"/>
      <c r="XEK384" s="1"/>
      <c r="XEL384" s="1"/>
      <c r="XEM384" s="1"/>
      <c r="XEN384" s="1"/>
      <c r="XEO384" s="1"/>
      <c r="XEP384" s="1"/>
      <c r="XEQ384" s="1"/>
      <c r="XER384" s="1"/>
      <c r="XES384" s="1"/>
      <c r="XET384" s="1"/>
      <c r="XEU384" s="1"/>
      <c r="XEV384" s="1"/>
      <c r="XEW384" s="1"/>
      <c r="XEX384" s="1"/>
      <c r="XEY384" s="1"/>
      <c r="XEZ384" s="1"/>
      <c r="XFA384" s="1"/>
      <c r="XFB384" s="1"/>
      <c r="XFC384" s="1"/>
      <c r="XFD384" s="1"/>
    </row>
    <row r="385" spans="1:151 16227:16384" s="11" customFormat="1" ht="20.25" customHeight="1" x14ac:dyDescent="0.25">
      <c r="A385" s="66" t="s">
        <v>110</v>
      </c>
      <c r="B385" s="67"/>
      <c r="C385" s="62">
        <f t="shared" si="113"/>
        <v>4</v>
      </c>
      <c r="D385" s="62"/>
      <c r="E385" s="20" t="s">
        <v>224</v>
      </c>
      <c r="F385" s="60">
        <f t="shared" ref="F385" si="114">(71.05)*(10.764)</f>
        <v>764.78219999999988</v>
      </c>
      <c r="G385" s="61"/>
      <c r="H385" s="20">
        <v>0</v>
      </c>
      <c r="I385" s="20">
        <f t="shared" si="112"/>
        <v>1185.4124099999999</v>
      </c>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WZC385" s="1"/>
      <c r="WZD385" s="1"/>
      <c r="WZE385" s="1"/>
      <c r="WZF385" s="1"/>
      <c r="WZG385" s="1"/>
      <c r="WZH385" s="1"/>
      <c r="WZI385" s="1"/>
      <c r="WZJ385" s="1"/>
      <c r="WZK385" s="1"/>
      <c r="WZL385" s="1"/>
      <c r="WZM385" s="1"/>
      <c r="WZN385" s="1"/>
      <c r="WZO385" s="1"/>
      <c r="WZP385" s="1"/>
      <c r="WZQ385" s="1"/>
      <c r="WZR385" s="1"/>
      <c r="WZS385" s="1"/>
      <c r="WZT385" s="1"/>
      <c r="WZU385" s="1"/>
      <c r="WZV385" s="1"/>
      <c r="WZW385" s="1"/>
      <c r="WZX385" s="1"/>
      <c r="WZY385" s="1"/>
      <c r="WZZ385" s="1"/>
      <c r="XAA385" s="1"/>
      <c r="XAB385" s="1"/>
      <c r="XAC385" s="1"/>
      <c r="XAD385" s="1"/>
      <c r="XAE385" s="1"/>
      <c r="XAF385" s="1"/>
      <c r="XAG385" s="1"/>
      <c r="XAH385" s="1"/>
      <c r="XAI385" s="1"/>
      <c r="XAJ385" s="1"/>
      <c r="XAK385" s="1"/>
      <c r="XAL385" s="1"/>
      <c r="XAM385" s="1"/>
      <c r="XAN385" s="1"/>
      <c r="XAO385" s="1"/>
      <c r="XAP385" s="1"/>
      <c r="XAQ385" s="1"/>
      <c r="XAR385" s="1"/>
      <c r="XAS385" s="1"/>
      <c r="XAT385" s="1"/>
      <c r="XAU385" s="1"/>
      <c r="XAV385" s="1"/>
      <c r="XAW385" s="1"/>
      <c r="XAX385" s="1"/>
      <c r="XAY385" s="1"/>
      <c r="XAZ385" s="1"/>
      <c r="XBA385" s="1"/>
      <c r="XBB385" s="1"/>
      <c r="XBC385" s="1"/>
      <c r="XBD385" s="1"/>
      <c r="XBE385" s="1"/>
      <c r="XBF385" s="1"/>
      <c r="XBG385" s="1"/>
      <c r="XBH385" s="1"/>
      <c r="XBI385" s="1"/>
      <c r="XBJ385" s="1"/>
      <c r="XBK385" s="1"/>
      <c r="XBL385" s="1"/>
      <c r="XBM385" s="1"/>
      <c r="XBN385" s="1"/>
      <c r="XBO385" s="1"/>
      <c r="XBP385" s="1"/>
      <c r="XBQ385" s="1"/>
      <c r="XBR385" s="1"/>
      <c r="XBS385" s="1"/>
      <c r="XBT385" s="1"/>
      <c r="XBU385" s="1"/>
      <c r="XBV385" s="1"/>
      <c r="XBW385" s="1"/>
      <c r="XBX385" s="1"/>
      <c r="XBY385" s="1"/>
      <c r="XBZ385" s="1"/>
      <c r="XCA385" s="1"/>
      <c r="XCB385" s="1"/>
      <c r="XCC385" s="1"/>
      <c r="XCD385" s="1"/>
      <c r="XCE385" s="1"/>
      <c r="XCF385" s="1"/>
      <c r="XCG385" s="1"/>
      <c r="XCH385" s="1"/>
      <c r="XCI385" s="1"/>
      <c r="XCJ385" s="1"/>
      <c r="XCK385" s="1"/>
      <c r="XCL385" s="1"/>
      <c r="XCM385" s="1"/>
      <c r="XCN385" s="1"/>
      <c r="XCO385" s="1"/>
      <c r="XCP385" s="1"/>
      <c r="XCQ385" s="1"/>
      <c r="XCR385" s="1"/>
      <c r="XCS385" s="1"/>
      <c r="XCT385" s="1"/>
      <c r="XCU385" s="1"/>
      <c r="XCV385" s="1"/>
      <c r="XCW385" s="1"/>
      <c r="XCX385" s="1"/>
      <c r="XCY385" s="1"/>
      <c r="XCZ385" s="1"/>
      <c r="XDA385" s="1"/>
      <c r="XDB385" s="1"/>
      <c r="XDC385" s="1"/>
      <c r="XDD385" s="1"/>
      <c r="XDE385" s="1"/>
      <c r="XDF385" s="1"/>
      <c r="XDG385" s="1"/>
      <c r="XDH385" s="1"/>
      <c r="XDI385" s="1"/>
      <c r="XDJ385" s="1"/>
      <c r="XDK385" s="1"/>
      <c r="XDL385" s="1"/>
      <c r="XDM385" s="1"/>
      <c r="XDN385" s="1"/>
      <c r="XDO385" s="1"/>
      <c r="XDP385" s="1"/>
      <c r="XDQ385" s="1"/>
      <c r="XDR385" s="1"/>
      <c r="XDS385" s="1"/>
      <c r="XDT385" s="1"/>
      <c r="XDU385" s="1"/>
      <c r="XDV385" s="1"/>
      <c r="XDW385" s="1"/>
      <c r="XDX385" s="1"/>
      <c r="XDY385" s="1"/>
      <c r="XDZ385" s="1"/>
      <c r="XEA385" s="1"/>
      <c r="XEB385" s="1"/>
      <c r="XEC385" s="1"/>
      <c r="XED385" s="1"/>
      <c r="XEE385" s="1"/>
      <c r="XEF385" s="1"/>
      <c r="XEG385" s="1"/>
      <c r="XEH385" s="1"/>
      <c r="XEI385" s="1"/>
      <c r="XEJ385" s="1"/>
      <c r="XEK385" s="1"/>
      <c r="XEL385" s="1"/>
      <c r="XEM385" s="1"/>
      <c r="XEN385" s="1"/>
      <c r="XEO385" s="1"/>
      <c r="XEP385" s="1"/>
      <c r="XEQ385" s="1"/>
      <c r="XER385" s="1"/>
      <c r="XES385" s="1"/>
      <c r="XET385" s="1"/>
      <c r="XEU385" s="1"/>
      <c r="XEV385" s="1"/>
      <c r="XEW385" s="1"/>
      <c r="XEX385" s="1"/>
      <c r="XEY385" s="1"/>
      <c r="XEZ385" s="1"/>
      <c r="XFA385" s="1"/>
      <c r="XFB385" s="1"/>
      <c r="XFC385" s="1"/>
      <c r="XFD385" s="1"/>
    </row>
    <row r="386" spans="1:151 16227:16384" s="11" customFormat="1" ht="20.25" x14ac:dyDescent="0.25">
      <c r="A386" s="63" t="s">
        <v>265</v>
      </c>
      <c r="B386" s="64"/>
      <c r="C386" s="64"/>
      <c r="D386" s="64"/>
      <c r="E386" s="64"/>
      <c r="F386" s="64"/>
      <c r="G386" s="64"/>
      <c r="H386" s="64"/>
      <c r="I386" s="65"/>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WZC386" s="1"/>
      <c r="WZD386" s="1"/>
      <c r="WZE386" s="1"/>
      <c r="WZF386" s="1"/>
      <c r="WZG386" s="1"/>
      <c r="WZH386" s="1"/>
      <c r="WZI386" s="1"/>
      <c r="WZJ386" s="1"/>
      <c r="WZK386" s="1"/>
      <c r="WZL386" s="1"/>
      <c r="WZM386" s="1"/>
      <c r="WZN386" s="1"/>
      <c r="WZO386" s="1"/>
      <c r="WZP386" s="1"/>
      <c r="WZQ386" s="1"/>
      <c r="WZR386" s="1"/>
      <c r="WZS386" s="1"/>
      <c r="WZT386" s="1"/>
      <c r="WZU386" s="1"/>
      <c r="WZV386" s="1"/>
      <c r="WZW386" s="1"/>
      <c r="WZX386" s="1"/>
      <c r="WZY386" s="1"/>
      <c r="WZZ386" s="1"/>
      <c r="XAA386" s="1"/>
      <c r="XAB386" s="1"/>
      <c r="XAC386" s="1"/>
      <c r="XAD386" s="1"/>
      <c r="XAE386" s="1"/>
      <c r="XAF386" s="1"/>
      <c r="XAG386" s="1"/>
      <c r="XAH386" s="1"/>
      <c r="XAI386" s="1"/>
      <c r="XAJ386" s="1"/>
      <c r="XAK386" s="1"/>
      <c r="XAL386" s="1"/>
      <c r="XAM386" s="1"/>
      <c r="XAN386" s="1"/>
      <c r="XAO386" s="1"/>
      <c r="XAP386" s="1"/>
      <c r="XAQ386" s="1"/>
      <c r="XAR386" s="1"/>
      <c r="XAS386" s="1"/>
      <c r="XAT386" s="1"/>
      <c r="XAU386" s="1"/>
      <c r="XAV386" s="1"/>
      <c r="XAW386" s="1"/>
      <c r="XAX386" s="1"/>
      <c r="XAY386" s="1"/>
      <c r="XAZ386" s="1"/>
      <c r="XBA386" s="1"/>
      <c r="XBB386" s="1"/>
      <c r="XBC386" s="1"/>
      <c r="XBD386" s="1"/>
      <c r="XBE386" s="1"/>
      <c r="XBF386" s="1"/>
      <c r="XBG386" s="1"/>
      <c r="XBH386" s="1"/>
      <c r="XBI386" s="1"/>
      <c r="XBJ386" s="1"/>
      <c r="XBK386" s="1"/>
      <c r="XBL386" s="1"/>
      <c r="XBM386" s="1"/>
      <c r="XBN386" s="1"/>
      <c r="XBO386" s="1"/>
      <c r="XBP386" s="1"/>
      <c r="XBQ386" s="1"/>
      <c r="XBR386" s="1"/>
      <c r="XBS386" s="1"/>
      <c r="XBT386" s="1"/>
      <c r="XBU386" s="1"/>
      <c r="XBV386" s="1"/>
      <c r="XBW386" s="1"/>
      <c r="XBX386" s="1"/>
      <c r="XBY386" s="1"/>
      <c r="XBZ386" s="1"/>
      <c r="XCA386" s="1"/>
      <c r="XCB386" s="1"/>
      <c r="XCC386" s="1"/>
      <c r="XCD386" s="1"/>
      <c r="XCE386" s="1"/>
      <c r="XCF386" s="1"/>
      <c r="XCG386" s="1"/>
      <c r="XCH386" s="1"/>
      <c r="XCI386" s="1"/>
      <c r="XCJ386" s="1"/>
      <c r="XCK386" s="1"/>
      <c r="XCL386" s="1"/>
      <c r="XCM386" s="1"/>
      <c r="XCN386" s="1"/>
      <c r="XCO386" s="1"/>
      <c r="XCP386" s="1"/>
      <c r="XCQ386" s="1"/>
      <c r="XCR386" s="1"/>
      <c r="XCS386" s="1"/>
      <c r="XCT386" s="1"/>
      <c r="XCU386" s="1"/>
      <c r="XCV386" s="1"/>
      <c r="XCW386" s="1"/>
      <c r="XCX386" s="1"/>
      <c r="XCY386" s="1"/>
      <c r="XCZ386" s="1"/>
      <c r="XDA386" s="1"/>
      <c r="XDB386" s="1"/>
      <c r="XDC386" s="1"/>
      <c r="XDD386" s="1"/>
      <c r="XDE386" s="1"/>
      <c r="XDF386" s="1"/>
      <c r="XDG386" s="1"/>
      <c r="XDH386" s="1"/>
      <c r="XDI386" s="1"/>
      <c r="XDJ386" s="1"/>
      <c r="XDK386" s="1"/>
      <c r="XDL386" s="1"/>
      <c r="XDM386" s="1"/>
      <c r="XDN386" s="1"/>
      <c r="XDO386" s="1"/>
      <c r="XDP386" s="1"/>
      <c r="XDQ386" s="1"/>
      <c r="XDR386" s="1"/>
      <c r="XDS386" s="1"/>
      <c r="XDT386" s="1"/>
      <c r="XDU386" s="1"/>
      <c r="XDV386" s="1"/>
      <c r="XDW386" s="1"/>
      <c r="XDX386" s="1"/>
      <c r="XDY386" s="1"/>
      <c r="XDZ386" s="1"/>
      <c r="XEA386" s="1"/>
      <c r="XEB386" s="1"/>
      <c r="XEC386" s="1"/>
      <c r="XED386" s="1"/>
      <c r="XEE386" s="1"/>
      <c r="XEF386" s="1"/>
      <c r="XEG386" s="1"/>
      <c r="XEH386" s="1"/>
      <c r="XEI386" s="1"/>
      <c r="XEJ386" s="1"/>
      <c r="XEK386" s="1"/>
      <c r="XEL386" s="1"/>
      <c r="XEM386" s="1"/>
      <c r="XEN386" s="1"/>
      <c r="XEO386" s="1"/>
      <c r="XEP386" s="1"/>
      <c r="XEQ386" s="1"/>
      <c r="XER386" s="1"/>
      <c r="XES386" s="1"/>
      <c r="XET386" s="1"/>
      <c r="XEU386" s="1"/>
      <c r="XEV386" s="1"/>
      <c r="XEW386" s="1"/>
      <c r="XEX386" s="1"/>
      <c r="XEY386" s="1"/>
      <c r="XEZ386" s="1"/>
      <c r="XFA386" s="1"/>
      <c r="XFB386" s="1"/>
      <c r="XFC386" s="1"/>
      <c r="XFD386" s="1"/>
    </row>
    <row r="387" spans="1:151 16227:16384" s="11" customFormat="1" ht="20.25" customHeight="1" x14ac:dyDescent="0.25">
      <c r="A387" s="66" t="s">
        <v>110</v>
      </c>
      <c r="B387" s="67"/>
      <c r="C387" s="62">
        <v>1</v>
      </c>
      <c r="D387" s="62"/>
      <c r="E387" s="20" t="s">
        <v>245</v>
      </c>
      <c r="F387" s="60">
        <f>(38.11)*(10.764)</f>
        <v>410.21603999999996</v>
      </c>
      <c r="G387" s="61"/>
      <c r="H387" s="20">
        <v>0</v>
      </c>
      <c r="I387" s="20">
        <f>F387*(($I$169)+1)+H387</f>
        <v>635.83486199999993</v>
      </c>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WZC387" s="1"/>
      <c r="WZD387" s="1"/>
      <c r="WZE387" s="1"/>
      <c r="WZF387" s="1"/>
      <c r="WZG387" s="1"/>
      <c r="WZH387" s="1"/>
      <c r="WZI387" s="1"/>
      <c r="WZJ387" s="1"/>
      <c r="WZK387" s="1"/>
      <c r="WZL387" s="1"/>
      <c r="WZM387" s="1"/>
      <c r="WZN387" s="1"/>
      <c r="WZO387" s="1"/>
      <c r="WZP387" s="1"/>
      <c r="WZQ387" s="1"/>
      <c r="WZR387" s="1"/>
      <c r="WZS387" s="1"/>
      <c r="WZT387" s="1"/>
      <c r="WZU387" s="1"/>
      <c r="WZV387" s="1"/>
      <c r="WZW387" s="1"/>
      <c r="WZX387" s="1"/>
      <c r="WZY387" s="1"/>
      <c r="WZZ387" s="1"/>
      <c r="XAA387" s="1"/>
      <c r="XAB387" s="1"/>
      <c r="XAC387" s="1"/>
      <c r="XAD387" s="1"/>
      <c r="XAE387" s="1"/>
      <c r="XAF387" s="1"/>
      <c r="XAG387" s="1"/>
      <c r="XAH387" s="1"/>
      <c r="XAI387" s="1"/>
      <c r="XAJ387" s="1"/>
      <c r="XAK387" s="1"/>
      <c r="XAL387" s="1"/>
      <c r="XAM387" s="1"/>
      <c r="XAN387" s="1"/>
      <c r="XAO387" s="1"/>
      <c r="XAP387" s="1"/>
      <c r="XAQ387" s="1"/>
      <c r="XAR387" s="1"/>
      <c r="XAS387" s="1"/>
      <c r="XAT387" s="1"/>
      <c r="XAU387" s="1"/>
      <c r="XAV387" s="1"/>
      <c r="XAW387" s="1"/>
      <c r="XAX387" s="1"/>
      <c r="XAY387" s="1"/>
      <c r="XAZ387" s="1"/>
      <c r="XBA387" s="1"/>
      <c r="XBB387" s="1"/>
      <c r="XBC387" s="1"/>
      <c r="XBD387" s="1"/>
      <c r="XBE387" s="1"/>
      <c r="XBF387" s="1"/>
      <c r="XBG387" s="1"/>
      <c r="XBH387" s="1"/>
      <c r="XBI387" s="1"/>
      <c r="XBJ387" s="1"/>
      <c r="XBK387" s="1"/>
      <c r="XBL387" s="1"/>
      <c r="XBM387" s="1"/>
      <c r="XBN387" s="1"/>
      <c r="XBO387" s="1"/>
      <c r="XBP387" s="1"/>
      <c r="XBQ387" s="1"/>
      <c r="XBR387" s="1"/>
      <c r="XBS387" s="1"/>
      <c r="XBT387" s="1"/>
      <c r="XBU387" s="1"/>
      <c r="XBV387" s="1"/>
      <c r="XBW387" s="1"/>
      <c r="XBX387" s="1"/>
      <c r="XBY387" s="1"/>
      <c r="XBZ387" s="1"/>
      <c r="XCA387" s="1"/>
      <c r="XCB387" s="1"/>
      <c r="XCC387" s="1"/>
      <c r="XCD387" s="1"/>
      <c r="XCE387" s="1"/>
      <c r="XCF387" s="1"/>
      <c r="XCG387" s="1"/>
      <c r="XCH387" s="1"/>
      <c r="XCI387" s="1"/>
      <c r="XCJ387" s="1"/>
      <c r="XCK387" s="1"/>
      <c r="XCL387" s="1"/>
      <c r="XCM387" s="1"/>
      <c r="XCN387" s="1"/>
      <c r="XCO387" s="1"/>
      <c r="XCP387" s="1"/>
      <c r="XCQ387" s="1"/>
      <c r="XCR387" s="1"/>
      <c r="XCS387" s="1"/>
      <c r="XCT387" s="1"/>
      <c r="XCU387" s="1"/>
      <c r="XCV387" s="1"/>
      <c r="XCW387" s="1"/>
      <c r="XCX387" s="1"/>
      <c r="XCY387" s="1"/>
      <c r="XCZ387" s="1"/>
      <c r="XDA387" s="1"/>
      <c r="XDB387" s="1"/>
      <c r="XDC387" s="1"/>
      <c r="XDD387" s="1"/>
      <c r="XDE387" s="1"/>
      <c r="XDF387" s="1"/>
      <c r="XDG387" s="1"/>
      <c r="XDH387" s="1"/>
      <c r="XDI387" s="1"/>
      <c r="XDJ387" s="1"/>
      <c r="XDK387" s="1"/>
      <c r="XDL387" s="1"/>
      <c r="XDM387" s="1"/>
      <c r="XDN387" s="1"/>
      <c r="XDO387" s="1"/>
      <c r="XDP387" s="1"/>
      <c r="XDQ387" s="1"/>
      <c r="XDR387" s="1"/>
      <c r="XDS387" s="1"/>
      <c r="XDT387" s="1"/>
      <c r="XDU387" s="1"/>
      <c r="XDV387" s="1"/>
      <c r="XDW387" s="1"/>
      <c r="XDX387" s="1"/>
      <c r="XDY387" s="1"/>
      <c r="XDZ387" s="1"/>
      <c r="XEA387" s="1"/>
      <c r="XEB387" s="1"/>
      <c r="XEC387" s="1"/>
      <c r="XED387" s="1"/>
      <c r="XEE387" s="1"/>
      <c r="XEF387" s="1"/>
      <c r="XEG387" s="1"/>
      <c r="XEH387" s="1"/>
      <c r="XEI387" s="1"/>
      <c r="XEJ387" s="1"/>
      <c r="XEK387" s="1"/>
      <c r="XEL387" s="1"/>
      <c r="XEM387" s="1"/>
      <c r="XEN387" s="1"/>
      <c r="XEO387" s="1"/>
      <c r="XEP387" s="1"/>
      <c r="XEQ387" s="1"/>
      <c r="XER387" s="1"/>
      <c r="XES387" s="1"/>
      <c r="XET387" s="1"/>
      <c r="XEU387" s="1"/>
      <c r="XEV387" s="1"/>
      <c r="XEW387" s="1"/>
      <c r="XEX387" s="1"/>
      <c r="XEY387" s="1"/>
      <c r="XEZ387" s="1"/>
      <c r="XFA387" s="1"/>
      <c r="XFB387" s="1"/>
      <c r="XFC387" s="1"/>
      <c r="XFD387" s="1"/>
    </row>
    <row r="388" spans="1:151 16227:16384" s="11" customFormat="1" ht="20.25" customHeight="1" x14ac:dyDescent="0.25">
      <c r="A388" s="66" t="s">
        <v>110</v>
      </c>
      <c r="B388" s="67"/>
      <c r="C388" s="62">
        <f>C387+1</f>
        <v>2</v>
      </c>
      <c r="D388" s="62"/>
      <c r="E388" s="20" t="s">
        <v>245</v>
      </c>
      <c r="F388" s="60">
        <f>(47.62)*(10.764)</f>
        <v>512.58167999999989</v>
      </c>
      <c r="G388" s="61"/>
      <c r="H388" s="20">
        <v>0</v>
      </c>
      <c r="I388" s="20">
        <f t="shared" ref="I388:I390" si="115">F388*(($I$169)+1)+H388</f>
        <v>794.50160399999982</v>
      </c>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WZC388" s="1"/>
      <c r="WZD388" s="1"/>
      <c r="WZE388" s="1"/>
      <c r="WZF388" s="1"/>
      <c r="WZG388" s="1"/>
      <c r="WZH388" s="1"/>
      <c r="WZI388" s="1"/>
      <c r="WZJ388" s="1"/>
      <c r="WZK388" s="1"/>
      <c r="WZL388" s="1"/>
      <c r="WZM388" s="1"/>
      <c r="WZN388" s="1"/>
      <c r="WZO388" s="1"/>
      <c r="WZP388" s="1"/>
      <c r="WZQ388" s="1"/>
      <c r="WZR388" s="1"/>
      <c r="WZS388" s="1"/>
      <c r="WZT388" s="1"/>
      <c r="WZU388" s="1"/>
      <c r="WZV388" s="1"/>
      <c r="WZW388" s="1"/>
      <c r="WZX388" s="1"/>
      <c r="WZY388" s="1"/>
      <c r="WZZ388" s="1"/>
      <c r="XAA388" s="1"/>
      <c r="XAB388" s="1"/>
      <c r="XAC388" s="1"/>
      <c r="XAD388" s="1"/>
      <c r="XAE388" s="1"/>
      <c r="XAF388" s="1"/>
      <c r="XAG388" s="1"/>
      <c r="XAH388" s="1"/>
      <c r="XAI388" s="1"/>
      <c r="XAJ388" s="1"/>
      <c r="XAK388" s="1"/>
      <c r="XAL388" s="1"/>
      <c r="XAM388" s="1"/>
      <c r="XAN388" s="1"/>
      <c r="XAO388" s="1"/>
      <c r="XAP388" s="1"/>
      <c r="XAQ388" s="1"/>
      <c r="XAR388" s="1"/>
      <c r="XAS388" s="1"/>
      <c r="XAT388" s="1"/>
      <c r="XAU388" s="1"/>
      <c r="XAV388" s="1"/>
      <c r="XAW388" s="1"/>
      <c r="XAX388" s="1"/>
      <c r="XAY388" s="1"/>
      <c r="XAZ388" s="1"/>
      <c r="XBA388" s="1"/>
      <c r="XBB388" s="1"/>
      <c r="XBC388" s="1"/>
      <c r="XBD388" s="1"/>
      <c r="XBE388" s="1"/>
      <c r="XBF388" s="1"/>
      <c r="XBG388" s="1"/>
      <c r="XBH388" s="1"/>
      <c r="XBI388" s="1"/>
      <c r="XBJ388" s="1"/>
      <c r="XBK388" s="1"/>
      <c r="XBL388" s="1"/>
      <c r="XBM388" s="1"/>
      <c r="XBN388" s="1"/>
      <c r="XBO388" s="1"/>
      <c r="XBP388" s="1"/>
      <c r="XBQ388" s="1"/>
      <c r="XBR388" s="1"/>
      <c r="XBS388" s="1"/>
      <c r="XBT388" s="1"/>
      <c r="XBU388" s="1"/>
      <c r="XBV388" s="1"/>
      <c r="XBW388" s="1"/>
      <c r="XBX388" s="1"/>
      <c r="XBY388" s="1"/>
      <c r="XBZ388" s="1"/>
      <c r="XCA388" s="1"/>
      <c r="XCB388" s="1"/>
      <c r="XCC388" s="1"/>
      <c r="XCD388" s="1"/>
      <c r="XCE388" s="1"/>
      <c r="XCF388" s="1"/>
      <c r="XCG388" s="1"/>
      <c r="XCH388" s="1"/>
      <c r="XCI388" s="1"/>
      <c r="XCJ388" s="1"/>
      <c r="XCK388" s="1"/>
      <c r="XCL388" s="1"/>
      <c r="XCM388" s="1"/>
      <c r="XCN388" s="1"/>
      <c r="XCO388" s="1"/>
      <c r="XCP388" s="1"/>
      <c r="XCQ388" s="1"/>
      <c r="XCR388" s="1"/>
      <c r="XCS388" s="1"/>
      <c r="XCT388" s="1"/>
      <c r="XCU388" s="1"/>
      <c r="XCV388" s="1"/>
      <c r="XCW388" s="1"/>
      <c r="XCX388" s="1"/>
      <c r="XCY388" s="1"/>
      <c r="XCZ388" s="1"/>
      <c r="XDA388" s="1"/>
      <c r="XDB388" s="1"/>
      <c r="XDC388" s="1"/>
      <c r="XDD388" s="1"/>
      <c r="XDE388" s="1"/>
      <c r="XDF388" s="1"/>
      <c r="XDG388" s="1"/>
      <c r="XDH388" s="1"/>
      <c r="XDI388" s="1"/>
      <c r="XDJ388" s="1"/>
      <c r="XDK388" s="1"/>
      <c r="XDL388" s="1"/>
      <c r="XDM388" s="1"/>
      <c r="XDN388" s="1"/>
      <c r="XDO388" s="1"/>
      <c r="XDP388" s="1"/>
      <c r="XDQ388" s="1"/>
      <c r="XDR388" s="1"/>
      <c r="XDS388" s="1"/>
      <c r="XDT388" s="1"/>
      <c r="XDU388" s="1"/>
      <c r="XDV388" s="1"/>
      <c r="XDW388" s="1"/>
      <c r="XDX388" s="1"/>
      <c r="XDY388" s="1"/>
      <c r="XDZ388" s="1"/>
      <c r="XEA388" s="1"/>
      <c r="XEB388" s="1"/>
      <c r="XEC388" s="1"/>
      <c r="XED388" s="1"/>
      <c r="XEE388" s="1"/>
      <c r="XEF388" s="1"/>
      <c r="XEG388" s="1"/>
      <c r="XEH388" s="1"/>
      <c r="XEI388" s="1"/>
      <c r="XEJ388" s="1"/>
      <c r="XEK388" s="1"/>
      <c r="XEL388" s="1"/>
      <c r="XEM388" s="1"/>
      <c r="XEN388" s="1"/>
      <c r="XEO388" s="1"/>
      <c r="XEP388" s="1"/>
      <c r="XEQ388" s="1"/>
      <c r="XER388" s="1"/>
      <c r="XES388" s="1"/>
      <c r="XET388" s="1"/>
      <c r="XEU388" s="1"/>
      <c r="XEV388" s="1"/>
      <c r="XEW388" s="1"/>
      <c r="XEX388" s="1"/>
      <c r="XEY388" s="1"/>
      <c r="XEZ388" s="1"/>
      <c r="XFA388" s="1"/>
      <c r="XFB388" s="1"/>
      <c r="XFC388" s="1"/>
      <c r="XFD388" s="1"/>
    </row>
    <row r="389" spans="1:151 16227:16384" s="11" customFormat="1" ht="20.25" customHeight="1" x14ac:dyDescent="0.25">
      <c r="A389" s="66" t="s">
        <v>110</v>
      </c>
      <c r="B389" s="67"/>
      <c r="C389" s="62">
        <f t="shared" ref="C389:C390" si="116">C388+1</f>
        <v>3</v>
      </c>
      <c r="D389" s="62"/>
      <c r="E389" s="20" t="s">
        <v>227</v>
      </c>
      <c r="F389" s="60">
        <f>(90.66)*(10.764)</f>
        <v>975.86423999999988</v>
      </c>
      <c r="G389" s="61"/>
      <c r="H389" s="20">
        <v>0</v>
      </c>
      <c r="I389" s="20">
        <f t="shared" si="115"/>
        <v>1512.5895719999999</v>
      </c>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WZC389" s="1"/>
      <c r="WZD389" s="1"/>
      <c r="WZE389" s="1"/>
      <c r="WZF389" s="1"/>
      <c r="WZG389" s="1"/>
      <c r="WZH389" s="1"/>
      <c r="WZI389" s="1"/>
      <c r="WZJ389" s="1"/>
      <c r="WZK389" s="1"/>
      <c r="WZL389" s="1"/>
      <c r="WZM389" s="1"/>
      <c r="WZN389" s="1"/>
      <c r="WZO389" s="1"/>
      <c r="WZP389" s="1"/>
      <c r="WZQ389" s="1"/>
      <c r="WZR389" s="1"/>
      <c r="WZS389" s="1"/>
      <c r="WZT389" s="1"/>
      <c r="WZU389" s="1"/>
      <c r="WZV389" s="1"/>
      <c r="WZW389" s="1"/>
      <c r="WZX389" s="1"/>
      <c r="WZY389" s="1"/>
      <c r="WZZ389" s="1"/>
      <c r="XAA389" s="1"/>
      <c r="XAB389" s="1"/>
      <c r="XAC389" s="1"/>
      <c r="XAD389" s="1"/>
      <c r="XAE389" s="1"/>
      <c r="XAF389" s="1"/>
      <c r="XAG389" s="1"/>
      <c r="XAH389" s="1"/>
      <c r="XAI389" s="1"/>
      <c r="XAJ389" s="1"/>
      <c r="XAK389" s="1"/>
      <c r="XAL389" s="1"/>
      <c r="XAM389" s="1"/>
      <c r="XAN389" s="1"/>
      <c r="XAO389" s="1"/>
      <c r="XAP389" s="1"/>
      <c r="XAQ389" s="1"/>
      <c r="XAR389" s="1"/>
      <c r="XAS389" s="1"/>
      <c r="XAT389" s="1"/>
      <c r="XAU389" s="1"/>
      <c r="XAV389" s="1"/>
      <c r="XAW389" s="1"/>
      <c r="XAX389" s="1"/>
      <c r="XAY389" s="1"/>
      <c r="XAZ389" s="1"/>
      <c r="XBA389" s="1"/>
      <c r="XBB389" s="1"/>
      <c r="XBC389" s="1"/>
      <c r="XBD389" s="1"/>
      <c r="XBE389" s="1"/>
      <c r="XBF389" s="1"/>
      <c r="XBG389" s="1"/>
      <c r="XBH389" s="1"/>
      <c r="XBI389" s="1"/>
      <c r="XBJ389" s="1"/>
      <c r="XBK389" s="1"/>
      <c r="XBL389" s="1"/>
      <c r="XBM389" s="1"/>
      <c r="XBN389" s="1"/>
      <c r="XBO389" s="1"/>
      <c r="XBP389" s="1"/>
      <c r="XBQ389" s="1"/>
      <c r="XBR389" s="1"/>
      <c r="XBS389" s="1"/>
      <c r="XBT389" s="1"/>
      <c r="XBU389" s="1"/>
      <c r="XBV389" s="1"/>
      <c r="XBW389" s="1"/>
      <c r="XBX389" s="1"/>
      <c r="XBY389" s="1"/>
      <c r="XBZ389" s="1"/>
      <c r="XCA389" s="1"/>
      <c r="XCB389" s="1"/>
      <c r="XCC389" s="1"/>
      <c r="XCD389" s="1"/>
      <c r="XCE389" s="1"/>
      <c r="XCF389" s="1"/>
      <c r="XCG389" s="1"/>
      <c r="XCH389" s="1"/>
      <c r="XCI389" s="1"/>
      <c r="XCJ389" s="1"/>
      <c r="XCK389" s="1"/>
      <c r="XCL389" s="1"/>
      <c r="XCM389" s="1"/>
      <c r="XCN389" s="1"/>
      <c r="XCO389" s="1"/>
      <c r="XCP389" s="1"/>
      <c r="XCQ389" s="1"/>
      <c r="XCR389" s="1"/>
      <c r="XCS389" s="1"/>
      <c r="XCT389" s="1"/>
      <c r="XCU389" s="1"/>
      <c r="XCV389" s="1"/>
      <c r="XCW389" s="1"/>
      <c r="XCX389" s="1"/>
      <c r="XCY389" s="1"/>
      <c r="XCZ389" s="1"/>
      <c r="XDA389" s="1"/>
      <c r="XDB389" s="1"/>
      <c r="XDC389" s="1"/>
      <c r="XDD389" s="1"/>
      <c r="XDE389" s="1"/>
      <c r="XDF389" s="1"/>
      <c r="XDG389" s="1"/>
      <c r="XDH389" s="1"/>
      <c r="XDI389" s="1"/>
      <c r="XDJ389" s="1"/>
      <c r="XDK389" s="1"/>
      <c r="XDL389" s="1"/>
      <c r="XDM389" s="1"/>
      <c r="XDN389" s="1"/>
      <c r="XDO389" s="1"/>
      <c r="XDP389" s="1"/>
      <c r="XDQ389" s="1"/>
      <c r="XDR389" s="1"/>
      <c r="XDS389" s="1"/>
      <c r="XDT389" s="1"/>
      <c r="XDU389" s="1"/>
      <c r="XDV389" s="1"/>
      <c r="XDW389" s="1"/>
      <c r="XDX389" s="1"/>
      <c r="XDY389" s="1"/>
      <c r="XDZ389" s="1"/>
      <c r="XEA389" s="1"/>
      <c r="XEB389" s="1"/>
      <c r="XEC389" s="1"/>
      <c r="XED389" s="1"/>
      <c r="XEE389" s="1"/>
      <c r="XEF389" s="1"/>
      <c r="XEG389" s="1"/>
      <c r="XEH389" s="1"/>
      <c r="XEI389" s="1"/>
      <c r="XEJ389" s="1"/>
      <c r="XEK389" s="1"/>
      <c r="XEL389" s="1"/>
      <c r="XEM389" s="1"/>
      <c r="XEN389" s="1"/>
      <c r="XEO389" s="1"/>
      <c r="XEP389" s="1"/>
      <c r="XEQ389" s="1"/>
      <c r="XER389" s="1"/>
      <c r="XES389" s="1"/>
      <c r="XET389" s="1"/>
      <c r="XEU389" s="1"/>
      <c r="XEV389" s="1"/>
      <c r="XEW389" s="1"/>
      <c r="XEX389" s="1"/>
      <c r="XEY389" s="1"/>
      <c r="XEZ389" s="1"/>
      <c r="XFA389" s="1"/>
      <c r="XFB389" s="1"/>
      <c r="XFC389" s="1"/>
      <c r="XFD389" s="1"/>
    </row>
    <row r="390" spans="1:151 16227:16384" s="11" customFormat="1" ht="20.25" customHeight="1" x14ac:dyDescent="0.25">
      <c r="A390" s="66" t="s">
        <v>110</v>
      </c>
      <c r="B390" s="67"/>
      <c r="C390" s="62">
        <f t="shared" si="116"/>
        <v>4</v>
      </c>
      <c r="D390" s="62"/>
      <c r="E390" s="20" t="s">
        <v>224</v>
      </c>
      <c r="F390" s="60">
        <f t="shared" ref="F390" si="117">(71.05)*(10.764)</f>
        <v>764.78219999999988</v>
      </c>
      <c r="G390" s="61"/>
      <c r="H390" s="20">
        <v>0</v>
      </c>
      <c r="I390" s="20">
        <f t="shared" si="115"/>
        <v>1185.4124099999999</v>
      </c>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WZC390" s="1"/>
      <c r="WZD390" s="1"/>
      <c r="WZE390" s="1"/>
      <c r="WZF390" s="1"/>
      <c r="WZG390" s="1"/>
      <c r="WZH390" s="1"/>
      <c r="WZI390" s="1"/>
      <c r="WZJ390" s="1"/>
      <c r="WZK390" s="1"/>
      <c r="WZL390" s="1"/>
      <c r="WZM390" s="1"/>
      <c r="WZN390" s="1"/>
      <c r="WZO390" s="1"/>
      <c r="WZP390" s="1"/>
      <c r="WZQ390" s="1"/>
      <c r="WZR390" s="1"/>
      <c r="WZS390" s="1"/>
      <c r="WZT390" s="1"/>
      <c r="WZU390" s="1"/>
      <c r="WZV390" s="1"/>
      <c r="WZW390" s="1"/>
      <c r="WZX390" s="1"/>
      <c r="WZY390" s="1"/>
      <c r="WZZ390" s="1"/>
      <c r="XAA390" s="1"/>
      <c r="XAB390" s="1"/>
      <c r="XAC390" s="1"/>
      <c r="XAD390" s="1"/>
      <c r="XAE390" s="1"/>
      <c r="XAF390" s="1"/>
      <c r="XAG390" s="1"/>
      <c r="XAH390" s="1"/>
      <c r="XAI390" s="1"/>
      <c r="XAJ390" s="1"/>
      <c r="XAK390" s="1"/>
      <c r="XAL390" s="1"/>
      <c r="XAM390" s="1"/>
      <c r="XAN390" s="1"/>
      <c r="XAO390" s="1"/>
      <c r="XAP390" s="1"/>
      <c r="XAQ390" s="1"/>
      <c r="XAR390" s="1"/>
      <c r="XAS390" s="1"/>
      <c r="XAT390" s="1"/>
      <c r="XAU390" s="1"/>
      <c r="XAV390" s="1"/>
      <c r="XAW390" s="1"/>
      <c r="XAX390" s="1"/>
      <c r="XAY390" s="1"/>
      <c r="XAZ390" s="1"/>
      <c r="XBA390" s="1"/>
      <c r="XBB390" s="1"/>
      <c r="XBC390" s="1"/>
      <c r="XBD390" s="1"/>
      <c r="XBE390" s="1"/>
      <c r="XBF390" s="1"/>
      <c r="XBG390" s="1"/>
      <c r="XBH390" s="1"/>
      <c r="XBI390" s="1"/>
      <c r="XBJ390" s="1"/>
      <c r="XBK390" s="1"/>
      <c r="XBL390" s="1"/>
      <c r="XBM390" s="1"/>
      <c r="XBN390" s="1"/>
      <c r="XBO390" s="1"/>
      <c r="XBP390" s="1"/>
      <c r="XBQ390" s="1"/>
      <c r="XBR390" s="1"/>
      <c r="XBS390" s="1"/>
      <c r="XBT390" s="1"/>
      <c r="XBU390" s="1"/>
      <c r="XBV390" s="1"/>
      <c r="XBW390" s="1"/>
      <c r="XBX390" s="1"/>
      <c r="XBY390" s="1"/>
      <c r="XBZ390" s="1"/>
      <c r="XCA390" s="1"/>
      <c r="XCB390" s="1"/>
      <c r="XCC390" s="1"/>
      <c r="XCD390" s="1"/>
      <c r="XCE390" s="1"/>
      <c r="XCF390" s="1"/>
      <c r="XCG390" s="1"/>
      <c r="XCH390" s="1"/>
      <c r="XCI390" s="1"/>
      <c r="XCJ390" s="1"/>
      <c r="XCK390" s="1"/>
      <c r="XCL390" s="1"/>
      <c r="XCM390" s="1"/>
      <c r="XCN390" s="1"/>
      <c r="XCO390" s="1"/>
      <c r="XCP390" s="1"/>
      <c r="XCQ390" s="1"/>
      <c r="XCR390" s="1"/>
      <c r="XCS390" s="1"/>
      <c r="XCT390" s="1"/>
      <c r="XCU390" s="1"/>
      <c r="XCV390" s="1"/>
      <c r="XCW390" s="1"/>
      <c r="XCX390" s="1"/>
      <c r="XCY390" s="1"/>
      <c r="XCZ390" s="1"/>
      <c r="XDA390" s="1"/>
      <c r="XDB390" s="1"/>
      <c r="XDC390" s="1"/>
      <c r="XDD390" s="1"/>
      <c r="XDE390" s="1"/>
      <c r="XDF390" s="1"/>
      <c r="XDG390" s="1"/>
      <c r="XDH390" s="1"/>
      <c r="XDI390" s="1"/>
      <c r="XDJ390" s="1"/>
      <c r="XDK390" s="1"/>
      <c r="XDL390" s="1"/>
      <c r="XDM390" s="1"/>
      <c r="XDN390" s="1"/>
      <c r="XDO390" s="1"/>
      <c r="XDP390" s="1"/>
      <c r="XDQ390" s="1"/>
      <c r="XDR390" s="1"/>
      <c r="XDS390" s="1"/>
      <c r="XDT390" s="1"/>
      <c r="XDU390" s="1"/>
      <c r="XDV390" s="1"/>
      <c r="XDW390" s="1"/>
      <c r="XDX390" s="1"/>
      <c r="XDY390" s="1"/>
      <c r="XDZ390" s="1"/>
      <c r="XEA390" s="1"/>
      <c r="XEB390" s="1"/>
      <c r="XEC390" s="1"/>
      <c r="XED390" s="1"/>
      <c r="XEE390" s="1"/>
      <c r="XEF390" s="1"/>
      <c r="XEG390" s="1"/>
      <c r="XEH390" s="1"/>
      <c r="XEI390" s="1"/>
      <c r="XEJ390" s="1"/>
      <c r="XEK390" s="1"/>
      <c r="XEL390" s="1"/>
      <c r="XEM390" s="1"/>
      <c r="XEN390" s="1"/>
      <c r="XEO390" s="1"/>
      <c r="XEP390" s="1"/>
      <c r="XEQ390" s="1"/>
      <c r="XER390" s="1"/>
      <c r="XES390" s="1"/>
      <c r="XET390" s="1"/>
      <c r="XEU390" s="1"/>
      <c r="XEV390" s="1"/>
      <c r="XEW390" s="1"/>
      <c r="XEX390" s="1"/>
      <c r="XEY390" s="1"/>
      <c r="XEZ390" s="1"/>
      <c r="XFA390" s="1"/>
      <c r="XFB390" s="1"/>
      <c r="XFC390" s="1"/>
      <c r="XFD390" s="1"/>
    </row>
    <row r="391" spans="1:151 16227:16384" s="11" customFormat="1" ht="20.25" hidden="1" x14ac:dyDescent="0.25">
      <c r="A391" s="63" t="s">
        <v>158</v>
      </c>
      <c r="B391" s="64"/>
      <c r="C391" s="64"/>
      <c r="D391" s="64"/>
      <c r="E391" s="64"/>
      <c r="F391" s="64"/>
      <c r="G391" s="64"/>
      <c r="H391" s="64"/>
      <c r="I391" s="65"/>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WZC391" s="1"/>
      <c r="WZD391" s="1"/>
      <c r="WZE391" s="1"/>
      <c r="WZF391" s="1"/>
      <c r="WZG391" s="1"/>
      <c r="WZH391" s="1"/>
      <c r="WZI391" s="1"/>
      <c r="WZJ391" s="1"/>
      <c r="WZK391" s="1"/>
      <c r="WZL391" s="1"/>
      <c r="WZM391" s="1"/>
      <c r="WZN391" s="1"/>
      <c r="WZO391" s="1"/>
      <c r="WZP391" s="1"/>
      <c r="WZQ391" s="1"/>
      <c r="WZR391" s="1"/>
      <c r="WZS391" s="1"/>
      <c r="WZT391" s="1"/>
      <c r="WZU391" s="1"/>
      <c r="WZV391" s="1"/>
      <c r="WZW391" s="1"/>
      <c r="WZX391" s="1"/>
      <c r="WZY391" s="1"/>
      <c r="WZZ391" s="1"/>
      <c r="XAA391" s="1"/>
      <c r="XAB391" s="1"/>
      <c r="XAC391" s="1"/>
      <c r="XAD391" s="1"/>
      <c r="XAE391" s="1"/>
      <c r="XAF391" s="1"/>
      <c r="XAG391" s="1"/>
      <c r="XAH391" s="1"/>
      <c r="XAI391" s="1"/>
      <c r="XAJ391" s="1"/>
      <c r="XAK391" s="1"/>
      <c r="XAL391" s="1"/>
      <c r="XAM391" s="1"/>
      <c r="XAN391" s="1"/>
      <c r="XAO391" s="1"/>
      <c r="XAP391" s="1"/>
      <c r="XAQ391" s="1"/>
      <c r="XAR391" s="1"/>
      <c r="XAS391" s="1"/>
      <c r="XAT391" s="1"/>
      <c r="XAU391" s="1"/>
      <c r="XAV391" s="1"/>
      <c r="XAW391" s="1"/>
      <c r="XAX391" s="1"/>
      <c r="XAY391" s="1"/>
      <c r="XAZ391" s="1"/>
      <c r="XBA391" s="1"/>
      <c r="XBB391" s="1"/>
      <c r="XBC391" s="1"/>
      <c r="XBD391" s="1"/>
      <c r="XBE391" s="1"/>
      <c r="XBF391" s="1"/>
      <c r="XBG391" s="1"/>
      <c r="XBH391" s="1"/>
      <c r="XBI391" s="1"/>
      <c r="XBJ391" s="1"/>
      <c r="XBK391" s="1"/>
      <c r="XBL391" s="1"/>
      <c r="XBM391" s="1"/>
      <c r="XBN391" s="1"/>
      <c r="XBO391" s="1"/>
      <c r="XBP391" s="1"/>
      <c r="XBQ391" s="1"/>
      <c r="XBR391" s="1"/>
      <c r="XBS391" s="1"/>
      <c r="XBT391" s="1"/>
      <c r="XBU391" s="1"/>
      <c r="XBV391" s="1"/>
      <c r="XBW391" s="1"/>
      <c r="XBX391" s="1"/>
      <c r="XBY391" s="1"/>
      <c r="XBZ391" s="1"/>
      <c r="XCA391" s="1"/>
      <c r="XCB391" s="1"/>
      <c r="XCC391" s="1"/>
      <c r="XCD391" s="1"/>
      <c r="XCE391" s="1"/>
      <c r="XCF391" s="1"/>
      <c r="XCG391" s="1"/>
      <c r="XCH391" s="1"/>
      <c r="XCI391" s="1"/>
      <c r="XCJ391" s="1"/>
      <c r="XCK391" s="1"/>
      <c r="XCL391" s="1"/>
      <c r="XCM391" s="1"/>
      <c r="XCN391" s="1"/>
      <c r="XCO391" s="1"/>
      <c r="XCP391" s="1"/>
      <c r="XCQ391" s="1"/>
      <c r="XCR391" s="1"/>
      <c r="XCS391" s="1"/>
      <c r="XCT391" s="1"/>
      <c r="XCU391" s="1"/>
      <c r="XCV391" s="1"/>
      <c r="XCW391" s="1"/>
      <c r="XCX391" s="1"/>
      <c r="XCY391" s="1"/>
      <c r="XCZ391" s="1"/>
      <c r="XDA391" s="1"/>
      <c r="XDB391" s="1"/>
      <c r="XDC391" s="1"/>
      <c r="XDD391" s="1"/>
      <c r="XDE391" s="1"/>
      <c r="XDF391" s="1"/>
      <c r="XDG391" s="1"/>
      <c r="XDH391" s="1"/>
      <c r="XDI391" s="1"/>
      <c r="XDJ391" s="1"/>
      <c r="XDK391" s="1"/>
      <c r="XDL391" s="1"/>
      <c r="XDM391" s="1"/>
      <c r="XDN391" s="1"/>
      <c r="XDO391" s="1"/>
      <c r="XDP391" s="1"/>
      <c r="XDQ391" s="1"/>
      <c r="XDR391" s="1"/>
      <c r="XDS391" s="1"/>
      <c r="XDT391" s="1"/>
      <c r="XDU391" s="1"/>
      <c r="XDV391" s="1"/>
      <c r="XDW391" s="1"/>
      <c r="XDX391" s="1"/>
      <c r="XDY391" s="1"/>
      <c r="XDZ391" s="1"/>
      <c r="XEA391" s="1"/>
      <c r="XEB391" s="1"/>
      <c r="XEC391" s="1"/>
      <c r="XED391" s="1"/>
      <c r="XEE391" s="1"/>
      <c r="XEF391" s="1"/>
      <c r="XEG391" s="1"/>
      <c r="XEH391" s="1"/>
      <c r="XEI391" s="1"/>
      <c r="XEJ391" s="1"/>
      <c r="XEK391" s="1"/>
      <c r="XEL391" s="1"/>
      <c r="XEM391" s="1"/>
      <c r="XEN391" s="1"/>
      <c r="XEO391" s="1"/>
      <c r="XEP391" s="1"/>
      <c r="XEQ391" s="1"/>
      <c r="XER391" s="1"/>
      <c r="XES391" s="1"/>
      <c r="XET391" s="1"/>
      <c r="XEU391" s="1"/>
      <c r="XEV391" s="1"/>
      <c r="XEW391" s="1"/>
      <c r="XEX391" s="1"/>
      <c r="XEY391" s="1"/>
      <c r="XEZ391" s="1"/>
      <c r="XFA391" s="1"/>
      <c r="XFB391" s="1"/>
      <c r="XFC391" s="1"/>
      <c r="XFD391" s="1"/>
    </row>
    <row r="392" spans="1:151 16227:16384" s="11" customFormat="1" ht="20.25" hidden="1" x14ac:dyDescent="0.25">
      <c r="A392" s="62" t="str">
        <f>A391</f>
        <v>1st Floor</v>
      </c>
      <c r="B392" s="62"/>
      <c r="C392" s="62">
        <f>LEFT(A391,SUM(LEN(A391)-LEN(SUBSTITUTE(A391,{"0","1","2","3","4","5","6","7","8","9"},""))))*100+1</f>
        <v>101</v>
      </c>
      <c r="D392" s="62"/>
      <c r="E392" s="20"/>
      <c r="F392" s="60"/>
      <c r="G392" s="61"/>
      <c r="H392" s="20"/>
      <c r="I392" s="20">
        <f>F392*(($I$169)+1)+H392</f>
        <v>0</v>
      </c>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WZC392" s="1"/>
      <c r="WZD392" s="1"/>
      <c r="WZE392" s="1"/>
      <c r="WZF392" s="1"/>
      <c r="WZG392" s="1"/>
      <c r="WZH392" s="1"/>
      <c r="WZI392" s="1"/>
      <c r="WZJ392" s="1"/>
      <c r="WZK392" s="1"/>
      <c r="WZL392" s="1"/>
      <c r="WZM392" s="1"/>
      <c r="WZN392" s="1"/>
      <c r="WZO392" s="1"/>
      <c r="WZP392" s="1"/>
      <c r="WZQ392" s="1"/>
      <c r="WZR392" s="1"/>
      <c r="WZS392" s="1"/>
      <c r="WZT392" s="1"/>
      <c r="WZU392" s="1"/>
      <c r="WZV392" s="1"/>
      <c r="WZW392" s="1"/>
      <c r="WZX392" s="1"/>
      <c r="WZY392" s="1"/>
      <c r="WZZ392" s="1"/>
      <c r="XAA392" s="1"/>
      <c r="XAB392" s="1"/>
      <c r="XAC392" s="1"/>
      <c r="XAD392" s="1"/>
      <c r="XAE392" s="1"/>
      <c r="XAF392" s="1"/>
      <c r="XAG392" s="1"/>
      <c r="XAH392" s="1"/>
      <c r="XAI392" s="1"/>
      <c r="XAJ392" s="1"/>
      <c r="XAK392" s="1"/>
      <c r="XAL392" s="1"/>
      <c r="XAM392" s="1"/>
      <c r="XAN392" s="1"/>
      <c r="XAO392" s="1"/>
      <c r="XAP392" s="1"/>
      <c r="XAQ392" s="1"/>
      <c r="XAR392" s="1"/>
      <c r="XAS392" s="1"/>
      <c r="XAT392" s="1"/>
      <c r="XAU392" s="1"/>
      <c r="XAV392" s="1"/>
      <c r="XAW392" s="1"/>
      <c r="XAX392" s="1"/>
      <c r="XAY392" s="1"/>
      <c r="XAZ392" s="1"/>
      <c r="XBA392" s="1"/>
      <c r="XBB392" s="1"/>
      <c r="XBC392" s="1"/>
      <c r="XBD392" s="1"/>
      <c r="XBE392" s="1"/>
      <c r="XBF392" s="1"/>
      <c r="XBG392" s="1"/>
      <c r="XBH392" s="1"/>
      <c r="XBI392" s="1"/>
      <c r="XBJ392" s="1"/>
      <c r="XBK392" s="1"/>
      <c r="XBL392" s="1"/>
      <c r="XBM392" s="1"/>
      <c r="XBN392" s="1"/>
      <c r="XBO392" s="1"/>
      <c r="XBP392" s="1"/>
      <c r="XBQ392" s="1"/>
      <c r="XBR392" s="1"/>
      <c r="XBS392" s="1"/>
      <c r="XBT392" s="1"/>
      <c r="XBU392" s="1"/>
      <c r="XBV392" s="1"/>
      <c r="XBW392" s="1"/>
      <c r="XBX392" s="1"/>
      <c r="XBY392" s="1"/>
      <c r="XBZ392" s="1"/>
      <c r="XCA392" s="1"/>
      <c r="XCB392" s="1"/>
      <c r="XCC392" s="1"/>
      <c r="XCD392" s="1"/>
      <c r="XCE392" s="1"/>
      <c r="XCF392" s="1"/>
      <c r="XCG392" s="1"/>
      <c r="XCH392" s="1"/>
      <c r="XCI392" s="1"/>
      <c r="XCJ392" s="1"/>
      <c r="XCK392" s="1"/>
      <c r="XCL392" s="1"/>
      <c r="XCM392" s="1"/>
      <c r="XCN392" s="1"/>
      <c r="XCO392" s="1"/>
      <c r="XCP392" s="1"/>
      <c r="XCQ392" s="1"/>
      <c r="XCR392" s="1"/>
      <c r="XCS392" s="1"/>
      <c r="XCT392" s="1"/>
      <c r="XCU392" s="1"/>
      <c r="XCV392" s="1"/>
      <c r="XCW392" s="1"/>
      <c r="XCX392" s="1"/>
      <c r="XCY392" s="1"/>
      <c r="XCZ392" s="1"/>
      <c r="XDA392" s="1"/>
      <c r="XDB392" s="1"/>
      <c r="XDC392" s="1"/>
      <c r="XDD392" s="1"/>
      <c r="XDE392" s="1"/>
      <c r="XDF392" s="1"/>
      <c r="XDG392" s="1"/>
      <c r="XDH392" s="1"/>
      <c r="XDI392" s="1"/>
      <c r="XDJ392" s="1"/>
      <c r="XDK392" s="1"/>
      <c r="XDL392" s="1"/>
      <c r="XDM392" s="1"/>
      <c r="XDN392" s="1"/>
      <c r="XDO392" s="1"/>
      <c r="XDP392" s="1"/>
      <c r="XDQ392" s="1"/>
      <c r="XDR392" s="1"/>
      <c r="XDS392" s="1"/>
      <c r="XDT392" s="1"/>
      <c r="XDU392" s="1"/>
      <c r="XDV392" s="1"/>
      <c r="XDW392" s="1"/>
      <c r="XDX392" s="1"/>
      <c r="XDY392" s="1"/>
      <c r="XDZ392" s="1"/>
      <c r="XEA392" s="1"/>
      <c r="XEB392" s="1"/>
      <c r="XEC392" s="1"/>
      <c r="XED392" s="1"/>
      <c r="XEE392" s="1"/>
      <c r="XEF392" s="1"/>
      <c r="XEG392" s="1"/>
      <c r="XEH392" s="1"/>
      <c r="XEI392" s="1"/>
      <c r="XEJ392" s="1"/>
      <c r="XEK392" s="1"/>
      <c r="XEL392" s="1"/>
      <c r="XEM392" s="1"/>
      <c r="XEN392" s="1"/>
      <c r="XEO392" s="1"/>
      <c r="XEP392" s="1"/>
      <c r="XEQ392" s="1"/>
      <c r="XER392" s="1"/>
      <c r="XES392" s="1"/>
      <c r="XET392" s="1"/>
      <c r="XEU392" s="1"/>
      <c r="XEV392" s="1"/>
      <c r="XEW392" s="1"/>
      <c r="XEX392" s="1"/>
      <c r="XEY392" s="1"/>
      <c r="XEZ392" s="1"/>
      <c r="XFA392" s="1"/>
      <c r="XFB392" s="1"/>
      <c r="XFC392" s="1"/>
      <c r="XFD392" s="1"/>
    </row>
    <row r="393" spans="1:151 16227:16384" s="11" customFormat="1" ht="20.25" hidden="1" x14ac:dyDescent="0.25">
      <c r="A393" s="62" t="str">
        <f t="shared" ref="A393:A399" si="118">A392</f>
        <v>1st Floor</v>
      </c>
      <c r="B393" s="62"/>
      <c r="C393" s="62">
        <f>C392+1</f>
        <v>102</v>
      </c>
      <c r="D393" s="62"/>
      <c r="E393" s="20"/>
      <c r="F393" s="60"/>
      <c r="G393" s="61"/>
      <c r="H393" s="20"/>
      <c r="I393" s="20">
        <f t="shared" ref="I393:I410" si="119">F393*(($I$169)+1)+H393</f>
        <v>0</v>
      </c>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WZC393" s="1"/>
      <c r="WZD393" s="1"/>
      <c r="WZE393" s="1"/>
      <c r="WZF393" s="1"/>
      <c r="WZG393" s="1"/>
      <c r="WZH393" s="1"/>
      <c r="WZI393" s="1"/>
      <c r="WZJ393" s="1"/>
      <c r="WZK393" s="1"/>
      <c r="WZL393" s="1"/>
      <c r="WZM393" s="1"/>
      <c r="WZN393" s="1"/>
      <c r="WZO393" s="1"/>
      <c r="WZP393" s="1"/>
      <c r="WZQ393" s="1"/>
      <c r="WZR393" s="1"/>
      <c r="WZS393" s="1"/>
      <c r="WZT393" s="1"/>
      <c r="WZU393" s="1"/>
      <c r="WZV393" s="1"/>
      <c r="WZW393" s="1"/>
      <c r="WZX393" s="1"/>
      <c r="WZY393" s="1"/>
      <c r="WZZ393" s="1"/>
      <c r="XAA393" s="1"/>
      <c r="XAB393" s="1"/>
      <c r="XAC393" s="1"/>
      <c r="XAD393" s="1"/>
      <c r="XAE393" s="1"/>
      <c r="XAF393" s="1"/>
      <c r="XAG393" s="1"/>
      <c r="XAH393" s="1"/>
      <c r="XAI393" s="1"/>
      <c r="XAJ393" s="1"/>
      <c r="XAK393" s="1"/>
      <c r="XAL393" s="1"/>
      <c r="XAM393" s="1"/>
      <c r="XAN393" s="1"/>
      <c r="XAO393" s="1"/>
      <c r="XAP393" s="1"/>
      <c r="XAQ393" s="1"/>
      <c r="XAR393" s="1"/>
      <c r="XAS393" s="1"/>
      <c r="XAT393" s="1"/>
      <c r="XAU393" s="1"/>
      <c r="XAV393" s="1"/>
      <c r="XAW393" s="1"/>
      <c r="XAX393" s="1"/>
      <c r="XAY393" s="1"/>
      <c r="XAZ393" s="1"/>
      <c r="XBA393" s="1"/>
      <c r="XBB393" s="1"/>
      <c r="XBC393" s="1"/>
      <c r="XBD393" s="1"/>
      <c r="XBE393" s="1"/>
      <c r="XBF393" s="1"/>
      <c r="XBG393" s="1"/>
      <c r="XBH393" s="1"/>
      <c r="XBI393" s="1"/>
      <c r="XBJ393" s="1"/>
      <c r="XBK393" s="1"/>
      <c r="XBL393" s="1"/>
      <c r="XBM393" s="1"/>
      <c r="XBN393" s="1"/>
      <c r="XBO393" s="1"/>
      <c r="XBP393" s="1"/>
      <c r="XBQ393" s="1"/>
      <c r="XBR393" s="1"/>
      <c r="XBS393" s="1"/>
      <c r="XBT393" s="1"/>
      <c r="XBU393" s="1"/>
      <c r="XBV393" s="1"/>
      <c r="XBW393" s="1"/>
      <c r="XBX393" s="1"/>
      <c r="XBY393" s="1"/>
      <c r="XBZ393" s="1"/>
      <c r="XCA393" s="1"/>
      <c r="XCB393" s="1"/>
      <c r="XCC393" s="1"/>
      <c r="XCD393" s="1"/>
      <c r="XCE393" s="1"/>
      <c r="XCF393" s="1"/>
      <c r="XCG393" s="1"/>
      <c r="XCH393" s="1"/>
      <c r="XCI393" s="1"/>
      <c r="XCJ393" s="1"/>
      <c r="XCK393" s="1"/>
      <c r="XCL393" s="1"/>
      <c r="XCM393" s="1"/>
      <c r="XCN393" s="1"/>
      <c r="XCO393" s="1"/>
      <c r="XCP393" s="1"/>
      <c r="XCQ393" s="1"/>
      <c r="XCR393" s="1"/>
      <c r="XCS393" s="1"/>
      <c r="XCT393" s="1"/>
      <c r="XCU393" s="1"/>
      <c r="XCV393" s="1"/>
      <c r="XCW393" s="1"/>
      <c r="XCX393" s="1"/>
      <c r="XCY393" s="1"/>
      <c r="XCZ393" s="1"/>
      <c r="XDA393" s="1"/>
      <c r="XDB393" s="1"/>
      <c r="XDC393" s="1"/>
      <c r="XDD393" s="1"/>
      <c r="XDE393" s="1"/>
      <c r="XDF393" s="1"/>
      <c r="XDG393" s="1"/>
      <c r="XDH393" s="1"/>
      <c r="XDI393" s="1"/>
      <c r="XDJ393" s="1"/>
      <c r="XDK393" s="1"/>
      <c r="XDL393" s="1"/>
      <c r="XDM393" s="1"/>
      <c r="XDN393" s="1"/>
      <c r="XDO393" s="1"/>
      <c r="XDP393" s="1"/>
      <c r="XDQ393" s="1"/>
      <c r="XDR393" s="1"/>
      <c r="XDS393" s="1"/>
      <c r="XDT393" s="1"/>
      <c r="XDU393" s="1"/>
      <c r="XDV393" s="1"/>
      <c r="XDW393" s="1"/>
      <c r="XDX393" s="1"/>
      <c r="XDY393" s="1"/>
      <c r="XDZ393" s="1"/>
      <c r="XEA393" s="1"/>
      <c r="XEB393" s="1"/>
      <c r="XEC393" s="1"/>
      <c r="XED393" s="1"/>
      <c r="XEE393" s="1"/>
      <c r="XEF393" s="1"/>
      <c r="XEG393" s="1"/>
      <c r="XEH393" s="1"/>
      <c r="XEI393" s="1"/>
      <c r="XEJ393" s="1"/>
      <c r="XEK393" s="1"/>
      <c r="XEL393" s="1"/>
      <c r="XEM393" s="1"/>
      <c r="XEN393" s="1"/>
      <c r="XEO393" s="1"/>
      <c r="XEP393" s="1"/>
      <c r="XEQ393" s="1"/>
      <c r="XER393" s="1"/>
      <c r="XES393" s="1"/>
      <c r="XET393" s="1"/>
      <c r="XEU393" s="1"/>
      <c r="XEV393" s="1"/>
      <c r="XEW393" s="1"/>
      <c r="XEX393" s="1"/>
      <c r="XEY393" s="1"/>
      <c r="XEZ393" s="1"/>
      <c r="XFA393" s="1"/>
      <c r="XFB393" s="1"/>
      <c r="XFC393" s="1"/>
      <c r="XFD393" s="1"/>
    </row>
    <row r="394" spans="1:151 16227:16384" s="11" customFormat="1" ht="20.25" hidden="1" x14ac:dyDescent="0.25">
      <c r="A394" s="62" t="str">
        <f t="shared" si="118"/>
        <v>1st Floor</v>
      </c>
      <c r="B394" s="62"/>
      <c r="C394" s="62">
        <f t="shared" ref="C394:C399" si="120">C393+1</f>
        <v>103</v>
      </c>
      <c r="D394" s="62"/>
      <c r="E394" s="20"/>
      <c r="F394" s="60"/>
      <c r="G394" s="61"/>
      <c r="H394" s="20"/>
      <c r="I394" s="20">
        <f t="shared" si="119"/>
        <v>0</v>
      </c>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WZC394" s="1"/>
      <c r="WZD394" s="1"/>
      <c r="WZE394" s="1"/>
      <c r="WZF394" s="1"/>
      <c r="WZG394" s="1"/>
      <c r="WZH394" s="1"/>
      <c r="WZI394" s="1"/>
      <c r="WZJ394" s="1"/>
      <c r="WZK394" s="1"/>
      <c r="WZL394" s="1"/>
      <c r="WZM394" s="1"/>
      <c r="WZN394" s="1"/>
      <c r="WZO394" s="1"/>
      <c r="WZP394" s="1"/>
      <c r="WZQ394" s="1"/>
      <c r="WZR394" s="1"/>
      <c r="WZS394" s="1"/>
      <c r="WZT394" s="1"/>
      <c r="WZU394" s="1"/>
      <c r="WZV394" s="1"/>
      <c r="WZW394" s="1"/>
      <c r="WZX394" s="1"/>
      <c r="WZY394" s="1"/>
      <c r="WZZ394" s="1"/>
      <c r="XAA394" s="1"/>
      <c r="XAB394" s="1"/>
      <c r="XAC394" s="1"/>
      <c r="XAD394" s="1"/>
      <c r="XAE394" s="1"/>
      <c r="XAF394" s="1"/>
      <c r="XAG394" s="1"/>
      <c r="XAH394" s="1"/>
      <c r="XAI394" s="1"/>
      <c r="XAJ394" s="1"/>
      <c r="XAK394" s="1"/>
      <c r="XAL394" s="1"/>
      <c r="XAM394" s="1"/>
      <c r="XAN394" s="1"/>
      <c r="XAO394" s="1"/>
      <c r="XAP394" s="1"/>
      <c r="XAQ394" s="1"/>
      <c r="XAR394" s="1"/>
      <c r="XAS394" s="1"/>
      <c r="XAT394" s="1"/>
      <c r="XAU394" s="1"/>
      <c r="XAV394" s="1"/>
      <c r="XAW394" s="1"/>
      <c r="XAX394" s="1"/>
      <c r="XAY394" s="1"/>
      <c r="XAZ394" s="1"/>
      <c r="XBA394" s="1"/>
      <c r="XBB394" s="1"/>
      <c r="XBC394" s="1"/>
      <c r="XBD394" s="1"/>
      <c r="XBE394" s="1"/>
      <c r="XBF394" s="1"/>
      <c r="XBG394" s="1"/>
      <c r="XBH394" s="1"/>
      <c r="XBI394" s="1"/>
      <c r="XBJ394" s="1"/>
      <c r="XBK394" s="1"/>
      <c r="XBL394" s="1"/>
      <c r="XBM394" s="1"/>
      <c r="XBN394" s="1"/>
      <c r="XBO394" s="1"/>
      <c r="XBP394" s="1"/>
      <c r="XBQ394" s="1"/>
      <c r="XBR394" s="1"/>
      <c r="XBS394" s="1"/>
      <c r="XBT394" s="1"/>
      <c r="XBU394" s="1"/>
      <c r="XBV394" s="1"/>
      <c r="XBW394" s="1"/>
      <c r="XBX394" s="1"/>
      <c r="XBY394" s="1"/>
      <c r="XBZ394" s="1"/>
      <c r="XCA394" s="1"/>
      <c r="XCB394" s="1"/>
      <c r="XCC394" s="1"/>
      <c r="XCD394" s="1"/>
      <c r="XCE394" s="1"/>
      <c r="XCF394" s="1"/>
      <c r="XCG394" s="1"/>
      <c r="XCH394" s="1"/>
      <c r="XCI394" s="1"/>
      <c r="XCJ394" s="1"/>
      <c r="XCK394" s="1"/>
      <c r="XCL394" s="1"/>
      <c r="XCM394" s="1"/>
      <c r="XCN394" s="1"/>
      <c r="XCO394" s="1"/>
      <c r="XCP394" s="1"/>
      <c r="XCQ394" s="1"/>
      <c r="XCR394" s="1"/>
      <c r="XCS394" s="1"/>
      <c r="XCT394" s="1"/>
      <c r="XCU394" s="1"/>
      <c r="XCV394" s="1"/>
      <c r="XCW394" s="1"/>
      <c r="XCX394" s="1"/>
      <c r="XCY394" s="1"/>
      <c r="XCZ394" s="1"/>
      <c r="XDA394" s="1"/>
      <c r="XDB394" s="1"/>
      <c r="XDC394" s="1"/>
      <c r="XDD394" s="1"/>
      <c r="XDE394" s="1"/>
      <c r="XDF394" s="1"/>
      <c r="XDG394" s="1"/>
      <c r="XDH394" s="1"/>
      <c r="XDI394" s="1"/>
      <c r="XDJ394" s="1"/>
      <c r="XDK394" s="1"/>
      <c r="XDL394" s="1"/>
      <c r="XDM394" s="1"/>
      <c r="XDN394" s="1"/>
      <c r="XDO394" s="1"/>
      <c r="XDP394" s="1"/>
      <c r="XDQ394" s="1"/>
      <c r="XDR394" s="1"/>
      <c r="XDS394" s="1"/>
      <c r="XDT394" s="1"/>
      <c r="XDU394" s="1"/>
      <c r="XDV394" s="1"/>
      <c r="XDW394" s="1"/>
      <c r="XDX394" s="1"/>
      <c r="XDY394" s="1"/>
      <c r="XDZ394" s="1"/>
      <c r="XEA394" s="1"/>
      <c r="XEB394" s="1"/>
      <c r="XEC394" s="1"/>
      <c r="XED394" s="1"/>
      <c r="XEE394" s="1"/>
      <c r="XEF394" s="1"/>
      <c r="XEG394" s="1"/>
      <c r="XEH394" s="1"/>
      <c r="XEI394" s="1"/>
      <c r="XEJ394" s="1"/>
      <c r="XEK394" s="1"/>
      <c r="XEL394" s="1"/>
      <c r="XEM394" s="1"/>
      <c r="XEN394" s="1"/>
      <c r="XEO394" s="1"/>
      <c r="XEP394" s="1"/>
      <c r="XEQ394" s="1"/>
      <c r="XER394" s="1"/>
      <c r="XES394" s="1"/>
      <c r="XET394" s="1"/>
      <c r="XEU394" s="1"/>
      <c r="XEV394" s="1"/>
      <c r="XEW394" s="1"/>
      <c r="XEX394" s="1"/>
      <c r="XEY394" s="1"/>
      <c r="XEZ394" s="1"/>
      <c r="XFA394" s="1"/>
      <c r="XFB394" s="1"/>
      <c r="XFC394" s="1"/>
      <c r="XFD394" s="1"/>
    </row>
    <row r="395" spans="1:151 16227:16384" s="11" customFormat="1" ht="20.25" hidden="1" customHeight="1" x14ac:dyDescent="0.25">
      <c r="A395" s="62" t="str">
        <f t="shared" si="118"/>
        <v>1st Floor</v>
      </c>
      <c r="B395" s="62"/>
      <c r="C395" s="62">
        <f t="shared" si="120"/>
        <v>104</v>
      </c>
      <c r="D395" s="62"/>
      <c r="E395" s="20"/>
      <c r="F395" s="60"/>
      <c r="G395" s="61"/>
      <c r="H395" s="20"/>
      <c r="I395" s="20">
        <f t="shared" si="119"/>
        <v>0</v>
      </c>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WZC395" s="1"/>
      <c r="WZD395" s="1"/>
      <c r="WZE395" s="1"/>
      <c r="WZF395" s="1"/>
      <c r="WZG395" s="1"/>
      <c r="WZH395" s="1"/>
      <c r="WZI395" s="1"/>
      <c r="WZJ395" s="1"/>
      <c r="WZK395" s="1"/>
      <c r="WZL395" s="1"/>
      <c r="WZM395" s="1"/>
      <c r="WZN395" s="1"/>
      <c r="WZO395" s="1"/>
      <c r="WZP395" s="1"/>
      <c r="WZQ395" s="1"/>
      <c r="WZR395" s="1"/>
      <c r="WZS395" s="1"/>
      <c r="WZT395" s="1"/>
      <c r="WZU395" s="1"/>
      <c r="WZV395" s="1"/>
      <c r="WZW395" s="1"/>
      <c r="WZX395" s="1"/>
      <c r="WZY395" s="1"/>
      <c r="WZZ395" s="1"/>
      <c r="XAA395" s="1"/>
      <c r="XAB395" s="1"/>
      <c r="XAC395" s="1"/>
      <c r="XAD395" s="1"/>
      <c r="XAE395" s="1"/>
      <c r="XAF395" s="1"/>
      <c r="XAG395" s="1"/>
      <c r="XAH395" s="1"/>
      <c r="XAI395" s="1"/>
      <c r="XAJ395" s="1"/>
      <c r="XAK395" s="1"/>
      <c r="XAL395" s="1"/>
      <c r="XAM395" s="1"/>
      <c r="XAN395" s="1"/>
      <c r="XAO395" s="1"/>
      <c r="XAP395" s="1"/>
      <c r="XAQ395" s="1"/>
      <c r="XAR395" s="1"/>
      <c r="XAS395" s="1"/>
      <c r="XAT395" s="1"/>
      <c r="XAU395" s="1"/>
      <c r="XAV395" s="1"/>
      <c r="XAW395" s="1"/>
      <c r="XAX395" s="1"/>
      <c r="XAY395" s="1"/>
      <c r="XAZ395" s="1"/>
      <c r="XBA395" s="1"/>
      <c r="XBB395" s="1"/>
      <c r="XBC395" s="1"/>
      <c r="XBD395" s="1"/>
      <c r="XBE395" s="1"/>
      <c r="XBF395" s="1"/>
      <c r="XBG395" s="1"/>
      <c r="XBH395" s="1"/>
      <c r="XBI395" s="1"/>
      <c r="XBJ395" s="1"/>
      <c r="XBK395" s="1"/>
      <c r="XBL395" s="1"/>
      <c r="XBM395" s="1"/>
      <c r="XBN395" s="1"/>
      <c r="XBO395" s="1"/>
      <c r="XBP395" s="1"/>
      <c r="XBQ395" s="1"/>
      <c r="XBR395" s="1"/>
      <c r="XBS395" s="1"/>
      <c r="XBT395" s="1"/>
      <c r="XBU395" s="1"/>
      <c r="XBV395" s="1"/>
      <c r="XBW395" s="1"/>
      <c r="XBX395" s="1"/>
      <c r="XBY395" s="1"/>
      <c r="XBZ395" s="1"/>
      <c r="XCA395" s="1"/>
      <c r="XCB395" s="1"/>
      <c r="XCC395" s="1"/>
      <c r="XCD395" s="1"/>
      <c r="XCE395" s="1"/>
      <c r="XCF395" s="1"/>
      <c r="XCG395" s="1"/>
      <c r="XCH395" s="1"/>
      <c r="XCI395" s="1"/>
      <c r="XCJ395" s="1"/>
      <c r="XCK395" s="1"/>
      <c r="XCL395" s="1"/>
      <c r="XCM395" s="1"/>
      <c r="XCN395" s="1"/>
      <c r="XCO395" s="1"/>
      <c r="XCP395" s="1"/>
      <c r="XCQ395" s="1"/>
      <c r="XCR395" s="1"/>
      <c r="XCS395" s="1"/>
      <c r="XCT395" s="1"/>
      <c r="XCU395" s="1"/>
      <c r="XCV395" s="1"/>
      <c r="XCW395" s="1"/>
      <c r="XCX395" s="1"/>
      <c r="XCY395" s="1"/>
      <c r="XCZ395" s="1"/>
      <c r="XDA395" s="1"/>
      <c r="XDB395" s="1"/>
      <c r="XDC395" s="1"/>
      <c r="XDD395" s="1"/>
      <c r="XDE395" s="1"/>
      <c r="XDF395" s="1"/>
      <c r="XDG395" s="1"/>
      <c r="XDH395" s="1"/>
      <c r="XDI395" s="1"/>
      <c r="XDJ395" s="1"/>
      <c r="XDK395" s="1"/>
      <c r="XDL395" s="1"/>
      <c r="XDM395" s="1"/>
      <c r="XDN395" s="1"/>
      <c r="XDO395" s="1"/>
      <c r="XDP395" s="1"/>
      <c r="XDQ395" s="1"/>
      <c r="XDR395" s="1"/>
      <c r="XDS395" s="1"/>
      <c r="XDT395" s="1"/>
      <c r="XDU395" s="1"/>
      <c r="XDV395" s="1"/>
      <c r="XDW395" s="1"/>
      <c r="XDX395" s="1"/>
      <c r="XDY395" s="1"/>
      <c r="XDZ395" s="1"/>
      <c r="XEA395" s="1"/>
      <c r="XEB395" s="1"/>
      <c r="XEC395" s="1"/>
      <c r="XED395" s="1"/>
      <c r="XEE395" s="1"/>
      <c r="XEF395" s="1"/>
      <c r="XEG395" s="1"/>
      <c r="XEH395" s="1"/>
      <c r="XEI395" s="1"/>
      <c r="XEJ395" s="1"/>
      <c r="XEK395" s="1"/>
      <c r="XEL395" s="1"/>
      <c r="XEM395" s="1"/>
      <c r="XEN395" s="1"/>
      <c r="XEO395" s="1"/>
      <c r="XEP395" s="1"/>
      <c r="XEQ395" s="1"/>
      <c r="XER395" s="1"/>
      <c r="XES395" s="1"/>
      <c r="XET395" s="1"/>
      <c r="XEU395" s="1"/>
      <c r="XEV395" s="1"/>
      <c r="XEW395" s="1"/>
      <c r="XEX395" s="1"/>
      <c r="XEY395" s="1"/>
      <c r="XEZ395" s="1"/>
      <c r="XFA395" s="1"/>
      <c r="XFB395" s="1"/>
      <c r="XFC395" s="1"/>
      <c r="XFD395" s="1"/>
    </row>
    <row r="396" spans="1:151 16227:16384" s="11" customFormat="1" ht="20.25" hidden="1" customHeight="1" x14ac:dyDescent="0.25">
      <c r="A396" s="62" t="str">
        <f t="shared" si="118"/>
        <v>1st Floor</v>
      </c>
      <c r="B396" s="62"/>
      <c r="C396" s="62">
        <f t="shared" si="120"/>
        <v>105</v>
      </c>
      <c r="D396" s="62"/>
      <c r="E396" s="20"/>
      <c r="F396" s="60"/>
      <c r="G396" s="61"/>
      <c r="H396" s="20"/>
      <c r="I396" s="20">
        <f t="shared" si="119"/>
        <v>0</v>
      </c>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WZC396" s="1"/>
      <c r="WZD396" s="1"/>
      <c r="WZE396" s="1"/>
      <c r="WZF396" s="1"/>
      <c r="WZG396" s="1"/>
      <c r="WZH396" s="1"/>
      <c r="WZI396" s="1"/>
      <c r="WZJ396" s="1"/>
      <c r="WZK396" s="1"/>
      <c r="WZL396" s="1"/>
      <c r="WZM396" s="1"/>
      <c r="WZN396" s="1"/>
      <c r="WZO396" s="1"/>
      <c r="WZP396" s="1"/>
      <c r="WZQ396" s="1"/>
      <c r="WZR396" s="1"/>
      <c r="WZS396" s="1"/>
      <c r="WZT396" s="1"/>
      <c r="WZU396" s="1"/>
      <c r="WZV396" s="1"/>
      <c r="WZW396" s="1"/>
      <c r="WZX396" s="1"/>
      <c r="WZY396" s="1"/>
      <c r="WZZ396" s="1"/>
      <c r="XAA396" s="1"/>
      <c r="XAB396" s="1"/>
      <c r="XAC396" s="1"/>
      <c r="XAD396" s="1"/>
      <c r="XAE396" s="1"/>
      <c r="XAF396" s="1"/>
      <c r="XAG396" s="1"/>
      <c r="XAH396" s="1"/>
      <c r="XAI396" s="1"/>
      <c r="XAJ396" s="1"/>
      <c r="XAK396" s="1"/>
      <c r="XAL396" s="1"/>
      <c r="XAM396" s="1"/>
      <c r="XAN396" s="1"/>
      <c r="XAO396" s="1"/>
      <c r="XAP396" s="1"/>
      <c r="XAQ396" s="1"/>
      <c r="XAR396" s="1"/>
      <c r="XAS396" s="1"/>
      <c r="XAT396" s="1"/>
      <c r="XAU396" s="1"/>
      <c r="XAV396" s="1"/>
      <c r="XAW396" s="1"/>
      <c r="XAX396" s="1"/>
      <c r="XAY396" s="1"/>
      <c r="XAZ396" s="1"/>
      <c r="XBA396" s="1"/>
      <c r="XBB396" s="1"/>
      <c r="XBC396" s="1"/>
      <c r="XBD396" s="1"/>
      <c r="XBE396" s="1"/>
      <c r="XBF396" s="1"/>
      <c r="XBG396" s="1"/>
      <c r="XBH396" s="1"/>
      <c r="XBI396" s="1"/>
      <c r="XBJ396" s="1"/>
      <c r="XBK396" s="1"/>
      <c r="XBL396" s="1"/>
      <c r="XBM396" s="1"/>
      <c r="XBN396" s="1"/>
      <c r="XBO396" s="1"/>
      <c r="XBP396" s="1"/>
      <c r="XBQ396" s="1"/>
      <c r="XBR396" s="1"/>
      <c r="XBS396" s="1"/>
      <c r="XBT396" s="1"/>
      <c r="XBU396" s="1"/>
      <c r="XBV396" s="1"/>
      <c r="XBW396" s="1"/>
      <c r="XBX396" s="1"/>
      <c r="XBY396" s="1"/>
      <c r="XBZ396" s="1"/>
      <c r="XCA396" s="1"/>
      <c r="XCB396" s="1"/>
      <c r="XCC396" s="1"/>
      <c r="XCD396" s="1"/>
      <c r="XCE396" s="1"/>
      <c r="XCF396" s="1"/>
      <c r="XCG396" s="1"/>
      <c r="XCH396" s="1"/>
      <c r="XCI396" s="1"/>
      <c r="XCJ396" s="1"/>
      <c r="XCK396" s="1"/>
      <c r="XCL396" s="1"/>
      <c r="XCM396" s="1"/>
      <c r="XCN396" s="1"/>
      <c r="XCO396" s="1"/>
      <c r="XCP396" s="1"/>
      <c r="XCQ396" s="1"/>
      <c r="XCR396" s="1"/>
      <c r="XCS396" s="1"/>
      <c r="XCT396" s="1"/>
      <c r="XCU396" s="1"/>
      <c r="XCV396" s="1"/>
      <c r="XCW396" s="1"/>
      <c r="XCX396" s="1"/>
      <c r="XCY396" s="1"/>
      <c r="XCZ396" s="1"/>
      <c r="XDA396" s="1"/>
      <c r="XDB396" s="1"/>
      <c r="XDC396" s="1"/>
      <c r="XDD396" s="1"/>
      <c r="XDE396" s="1"/>
      <c r="XDF396" s="1"/>
      <c r="XDG396" s="1"/>
      <c r="XDH396" s="1"/>
      <c r="XDI396" s="1"/>
      <c r="XDJ396" s="1"/>
      <c r="XDK396" s="1"/>
      <c r="XDL396" s="1"/>
      <c r="XDM396" s="1"/>
      <c r="XDN396" s="1"/>
      <c r="XDO396" s="1"/>
      <c r="XDP396" s="1"/>
      <c r="XDQ396" s="1"/>
      <c r="XDR396" s="1"/>
      <c r="XDS396" s="1"/>
      <c r="XDT396" s="1"/>
      <c r="XDU396" s="1"/>
      <c r="XDV396" s="1"/>
      <c r="XDW396" s="1"/>
      <c r="XDX396" s="1"/>
      <c r="XDY396" s="1"/>
      <c r="XDZ396" s="1"/>
      <c r="XEA396" s="1"/>
      <c r="XEB396" s="1"/>
      <c r="XEC396" s="1"/>
      <c r="XED396" s="1"/>
      <c r="XEE396" s="1"/>
      <c r="XEF396" s="1"/>
      <c r="XEG396" s="1"/>
      <c r="XEH396" s="1"/>
      <c r="XEI396" s="1"/>
      <c r="XEJ396" s="1"/>
      <c r="XEK396" s="1"/>
      <c r="XEL396" s="1"/>
      <c r="XEM396" s="1"/>
      <c r="XEN396" s="1"/>
      <c r="XEO396" s="1"/>
      <c r="XEP396" s="1"/>
      <c r="XEQ396" s="1"/>
      <c r="XER396" s="1"/>
      <c r="XES396" s="1"/>
      <c r="XET396" s="1"/>
      <c r="XEU396" s="1"/>
      <c r="XEV396" s="1"/>
      <c r="XEW396" s="1"/>
      <c r="XEX396" s="1"/>
      <c r="XEY396" s="1"/>
      <c r="XEZ396" s="1"/>
      <c r="XFA396" s="1"/>
      <c r="XFB396" s="1"/>
      <c r="XFC396" s="1"/>
      <c r="XFD396" s="1"/>
    </row>
    <row r="397" spans="1:151 16227:16384" s="11" customFormat="1" ht="20.25" hidden="1" customHeight="1" x14ac:dyDescent="0.25">
      <c r="A397" s="62" t="str">
        <f t="shared" si="118"/>
        <v>1st Floor</v>
      </c>
      <c r="B397" s="62"/>
      <c r="C397" s="62">
        <f t="shared" si="120"/>
        <v>106</v>
      </c>
      <c r="D397" s="62"/>
      <c r="E397" s="20"/>
      <c r="F397" s="60"/>
      <c r="G397" s="61"/>
      <c r="H397" s="20"/>
      <c r="I397" s="20">
        <f t="shared" si="119"/>
        <v>0</v>
      </c>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WZC397" s="1"/>
      <c r="WZD397" s="1"/>
      <c r="WZE397" s="1"/>
      <c r="WZF397" s="1"/>
      <c r="WZG397" s="1"/>
      <c r="WZH397" s="1"/>
      <c r="WZI397" s="1"/>
      <c r="WZJ397" s="1"/>
      <c r="WZK397" s="1"/>
      <c r="WZL397" s="1"/>
      <c r="WZM397" s="1"/>
      <c r="WZN397" s="1"/>
      <c r="WZO397" s="1"/>
      <c r="WZP397" s="1"/>
      <c r="WZQ397" s="1"/>
      <c r="WZR397" s="1"/>
      <c r="WZS397" s="1"/>
      <c r="WZT397" s="1"/>
      <c r="WZU397" s="1"/>
      <c r="WZV397" s="1"/>
      <c r="WZW397" s="1"/>
      <c r="WZX397" s="1"/>
      <c r="WZY397" s="1"/>
      <c r="WZZ397" s="1"/>
      <c r="XAA397" s="1"/>
      <c r="XAB397" s="1"/>
      <c r="XAC397" s="1"/>
      <c r="XAD397" s="1"/>
      <c r="XAE397" s="1"/>
      <c r="XAF397" s="1"/>
      <c r="XAG397" s="1"/>
      <c r="XAH397" s="1"/>
      <c r="XAI397" s="1"/>
      <c r="XAJ397" s="1"/>
      <c r="XAK397" s="1"/>
      <c r="XAL397" s="1"/>
      <c r="XAM397" s="1"/>
      <c r="XAN397" s="1"/>
      <c r="XAO397" s="1"/>
      <c r="XAP397" s="1"/>
      <c r="XAQ397" s="1"/>
      <c r="XAR397" s="1"/>
      <c r="XAS397" s="1"/>
      <c r="XAT397" s="1"/>
      <c r="XAU397" s="1"/>
      <c r="XAV397" s="1"/>
      <c r="XAW397" s="1"/>
      <c r="XAX397" s="1"/>
      <c r="XAY397" s="1"/>
      <c r="XAZ397" s="1"/>
      <c r="XBA397" s="1"/>
      <c r="XBB397" s="1"/>
      <c r="XBC397" s="1"/>
      <c r="XBD397" s="1"/>
      <c r="XBE397" s="1"/>
      <c r="XBF397" s="1"/>
      <c r="XBG397" s="1"/>
      <c r="XBH397" s="1"/>
      <c r="XBI397" s="1"/>
      <c r="XBJ397" s="1"/>
      <c r="XBK397" s="1"/>
      <c r="XBL397" s="1"/>
      <c r="XBM397" s="1"/>
      <c r="XBN397" s="1"/>
      <c r="XBO397" s="1"/>
      <c r="XBP397" s="1"/>
      <c r="XBQ397" s="1"/>
      <c r="XBR397" s="1"/>
      <c r="XBS397" s="1"/>
      <c r="XBT397" s="1"/>
      <c r="XBU397" s="1"/>
      <c r="XBV397" s="1"/>
      <c r="XBW397" s="1"/>
      <c r="XBX397" s="1"/>
      <c r="XBY397" s="1"/>
      <c r="XBZ397" s="1"/>
      <c r="XCA397" s="1"/>
      <c r="XCB397" s="1"/>
      <c r="XCC397" s="1"/>
      <c r="XCD397" s="1"/>
      <c r="XCE397" s="1"/>
      <c r="XCF397" s="1"/>
      <c r="XCG397" s="1"/>
      <c r="XCH397" s="1"/>
      <c r="XCI397" s="1"/>
      <c r="XCJ397" s="1"/>
      <c r="XCK397" s="1"/>
      <c r="XCL397" s="1"/>
      <c r="XCM397" s="1"/>
      <c r="XCN397" s="1"/>
      <c r="XCO397" s="1"/>
      <c r="XCP397" s="1"/>
      <c r="XCQ397" s="1"/>
      <c r="XCR397" s="1"/>
      <c r="XCS397" s="1"/>
      <c r="XCT397" s="1"/>
      <c r="XCU397" s="1"/>
      <c r="XCV397" s="1"/>
      <c r="XCW397" s="1"/>
      <c r="XCX397" s="1"/>
      <c r="XCY397" s="1"/>
      <c r="XCZ397" s="1"/>
      <c r="XDA397" s="1"/>
      <c r="XDB397" s="1"/>
      <c r="XDC397" s="1"/>
      <c r="XDD397" s="1"/>
      <c r="XDE397" s="1"/>
      <c r="XDF397" s="1"/>
      <c r="XDG397" s="1"/>
      <c r="XDH397" s="1"/>
      <c r="XDI397" s="1"/>
      <c r="XDJ397" s="1"/>
      <c r="XDK397" s="1"/>
      <c r="XDL397" s="1"/>
      <c r="XDM397" s="1"/>
      <c r="XDN397" s="1"/>
      <c r="XDO397" s="1"/>
      <c r="XDP397" s="1"/>
      <c r="XDQ397" s="1"/>
      <c r="XDR397" s="1"/>
      <c r="XDS397" s="1"/>
      <c r="XDT397" s="1"/>
      <c r="XDU397" s="1"/>
      <c r="XDV397" s="1"/>
      <c r="XDW397" s="1"/>
      <c r="XDX397" s="1"/>
      <c r="XDY397" s="1"/>
      <c r="XDZ397" s="1"/>
      <c r="XEA397" s="1"/>
      <c r="XEB397" s="1"/>
      <c r="XEC397" s="1"/>
      <c r="XED397" s="1"/>
      <c r="XEE397" s="1"/>
      <c r="XEF397" s="1"/>
      <c r="XEG397" s="1"/>
      <c r="XEH397" s="1"/>
      <c r="XEI397" s="1"/>
      <c r="XEJ397" s="1"/>
      <c r="XEK397" s="1"/>
      <c r="XEL397" s="1"/>
      <c r="XEM397" s="1"/>
      <c r="XEN397" s="1"/>
      <c r="XEO397" s="1"/>
      <c r="XEP397" s="1"/>
      <c r="XEQ397" s="1"/>
      <c r="XER397" s="1"/>
      <c r="XES397" s="1"/>
      <c r="XET397" s="1"/>
      <c r="XEU397" s="1"/>
      <c r="XEV397" s="1"/>
      <c r="XEW397" s="1"/>
      <c r="XEX397" s="1"/>
      <c r="XEY397" s="1"/>
      <c r="XEZ397" s="1"/>
      <c r="XFA397" s="1"/>
      <c r="XFB397" s="1"/>
      <c r="XFC397" s="1"/>
      <c r="XFD397" s="1"/>
    </row>
    <row r="398" spans="1:151 16227:16384" s="11" customFormat="1" ht="20.25" hidden="1" customHeight="1" x14ac:dyDescent="0.25">
      <c r="A398" s="62" t="str">
        <f t="shared" si="118"/>
        <v>1st Floor</v>
      </c>
      <c r="B398" s="62"/>
      <c r="C398" s="62">
        <f t="shared" si="120"/>
        <v>107</v>
      </c>
      <c r="D398" s="62"/>
      <c r="E398" s="20"/>
      <c r="F398" s="60"/>
      <c r="G398" s="61"/>
      <c r="H398" s="20"/>
      <c r="I398" s="20">
        <f t="shared" si="119"/>
        <v>0</v>
      </c>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WZC398" s="1"/>
      <c r="WZD398" s="1"/>
      <c r="WZE398" s="1"/>
      <c r="WZF398" s="1"/>
      <c r="WZG398" s="1"/>
      <c r="WZH398" s="1"/>
      <c r="WZI398" s="1"/>
      <c r="WZJ398" s="1"/>
      <c r="WZK398" s="1"/>
      <c r="WZL398" s="1"/>
      <c r="WZM398" s="1"/>
      <c r="WZN398" s="1"/>
      <c r="WZO398" s="1"/>
      <c r="WZP398" s="1"/>
      <c r="WZQ398" s="1"/>
      <c r="WZR398" s="1"/>
      <c r="WZS398" s="1"/>
      <c r="WZT398" s="1"/>
      <c r="WZU398" s="1"/>
      <c r="WZV398" s="1"/>
      <c r="WZW398" s="1"/>
      <c r="WZX398" s="1"/>
      <c r="WZY398" s="1"/>
      <c r="WZZ398" s="1"/>
      <c r="XAA398" s="1"/>
      <c r="XAB398" s="1"/>
      <c r="XAC398" s="1"/>
      <c r="XAD398" s="1"/>
      <c r="XAE398" s="1"/>
      <c r="XAF398" s="1"/>
      <c r="XAG398" s="1"/>
      <c r="XAH398" s="1"/>
      <c r="XAI398" s="1"/>
      <c r="XAJ398" s="1"/>
      <c r="XAK398" s="1"/>
      <c r="XAL398" s="1"/>
      <c r="XAM398" s="1"/>
      <c r="XAN398" s="1"/>
      <c r="XAO398" s="1"/>
      <c r="XAP398" s="1"/>
      <c r="XAQ398" s="1"/>
      <c r="XAR398" s="1"/>
      <c r="XAS398" s="1"/>
      <c r="XAT398" s="1"/>
      <c r="XAU398" s="1"/>
      <c r="XAV398" s="1"/>
      <c r="XAW398" s="1"/>
      <c r="XAX398" s="1"/>
      <c r="XAY398" s="1"/>
      <c r="XAZ398" s="1"/>
      <c r="XBA398" s="1"/>
      <c r="XBB398" s="1"/>
      <c r="XBC398" s="1"/>
      <c r="XBD398" s="1"/>
      <c r="XBE398" s="1"/>
      <c r="XBF398" s="1"/>
      <c r="XBG398" s="1"/>
      <c r="XBH398" s="1"/>
      <c r="XBI398" s="1"/>
      <c r="XBJ398" s="1"/>
      <c r="XBK398" s="1"/>
      <c r="XBL398" s="1"/>
      <c r="XBM398" s="1"/>
      <c r="XBN398" s="1"/>
      <c r="XBO398" s="1"/>
      <c r="XBP398" s="1"/>
      <c r="XBQ398" s="1"/>
      <c r="XBR398" s="1"/>
      <c r="XBS398" s="1"/>
      <c r="XBT398" s="1"/>
      <c r="XBU398" s="1"/>
      <c r="XBV398" s="1"/>
      <c r="XBW398" s="1"/>
      <c r="XBX398" s="1"/>
      <c r="XBY398" s="1"/>
      <c r="XBZ398" s="1"/>
      <c r="XCA398" s="1"/>
      <c r="XCB398" s="1"/>
      <c r="XCC398" s="1"/>
      <c r="XCD398" s="1"/>
      <c r="XCE398" s="1"/>
      <c r="XCF398" s="1"/>
      <c r="XCG398" s="1"/>
      <c r="XCH398" s="1"/>
      <c r="XCI398" s="1"/>
      <c r="XCJ398" s="1"/>
      <c r="XCK398" s="1"/>
      <c r="XCL398" s="1"/>
      <c r="XCM398" s="1"/>
      <c r="XCN398" s="1"/>
      <c r="XCO398" s="1"/>
      <c r="XCP398" s="1"/>
      <c r="XCQ398" s="1"/>
      <c r="XCR398" s="1"/>
      <c r="XCS398" s="1"/>
      <c r="XCT398" s="1"/>
      <c r="XCU398" s="1"/>
      <c r="XCV398" s="1"/>
      <c r="XCW398" s="1"/>
      <c r="XCX398" s="1"/>
      <c r="XCY398" s="1"/>
      <c r="XCZ398" s="1"/>
      <c r="XDA398" s="1"/>
      <c r="XDB398" s="1"/>
      <c r="XDC398" s="1"/>
      <c r="XDD398" s="1"/>
      <c r="XDE398" s="1"/>
      <c r="XDF398" s="1"/>
      <c r="XDG398" s="1"/>
      <c r="XDH398" s="1"/>
      <c r="XDI398" s="1"/>
      <c r="XDJ398" s="1"/>
      <c r="XDK398" s="1"/>
      <c r="XDL398" s="1"/>
      <c r="XDM398" s="1"/>
      <c r="XDN398" s="1"/>
      <c r="XDO398" s="1"/>
      <c r="XDP398" s="1"/>
      <c r="XDQ398" s="1"/>
      <c r="XDR398" s="1"/>
      <c r="XDS398" s="1"/>
      <c r="XDT398" s="1"/>
      <c r="XDU398" s="1"/>
      <c r="XDV398" s="1"/>
      <c r="XDW398" s="1"/>
      <c r="XDX398" s="1"/>
      <c r="XDY398" s="1"/>
      <c r="XDZ398" s="1"/>
      <c r="XEA398" s="1"/>
      <c r="XEB398" s="1"/>
      <c r="XEC398" s="1"/>
      <c r="XED398" s="1"/>
      <c r="XEE398" s="1"/>
      <c r="XEF398" s="1"/>
      <c r="XEG398" s="1"/>
      <c r="XEH398" s="1"/>
      <c r="XEI398" s="1"/>
      <c r="XEJ398" s="1"/>
      <c r="XEK398" s="1"/>
      <c r="XEL398" s="1"/>
      <c r="XEM398" s="1"/>
      <c r="XEN398" s="1"/>
      <c r="XEO398" s="1"/>
      <c r="XEP398" s="1"/>
      <c r="XEQ398" s="1"/>
      <c r="XER398" s="1"/>
      <c r="XES398" s="1"/>
      <c r="XET398" s="1"/>
      <c r="XEU398" s="1"/>
      <c r="XEV398" s="1"/>
      <c r="XEW398" s="1"/>
      <c r="XEX398" s="1"/>
      <c r="XEY398" s="1"/>
      <c r="XEZ398" s="1"/>
      <c r="XFA398" s="1"/>
      <c r="XFB398" s="1"/>
      <c r="XFC398" s="1"/>
      <c r="XFD398" s="1"/>
    </row>
    <row r="399" spans="1:151 16227:16384" s="11" customFormat="1" ht="20.25" hidden="1" customHeight="1" x14ac:dyDescent="0.25">
      <c r="A399" s="62" t="str">
        <f t="shared" si="118"/>
        <v>1st Floor</v>
      </c>
      <c r="B399" s="62"/>
      <c r="C399" s="62">
        <f t="shared" si="120"/>
        <v>108</v>
      </c>
      <c r="D399" s="62"/>
      <c r="E399" s="20"/>
      <c r="F399" s="60"/>
      <c r="G399" s="61"/>
      <c r="H399" s="20"/>
      <c r="I399" s="20">
        <f t="shared" si="119"/>
        <v>0</v>
      </c>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WZC399" s="1"/>
      <c r="WZD399" s="1"/>
      <c r="WZE399" s="1"/>
      <c r="WZF399" s="1"/>
      <c r="WZG399" s="1"/>
      <c r="WZH399" s="1"/>
      <c r="WZI399" s="1"/>
      <c r="WZJ399" s="1"/>
      <c r="WZK399" s="1"/>
      <c r="WZL399" s="1"/>
      <c r="WZM399" s="1"/>
      <c r="WZN399" s="1"/>
      <c r="WZO399" s="1"/>
      <c r="WZP399" s="1"/>
      <c r="WZQ399" s="1"/>
      <c r="WZR399" s="1"/>
      <c r="WZS399" s="1"/>
      <c r="WZT399" s="1"/>
      <c r="WZU399" s="1"/>
      <c r="WZV399" s="1"/>
      <c r="WZW399" s="1"/>
      <c r="WZX399" s="1"/>
      <c r="WZY399" s="1"/>
      <c r="WZZ399" s="1"/>
      <c r="XAA399" s="1"/>
      <c r="XAB399" s="1"/>
      <c r="XAC399" s="1"/>
      <c r="XAD399" s="1"/>
      <c r="XAE399" s="1"/>
      <c r="XAF399" s="1"/>
      <c r="XAG399" s="1"/>
      <c r="XAH399" s="1"/>
      <c r="XAI399" s="1"/>
      <c r="XAJ399" s="1"/>
      <c r="XAK399" s="1"/>
      <c r="XAL399" s="1"/>
      <c r="XAM399" s="1"/>
      <c r="XAN399" s="1"/>
      <c r="XAO399" s="1"/>
      <c r="XAP399" s="1"/>
      <c r="XAQ399" s="1"/>
      <c r="XAR399" s="1"/>
      <c r="XAS399" s="1"/>
      <c r="XAT399" s="1"/>
      <c r="XAU399" s="1"/>
      <c r="XAV399" s="1"/>
      <c r="XAW399" s="1"/>
      <c r="XAX399" s="1"/>
      <c r="XAY399" s="1"/>
      <c r="XAZ399" s="1"/>
      <c r="XBA399" s="1"/>
      <c r="XBB399" s="1"/>
      <c r="XBC399" s="1"/>
      <c r="XBD399" s="1"/>
      <c r="XBE399" s="1"/>
      <c r="XBF399" s="1"/>
      <c r="XBG399" s="1"/>
      <c r="XBH399" s="1"/>
      <c r="XBI399" s="1"/>
      <c r="XBJ399" s="1"/>
      <c r="XBK399" s="1"/>
      <c r="XBL399" s="1"/>
      <c r="XBM399" s="1"/>
      <c r="XBN399" s="1"/>
      <c r="XBO399" s="1"/>
      <c r="XBP399" s="1"/>
      <c r="XBQ399" s="1"/>
      <c r="XBR399" s="1"/>
      <c r="XBS399" s="1"/>
      <c r="XBT399" s="1"/>
      <c r="XBU399" s="1"/>
      <c r="XBV399" s="1"/>
      <c r="XBW399" s="1"/>
      <c r="XBX399" s="1"/>
      <c r="XBY399" s="1"/>
      <c r="XBZ399" s="1"/>
      <c r="XCA399" s="1"/>
      <c r="XCB399" s="1"/>
      <c r="XCC399" s="1"/>
      <c r="XCD399" s="1"/>
      <c r="XCE399" s="1"/>
      <c r="XCF399" s="1"/>
      <c r="XCG399" s="1"/>
      <c r="XCH399" s="1"/>
      <c r="XCI399" s="1"/>
      <c r="XCJ399" s="1"/>
      <c r="XCK399" s="1"/>
      <c r="XCL399" s="1"/>
      <c r="XCM399" s="1"/>
      <c r="XCN399" s="1"/>
      <c r="XCO399" s="1"/>
      <c r="XCP399" s="1"/>
      <c r="XCQ399" s="1"/>
      <c r="XCR399" s="1"/>
      <c r="XCS399" s="1"/>
      <c r="XCT399" s="1"/>
      <c r="XCU399" s="1"/>
      <c r="XCV399" s="1"/>
      <c r="XCW399" s="1"/>
      <c r="XCX399" s="1"/>
      <c r="XCY399" s="1"/>
      <c r="XCZ399" s="1"/>
      <c r="XDA399" s="1"/>
      <c r="XDB399" s="1"/>
      <c r="XDC399" s="1"/>
      <c r="XDD399" s="1"/>
      <c r="XDE399" s="1"/>
      <c r="XDF399" s="1"/>
      <c r="XDG399" s="1"/>
      <c r="XDH399" s="1"/>
      <c r="XDI399" s="1"/>
      <c r="XDJ399" s="1"/>
      <c r="XDK399" s="1"/>
      <c r="XDL399" s="1"/>
      <c r="XDM399" s="1"/>
      <c r="XDN399" s="1"/>
      <c r="XDO399" s="1"/>
      <c r="XDP399" s="1"/>
      <c r="XDQ399" s="1"/>
      <c r="XDR399" s="1"/>
      <c r="XDS399" s="1"/>
      <c r="XDT399" s="1"/>
      <c r="XDU399" s="1"/>
      <c r="XDV399" s="1"/>
      <c r="XDW399" s="1"/>
      <c r="XDX399" s="1"/>
      <c r="XDY399" s="1"/>
      <c r="XDZ399" s="1"/>
      <c r="XEA399" s="1"/>
      <c r="XEB399" s="1"/>
      <c r="XEC399" s="1"/>
      <c r="XED399" s="1"/>
      <c r="XEE399" s="1"/>
      <c r="XEF399" s="1"/>
      <c r="XEG399" s="1"/>
      <c r="XEH399" s="1"/>
      <c r="XEI399" s="1"/>
      <c r="XEJ399" s="1"/>
      <c r="XEK399" s="1"/>
      <c r="XEL399" s="1"/>
      <c r="XEM399" s="1"/>
      <c r="XEN399" s="1"/>
      <c r="XEO399" s="1"/>
      <c r="XEP399" s="1"/>
      <c r="XEQ399" s="1"/>
      <c r="XER399" s="1"/>
      <c r="XES399" s="1"/>
      <c r="XET399" s="1"/>
      <c r="XEU399" s="1"/>
      <c r="XEV399" s="1"/>
      <c r="XEW399" s="1"/>
      <c r="XEX399" s="1"/>
      <c r="XEY399" s="1"/>
      <c r="XEZ399" s="1"/>
      <c r="XFA399" s="1"/>
      <c r="XFB399" s="1"/>
      <c r="XFC399" s="1"/>
      <c r="XFD399" s="1"/>
    </row>
    <row r="400" spans="1:151 16227:16384" s="11" customFormat="1" ht="20.25" hidden="1" x14ac:dyDescent="0.25">
      <c r="A400" s="63" t="s">
        <v>159</v>
      </c>
      <c r="B400" s="64"/>
      <c r="C400" s="64"/>
      <c r="D400" s="64"/>
      <c r="E400" s="64"/>
      <c r="F400" s="64"/>
      <c r="G400" s="64"/>
      <c r="H400" s="64"/>
      <c r="I400" s="68"/>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WZC400" s="1"/>
      <c r="WZD400" s="1"/>
      <c r="WZE400" s="1"/>
      <c r="WZF400" s="1"/>
      <c r="WZG400" s="1"/>
      <c r="WZH400" s="1"/>
      <c r="WZI400" s="1"/>
      <c r="WZJ400" s="1"/>
      <c r="WZK400" s="1"/>
      <c r="WZL400" s="1"/>
      <c r="WZM400" s="1"/>
      <c r="WZN400" s="1"/>
      <c r="WZO400" s="1"/>
      <c r="WZP400" s="1"/>
      <c r="WZQ400" s="1"/>
      <c r="WZR400" s="1"/>
      <c r="WZS400" s="1"/>
      <c r="WZT400" s="1"/>
      <c r="WZU400" s="1"/>
      <c r="WZV400" s="1"/>
      <c r="WZW400" s="1"/>
      <c r="WZX400" s="1"/>
      <c r="WZY400" s="1"/>
      <c r="WZZ400" s="1"/>
      <c r="XAA400" s="1"/>
      <c r="XAB400" s="1"/>
      <c r="XAC400" s="1"/>
      <c r="XAD400" s="1"/>
      <c r="XAE400" s="1"/>
      <c r="XAF400" s="1"/>
      <c r="XAG400" s="1"/>
      <c r="XAH400" s="1"/>
      <c r="XAI400" s="1"/>
      <c r="XAJ400" s="1"/>
      <c r="XAK400" s="1"/>
      <c r="XAL400" s="1"/>
      <c r="XAM400" s="1"/>
      <c r="XAN400" s="1"/>
      <c r="XAO400" s="1"/>
      <c r="XAP400" s="1"/>
      <c r="XAQ400" s="1"/>
      <c r="XAR400" s="1"/>
      <c r="XAS400" s="1"/>
      <c r="XAT400" s="1"/>
      <c r="XAU400" s="1"/>
      <c r="XAV400" s="1"/>
      <c r="XAW400" s="1"/>
      <c r="XAX400" s="1"/>
      <c r="XAY400" s="1"/>
      <c r="XAZ400" s="1"/>
      <c r="XBA400" s="1"/>
      <c r="XBB400" s="1"/>
      <c r="XBC400" s="1"/>
      <c r="XBD400" s="1"/>
      <c r="XBE400" s="1"/>
      <c r="XBF400" s="1"/>
      <c r="XBG400" s="1"/>
      <c r="XBH400" s="1"/>
      <c r="XBI400" s="1"/>
      <c r="XBJ400" s="1"/>
      <c r="XBK400" s="1"/>
      <c r="XBL400" s="1"/>
      <c r="XBM400" s="1"/>
      <c r="XBN400" s="1"/>
      <c r="XBO400" s="1"/>
      <c r="XBP400" s="1"/>
      <c r="XBQ400" s="1"/>
      <c r="XBR400" s="1"/>
      <c r="XBS400" s="1"/>
      <c r="XBT400" s="1"/>
      <c r="XBU400" s="1"/>
      <c r="XBV400" s="1"/>
      <c r="XBW400" s="1"/>
      <c r="XBX400" s="1"/>
      <c r="XBY400" s="1"/>
      <c r="XBZ400" s="1"/>
      <c r="XCA400" s="1"/>
      <c r="XCB400" s="1"/>
      <c r="XCC400" s="1"/>
      <c r="XCD400" s="1"/>
      <c r="XCE400" s="1"/>
      <c r="XCF400" s="1"/>
      <c r="XCG400" s="1"/>
      <c r="XCH400" s="1"/>
      <c r="XCI400" s="1"/>
      <c r="XCJ400" s="1"/>
      <c r="XCK400" s="1"/>
      <c r="XCL400" s="1"/>
      <c r="XCM400" s="1"/>
      <c r="XCN400" s="1"/>
      <c r="XCO400" s="1"/>
      <c r="XCP400" s="1"/>
      <c r="XCQ400" s="1"/>
      <c r="XCR400" s="1"/>
      <c r="XCS400" s="1"/>
      <c r="XCT400" s="1"/>
      <c r="XCU400" s="1"/>
      <c r="XCV400" s="1"/>
      <c r="XCW400" s="1"/>
      <c r="XCX400" s="1"/>
      <c r="XCY400" s="1"/>
      <c r="XCZ400" s="1"/>
      <c r="XDA400" s="1"/>
      <c r="XDB400" s="1"/>
      <c r="XDC400" s="1"/>
      <c r="XDD400" s="1"/>
      <c r="XDE400" s="1"/>
      <c r="XDF400" s="1"/>
      <c r="XDG400" s="1"/>
      <c r="XDH400" s="1"/>
      <c r="XDI400" s="1"/>
      <c r="XDJ400" s="1"/>
      <c r="XDK400" s="1"/>
      <c r="XDL400" s="1"/>
      <c r="XDM400" s="1"/>
      <c r="XDN400" s="1"/>
      <c r="XDO400" s="1"/>
      <c r="XDP400" s="1"/>
      <c r="XDQ400" s="1"/>
      <c r="XDR400" s="1"/>
      <c r="XDS400" s="1"/>
      <c r="XDT400" s="1"/>
      <c r="XDU400" s="1"/>
      <c r="XDV400" s="1"/>
      <c r="XDW400" s="1"/>
      <c r="XDX400" s="1"/>
      <c r="XDY400" s="1"/>
      <c r="XDZ400" s="1"/>
      <c r="XEA400" s="1"/>
      <c r="XEB400" s="1"/>
      <c r="XEC400" s="1"/>
      <c r="XED400" s="1"/>
      <c r="XEE400" s="1"/>
      <c r="XEF400" s="1"/>
      <c r="XEG400" s="1"/>
      <c r="XEH400" s="1"/>
      <c r="XEI400" s="1"/>
      <c r="XEJ400" s="1"/>
      <c r="XEK400" s="1"/>
      <c r="XEL400" s="1"/>
      <c r="XEM400" s="1"/>
      <c r="XEN400" s="1"/>
      <c r="XEO400" s="1"/>
      <c r="XEP400" s="1"/>
      <c r="XEQ400" s="1"/>
      <c r="XER400" s="1"/>
      <c r="XES400" s="1"/>
      <c r="XET400" s="1"/>
      <c r="XEU400" s="1"/>
      <c r="XEV400" s="1"/>
      <c r="XEW400" s="1"/>
      <c r="XEX400" s="1"/>
      <c r="XEY400" s="1"/>
      <c r="XEZ400" s="1"/>
      <c r="XFA400" s="1"/>
      <c r="XFB400" s="1"/>
      <c r="XFC400" s="1"/>
      <c r="XFD400" s="1"/>
    </row>
    <row r="401" spans="1:151 16227:16384" s="11" customFormat="1" ht="20.25" hidden="1" customHeight="1" x14ac:dyDescent="0.25">
      <c r="A401" s="62" t="str">
        <f>A400</f>
        <v>2nd, 3rd, 4th, 6th, 8th, 7th, 9th Floor</v>
      </c>
      <c r="B401" s="62"/>
      <c r="C401" s="60" t="str">
        <f ca="1">U401</f>
        <v>201,..,901</v>
      </c>
      <c r="D401" s="61"/>
      <c r="E401" s="20"/>
      <c r="F401" s="60"/>
      <c r="G401" s="61"/>
      <c r="H401" s="20"/>
      <c r="I401" s="20">
        <f t="shared" si="119"/>
        <v>0</v>
      </c>
      <c r="J401" s="1"/>
      <c r="K401" s="1"/>
      <c r="L401" s="1"/>
      <c r="M401" s="1"/>
      <c r="N401" s="1"/>
      <c r="O401" s="1"/>
      <c r="P401" s="1"/>
      <c r="Q401" s="1"/>
      <c r="R401" s="1"/>
      <c r="S401" s="1"/>
      <c r="T401" s="1"/>
      <c r="U401" s="45" t="str">
        <f t="shared" ref="U401:U410" ca="1" si="121">V401&amp;""&amp;",..,"&amp;""&amp;W401</f>
        <v>201,..,901</v>
      </c>
      <c r="V401" s="45">
        <f ca="1">(SUMPRODUCT(MID(0&amp;(LEFT(A400,SUM(LEN(A400)-LEN(SUBSTITUTE(A400,{"0","1","2","3"},""))))), LARGE(INDEX(ISNUMBER(--MID((LEFT(A400,SUM(LEN(A400)-LEN(SUBSTITUTE(A400,{"0","1","2","3"},""))))), ROW(INDIRECT("1:"&amp;LEN((LEFT(A400,SUM(LEN(A400)-LEN(SUBSTITUTE(A400,{"0","1","2","3"},"")))))))), 1)) * ROW(INDIRECT("1:"&amp;LEN((LEFT(A400,SUM(LEN(A400)-LEN(SUBSTITUTE(A400,{"0","1","2","3"},"")))))))), 0), ROW(INDIRECT("1:"&amp;LEN((LEFT(A400,SUM(LEN(A400)-LEN(SUBSTITUTE(A400,{"0","1","2","3"},"")))))))))+1, 1) * 10^ROW(INDIRECT("1:"&amp;LEN((LEFT(A400,SUM(LEN(A400)-LEN(SUBSTITUTE(A400,{"0","1","2","3"},""))))))))/10))*100+1</f>
        <v>201</v>
      </c>
      <c r="W401" s="45">
        <f ca="1">(SUMPRODUCT(MID(0&amp;(--TRIM(RIGHT(SUBSTITUTE(LEFT(A400,_xlfn.AGGREGATE(16,6,FIND({0,1,2,3,4,5,6,7,8,9},A400,ROW(INDIRECT("1:"&amp;LEN(A400)))),1))," ",REPT(" ",LEN(A400))),LEN(A400)))), LARGE(INDEX(ISNUMBER(--MID((--TRIM(RIGHT(SUBSTITUTE(LEFT(A400,_xlfn.AGGREGATE(16,6,FIND({0,1,2,3,4,5,6,7,8,9},A400,ROW(INDIRECT("1:"&amp;LEN(A400)))),1))," ",REPT(" ",LEN(A400))),LEN(A400)))), ROW(INDIRECT("1:"&amp;LEN((--TRIM(RIGHT(SUBSTITUTE(LEFT(A400,_xlfn.AGGREGATE(16,6,FIND({0,1,2,3,4,5,6,7,8,9},A400,ROW(INDIRECT("1:"&amp;LEN(A400)))),1))," ",REPT(" ",LEN(A400))),LEN(A400))))))), 1)) * ROW(INDIRECT("1:"&amp;LEN((--TRIM(RIGHT(SUBSTITUTE(LEFT(A400,_xlfn.AGGREGATE(16,6,FIND({0,1,2,3,4,5,6,7,8,9},A400,ROW(INDIRECT("1:"&amp;LEN(A400)))),1))," ",REPT(" ",LEN(A400))),LEN(A400))))))), 0), ROW(INDIRECT("1:"&amp;LEN((--TRIM(RIGHT(SUBSTITUTE(LEFT(A400,_xlfn.AGGREGATE(16,6,FIND({0,1,2,3,4,5,6,7,8,9},A400,ROW(INDIRECT("1:"&amp;LEN(A400)))),1))," ",REPT(" ",LEN(A400))),LEN(A400))))))))+1, 1) * 10^ROW(INDIRECT("1:"&amp;LEN((--TRIM(RIGHT(SUBSTITUTE(LEFT(A400,_xlfn.AGGREGATE(16,6,FIND({0,1,2,3,4,5,6,7,8,9},A400,ROW(INDIRECT("1:"&amp;LEN(A400)))),1))," ",REPT(" ",LEN(A400))),LEN(A400)))))))/10))*100+1</f>
        <v>901</v>
      </c>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WZC401" s="1"/>
      <c r="WZD401" s="1"/>
      <c r="WZE401" s="1"/>
      <c r="WZF401" s="1"/>
      <c r="WZG401" s="1"/>
      <c r="WZH401" s="1"/>
      <c r="WZI401" s="1"/>
      <c r="WZJ401" s="1"/>
      <c r="WZK401" s="1"/>
      <c r="WZL401" s="1"/>
      <c r="WZM401" s="1"/>
      <c r="WZN401" s="1"/>
      <c r="WZO401" s="1"/>
      <c r="WZP401" s="1"/>
      <c r="WZQ401" s="1"/>
      <c r="WZR401" s="1"/>
      <c r="WZS401" s="1"/>
      <c r="WZT401" s="1"/>
      <c r="WZU401" s="1"/>
      <c r="WZV401" s="1"/>
      <c r="WZW401" s="1"/>
      <c r="WZX401" s="1"/>
      <c r="WZY401" s="1"/>
      <c r="WZZ401" s="1"/>
      <c r="XAA401" s="1"/>
      <c r="XAB401" s="1"/>
      <c r="XAC401" s="1"/>
      <c r="XAD401" s="1"/>
      <c r="XAE401" s="1"/>
      <c r="XAF401" s="1"/>
      <c r="XAG401" s="1"/>
      <c r="XAH401" s="1"/>
      <c r="XAI401" s="1"/>
      <c r="XAJ401" s="1"/>
      <c r="XAK401" s="1"/>
      <c r="XAL401" s="1"/>
      <c r="XAM401" s="1"/>
      <c r="XAN401" s="1"/>
      <c r="XAO401" s="1"/>
      <c r="XAP401" s="1"/>
      <c r="XAQ401" s="1"/>
      <c r="XAR401" s="1"/>
      <c r="XAS401" s="1"/>
      <c r="XAT401" s="1"/>
      <c r="XAU401" s="1"/>
      <c r="XAV401" s="1"/>
      <c r="XAW401" s="1"/>
      <c r="XAX401" s="1"/>
      <c r="XAY401" s="1"/>
      <c r="XAZ401" s="1"/>
      <c r="XBA401" s="1"/>
      <c r="XBB401" s="1"/>
      <c r="XBC401" s="1"/>
      <c r="XBD401" s="1"/>
      <c r="XBE401" s="1"/>
      <c r="XBF401" s="1"/>
      <c r="XBG401" s="1"/>
      <c r="XBH401" s="1"/>
      <c r="XBI401" s="1"/>
      <c r="XBJ401" s="1"/>
      <c r="XBK401" s="1"/>
      <c r="XBL401" s="1"/>
      <c r="XBM401" s="1"/>
      <c r="XBN401" s="1"/>
      <c r="XBO401" s="1"/>
      <c r="XBP401" s="1"/>
      <c r="XBQ401" s="1"/>
      <c r="XBR401" s="1"/>
      <c r="XBS401" s="1"/>
      <c r="XBT401" s="1"/>
      <c r="XBU401" s="1"/>
      <c r="XBV401" s="1"/>
      <c r="XBW401" s="1"/>
      <c r="XBX401" s="1"/>
      <c r="XBY401" s="1"/>
      <c r="XBZ401" s="1"/>
      <c r="XCA401" s="1"/>
      <c r="XCB401" s="1"/>
      <c r="XCC401" s="1"/>
      <c r="XCD401" s="1"/>
      <c r="XCE401" s="1"/>
      <c r="XCF401" s="1"/>
      <c r="XCG401" s="1"/>
      <c r="XCH401" s="1"/>
      <c r="XCI401" s="1"/>
      <c r="XCJ401" s="1"/>
      <c r="XCK401" s="1"/>
      <c r="XCL401" s="1"/>
      <c r="XCM401" s="1"/>
      <c r="XCN401" s="1"/>
      <c r="XCO401" s="1"/>
      <c r="XCP401" s="1"/>
      <c r="XCQ401" s="1"/>
      <c r="XCR401" s="1"/>
      <c r="XCS401" s="1"/>
      <c r="XCT401" s="1"/>
      <c r="XCU401" s="1"/>
      <c r="XCV401" s="1"/>
      <c r="XCW401" s="1"/>
      <c r="XCX401" s="1"/>
      <c r="XCY401" s="1"/>
      <c r="XCZ401" s="1"/>
      <c r="XDA401" s="1"/>
      <c r="XDB401" s="1"/>
      <c r="XDC401" s="1"/>
      <c r="XDD401" s="1"/>
      <c r="XDE401" s="1"/>
      <c r="XDF401" s="1"/>
      <c r="XDG401" s="1"/>
      <c r="XDH401" s="1"/>
      <c r="XDI401" s="1"/>
      <c r="XDJ401" s="1"/>
      <c r="XDK401" s="1"/>
      <c r="XDL401" s="1"/>
      <c r="XDM401" s="1"/>
      <c r="XDN401" s="1"/>
      <c r="XDO401" s="1"/>
      <c r="XDP401" s="1"/>
      <c r="XDQ401" s="1"/>
      <c r="XDR401" s="1"/>
      <c r="XDS401" s="1"/>
      <c r="XDT401" s="1"/>
      <c r="XDU401" s="1"/>
      <c r="XDV401" s="1"/>
      <c r="XDW401" s="1"/>
      <c r="XDX401" s="1"/>
      <c r="XDY401" s="1"/>
      <c r="XDZ401" s="1"/>
      <c r="XEA401" s="1"/>
      <c r="XEB401" s="1"/>
      <c r="XEC401" s="1"/>
      <c r="XED401" s="1"/>
      <c r="XEE401" s="1"/>
      <c r="XEF401" s="1"/>
      <c r="XEG401" s="1"/>
      <c r="XEH401" s="1"/>
      <c r="XEI401" s="1"/>
      <c r="XEJ401" s="1"/>
      <c r="XEK401" s="1"/>
      <c r="XEL401" s="1"/>
      <c r="XEM401" s="1"/>
      <c r="XEN401" s="1"/>
      <c r="XEO401" s="1"/>
      <c r="XEP401" s="1"/>
      <c r="XEQ401" s="1"/>
      <c r="XER401" s="1"/>
      <c r="XES401" s="1"/>
      <c r="XET401" s="1"/>
      <c r="XEU401" s="1"/>
      <c r="XEV401" s="1"/>
      <c r="XEW401" s="1"/>
      <c r="XEX401" s="1"/>
      <c r="XEY401" s="1"/>
      <c r="XEZ401" s="1"/>
      <c r="XFA401" s="1"/>
      <c r="XFB401" s="1"/>
      <c r="XFC401" s="1"/>
      <c r="XFD401" s="1"/>
    </row>
    <row r="402" spans="1:151 16227:16384" s="11" customFormat="1" ht="20.25" hidden="1" customHeight="1" x14ac:dyDescent="0.25">
      <c r="A402" s="62" t="str">
        <f t="shared" ref="A402:A410" si="122">A401</f>
        <v>2nd, 3rd, 4th, 6th, 8th, 7th, 9th Floor</v>
      </c>
      <c r="B402" s="62"/>
      <c r="C402" s="60" t="str">
        <f t="shared" ref="C402:C410" ca="1" si="123">U402</f>
        <v>202,..,902</v>
      </c>
      <c r="D402" s="61"/>
      <c r="E402" s="20"/>
      <c r="F402" s="60"/>
      <c r="G402" s="61"/>
      <c r="H402" s="20"/>
      <c r="I402" s="20">
        <f t="shared" si="119"/>
        <v>0</v>
      </c>
      <c r="J402" s="1"/>
      <c r="K402" s="1"/>
      <c r="L402" s="1"/>
      <c r="M402" s="1"/>
      <c r="N402" s="1"/>
      <c r="O402" s="1"/>
      <c r="P402" s="1"/>
      <c r="Q402" s="1"/>
      <c r="R402" s="1"/>
      <c r="S402" s="1"/>
      <c r="T402" s="1"/>
      <c r="U402" s="45" t="str">
        <f t="shared" ca="1" si="121"/>
        <v>202,..,902</v>
      </c>
      <c r="V402" s="45">
        <f ca="1">V401+1</f>
        <v>202</v>
      </c>
      <c r="W402" s="45">
        <f ca="1">W401+1</f>
        <v>902</v>
      </c>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WZC402" s="1"/>
      <c r="WZD402" s="1"/>
      <c r="WZE402" s="1"/>
      <c r="WZF402" s="1"/>
      <c r="WZG402" s="1"/>
      <c r="WZH402" s="1"/>
      <c r="WZI402" s="1"/>
      <c r="WZJ402" s="1"/>
      <c r="WZK402" s="1"/>
      <c r="WZL402" s="1"/>
      <c r="WZM402" s="1"/>
      <c r="WZN402" s="1"/>
      <c r="WZO402" s="1"/>
      <c r="WZP402" s="1"/>
      <c r="WZQ402" s="1"/>
      <c r="WZR402" s="1"/>
      <c r="WZS402" s="1"/>
      <c r="WZT402" s="1"/>
      <c r="WZU402" s="1"/>
      <c r="WZV402" s="1"/>
      <c r="WZW402" s="1"/>
      <c r="WZX402" s="1"/>
      <c r="WZY402" s="1"/>
      <c r="WZZ402" s="1"/>
      <c r="XAA402" s="1"/>
      <c r="XAB402" s="1"/>
      <c r="XAC402" s="1"/>
      <c r="XAD402" s="1"/>
      <c r="XAE402" s="1"/>
      <c r="XAF402" s="1"/>
      <c r="XAG402" s="1"/>
      <c r="XAH402" s="1"/>
      <c r="XAI402" s="1"/>
      <c r="XAJ402" s="1"/>
      <c r="XAK402" s="1"/>
      <c r="XAL402" s="1"/>
      <c r="XAM402" s="1"/>
      <c r="XAN402" s="1"/>
      <c r="XAO402" s="1"/>
      <c r="XAP402" s="1"/>
      <c r="XAQ402" s="1"/>
      <c r="XAR402" s="1"/>
      <c r="XAS402" s="1"/>
      <c r="XAT402" s="1"/>
      <c r="XAU402" s="1"/>
      <c r="XAV402" s="1"/>
      <c r="XAW402" s="1"/>
      <c r="XAX402" s="1"/>
      <c r="XAY402" s="1"/>
      <c r="XAZ402" s="1"/>
      <c r="XBA402" s="1"/>
      <c r="XBB402" s="1"/>
      <c r="XBC402" s="1"/>
      <c r="XBD402" s="1"/>
      <c r="XBE402" s="1"/>
      <c r="XBF402" s="1"/>
      <c r="XBG402" s="1"/>
      <c r="XBH402" s="1"/>
      <c r="XBI402" s="1"/>
      <c r="XBJ402" s="1"/>
      <c r="XBK402" s="1"/>
      <c r="XBL402" s="1"/>
      <c r="XBM402" s="1"/>
      <c r="XBN402" s="1"/>
      <c r="XBO402" s="1"/>
      <c r="XBP402" s="1"/>
      <c r="XBQ402" s="1"/>
      <c r="XBR402" s="1"/>
      <c r="XBS402" s="1"/>
      <c r="XBT402" s="1"/>
      <c r="XBU402" s="1"/>
      <c r="XBV402" s="1"/>
      <c r="XBW402" s="1"/>
      <c r="XBX402" s="1"/>
      <c r="XBY402" s="1"/>
      <c r="XBZ402" s="1"/>
      <c r="XCA402" s="1"/>
      <c r="XCB402" s="1"/>
      <c r="XCC402" s="1"/>
      <c r="XCD402" s="1"/>
      <c r="XCE402" s="1"/>
      <c r="XCF402" s="1"/>
      <c r="XCG402" s="1"/>
      <c r="XCH402" s="1"/>
      <c r="XCI402" s="1"/>
      <c r="XCJ402" s="1"/>
      <c r="XCK402" s="1"/>
      <c r="XCL402" s="1"/>
      <c r="XCM402" s="1"/>
      <c r="XCN402" s="1"/>
      <c r="XCO402" s="1"/>
      <c r="XCP402" s="1"/>
      <c r="XCQ402" s="1"/>
      <c r="XCR402" s="1"/>
      <c r="XCS402" s="1"/>
      <c r="XCT402" s="1"/>
      <c r="XCU402" s="1"/>
      <c r="XCV402" s="1"/>
      <c r="XCW402" s="1"/>
      <c r="XCX402" s="1"/>
      <c r="XCY402" s="1"/>
      <c r="XCZ402" s="1"/>
      <c r="XDA402" s="1"/>
      <c r="XDB402" s="1"/>
      <c r="XDC402" s="1"/>
      <c r="XDD402" s="1"/>
      <c r="XDE402" s="1"/>
      <c r="XDF402" s="1"/>
      <c r="XDG402" s="1"/>
      <c r="XDH402" s="1"/>
      <c r="XDI402" s="1"/>
      <c r="XDJ402" s="1"/>
      <c r="XDK402" s="1"/>
      <c r="XDL402" s="1"/>
      <c r="XDM402" s="1"/>
      <c r="XDN402" s="1"/>
      <c r="XDO402" s="1"/>
      <c r="XDP402" s="1"/>
      <c r="XDQ402" s="1"/>
      <c r="XDR402" s="1"/>
      <c r="XDS402" s="1"/>
      <c r="XDT402" s="1"/>
      <c r="XDU402" s="1"/>
      <c r="XDV402" s="1"/>
      <c r="XDW402" s="1"/>
      <c r="XDX402" s="1"/>
      <c r="XDY402" s="1"/>
      <c r="XDZ402" s="1"/>
      <c r="XEA402" s="1"/>
      <c r="XEB402" s="1"/>
      <c r="XEC402" s="1"/>
      <c r="XED402" s="1"/>
      <c r="XEE402" s="1"/>
      <c r="XEF402" s="1"/>
      <c r="XEG402" s="1"/>
      <c r="XEH402" s="1"/>
      <c r="XEI402" s="1"/>
      <c r="XEJ402" s="1"/>
      <c r="XEK402" s="1"/>
      <c r="XEL402" s="1"/>
      <c r="XEM402" s="1"/>
      <c r="XEN402" s="1"/>
      <c r="XEO402" s="1"/>
      <c r="XEP402" s="1"/>
      <c r="XEQ402" s="1"/>
      <c r="XER402" s="1"/>
      <c r="XES402" s="1"/>
      <c r="XET402" s="1"/>
      <c r="XEU402" s="1"/>
      <c r="XEV402" s="1"/>
      <c r="XEW402" s="1"/>
      <c r="XEX402" s="1"/>
      <c r="XEY402" s="1"/>
      <c r="XEZ402" s="1"/>
      <c r="XFA402" s="1"/>
      <c r="XFB402" s="1"/>
      <c r="XFC402" s="1"/>
      <c r="XFD402" s="1"/>
    </row>
    <row r="403" spans="1:151 16227:16384" s="11" customFormat="1" ht="20.25" hidden="1" customHeight="1" x14ac:dyDescent="0.25">
      <c r="A403" s="62" t="str">
        <f t="shared" si="122"/>
        <v>2nd, 3rd, 4th, 6th, 8th, 7th, 9th Floor</v>
      </c>
      <c r="B403" s="62"/>
      <c r="C403" s="60" t="str">
        <f t="shared" ca="1" si="123"/>
        <v>203,..,903</v>
      </c>
      <c r="D403" s="61"/>
      <c r="E403" s="20"/>
      <c r="F403" s="60"/>
      <c r="G403" s="61"/>
      <c r="H403" s="20"/>
      <c r="I403" s="20">
        <f t="shared" si="119"/>
        <v>0</v>
      </c>
      <c r="J403" s="1"/>
      <c r="K403" s="1"/>
      <c r="L403" s="1"/>
      <c r="M403" s="1"/>
      <c r="N403" s="1"/>
      <c r="O403" s="1"/>
      <c r="P403" s="1"/>
      <c r="Q403" s="1"/>
      <c r="R403" s="1"/>
      <c r="S403" s="1"/>
      <c r="T403" s="1"/>
      <c r="U403" s="45" t="str">
        <f t="shared" ca="1" si="121"/>
        <v>203,..,903</v>
      </c>
      <c r="V403" s="45">
        <f t="shared" ref="V403:V410" ca="1" si="124">V402+1</f>
        <v>203</v>
      </c>
      <c r="W403" s="45">
        <f t="shared" ref="W403:W410" ca="1" si="125">W402+1</f>
        <v>903</v>
      </c>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WZC403" s="1"/>
      <c r="WZD403" s="1"/>
      <c r="WZE403" s="1"/>
      <c r="WZF403" s="1"/>
      <c r="WZG403" s="1"/>
      <c r="WZH403" s="1"/>
      <c r="WZI403" s="1"/>
      <c r="WZJ403" s="1"/>
      <c r="WZK403" s="1"/>
      <c r="WZL403" s="1"/>
      <c r="WZM403" s="1"/>
      <c r="WZN403" s="1"/>
      <c r="WZO403" s="1"/>
      <c r="WZP403" s="1"/>
      <c r="WZQ403" s="1"/>
      <c r="WZR403" s="1"/>
      <c r="WZS403" s="1"/>
      <c r="WZT403" s="1"/>
      <c r="WZU403" s="1"/>
      <c r="WZV403" s="1"/>
      <c r="WZW403" s="1"/>
      <c r="WZX403" s="1"/>
      <c r="WZY403" s="1"/>
      <c r="WZZ403" s="1"/>
      <c r="XAA403" s="1"/>
      <c r="XAB403" s="1"/>
      <c r="XAC403" s="1"/>
      <c r="XAD403" s="1"/>
      <c r="XAE403" s="1"/>
      <c r="XAF403" s="1"/>
      <c r="XAG403" s="1"/>
      <c r="XAH403" s="1"/>
      <c r="XAI403" s="1"/>
      <c r="XAJ403" s="1"/>
      <c r="XAK403" s="1"/>
      <c r="XAL403" s="1"/>
      <c r="XAM403" s="1"/>
      <c r="XAN403" s="1"/>
      <c r="XAO403" s="1"/>
      <c r="XAP403" s="1"/>
      <c r="XAQ403" s="1"/>
      <c r="XAR403" s="1"/>
      <c r="XAS403" s="1"/>
      <c r="XAT403" s="1"/>
      <c r="XAU403" s="1"/>
      <c r="XAV403" s="1"/>
      <c r="XAW403" s="1"/>
      <c r="XAX403" s="1"/>
      <c r="XAY403" s="1"/>
      <c r="XAZ403" s="1"/>
      <c r="XBA403" s="1"/>
      <c r="XBB403" s="1"/>
      <c r="XBC403" s="1"/>
      <c r="XBD403" s="1"/>
      <c r="XBE403" s="1"/>
      <c r="XBF403" s="1"/>
      <c r="XBG403" s="1"/>
      <c r="XBH403" s="1"/>
      <c r="XBI403" s="1"/>
      <c r="XBJ403" s="1"/>
      <c r="XBK403" s="1"/>
      <c r="XBL403" s="1"/>
      <c r="XBM403" s="1"/>
      <c r="XBN403" s="1"/>
      <c r="XBO403" s="1"/>
      <c r="XBP403" s="1"/>
      <c r="XBQ403" s="1"/>
      <c r="XBR403" s="1"/>
      <c r="XBS403" s="1"/>
      <c r="XBT403" s="1"/>
      <c r="XBU403" s="1"/>
      <c r="XBV403" s="1"/>
      <c r="XBW403" s="1"/>
      <c r="XBX403" s="1"/>
      <c r="XBY403" s="1"/>
      <c r="XBZ403" s="1"/>
      <c r="XCA403" s="1"/>
      <c r="XCB403" s="1"/>
      <c r="XCC403" s="1"/>
      <c r="XCD403" s="1"/>
      <c r="XCE403" s="1"/>
      <c r="XCF403" s="1"/>
      <c r="XCG403" s="1"/>
      <c r="XCH403" s="1"/>
      <c r="XCI403" s="1"/>
      <c r="XCJ403" s="1"/>
      <c r="XCK403" s="1"/>
      <c r="XCL403" s="1"/>
      <c r="XCM403" s="1"/>
      <c r="XCN403" s="1"/>
      <c r="XCO403" s="1"/>
      <c r="XCP403" s="1"/>
      <c r="XCQ403" s="1"/>
      <c r="XCR403" s="1"/>
      <c r="XCS403" s="1"/>
      <c r="XCT403" s="1"/>
      <c r="XCU403" s="1"/>
      <c r="XCV403" s="1"/>
      <c r="XCW403" s="1"/>
      <c r="XCX403" s="1"/>
      <c r="XCY403" s="1"/>
      <c r="XCZ403" s="1"/>
      <c r="XDA403" s="1"/>
      <c r="XDB403" s="1"/>
      <c r="XDC403" s="1"/>
      <c r="XDD403" s="1"/>
      <c r="XDE403" s="1"/>
      <c r="XDF403" s="1"/>
      <c r="XDG403" s="1"/>
      <c r="XDH403" s="1"/>
      <c r="XDI403" s="1"/>
      <c r="XDJ403" s="1"/>
      <c r="XDK403" s="1"/>
      <c r="XDL403" s="1"/>
      <c r="XDM403" s="1"/>
      <c r="XDN403" s="1"/>
      <c r="XDO403" s="1"/>
      <c r="XDP403" s="1"/>
      <c r="XDQ403" s="1"/>
      <c r="XDR403" s="1"/>
      <c r="XDS403" s="1"/>
      <c r="XDT403" s="1"/>
      <c r="XDU403" s="1"/>
      <c r="XDV403" s="1"/>
      <c r="XDW403" s="1"/>
      <c r="XDX403" s="1"/>
      <c r="XDY403" s="1"/>
      <c r="XDZ403" s="1"/>
      <c r="XEA403" s="1"/>
      <c r="XEB403" s="1"/>
      <c r="XEC403" s="1"/>
      <c r="XED403" s="1"/>
      <c r="XEE403" s="1"/>
      <c r="XEF403" s="1"/>
      <c r="XEG403" s="1"/>
      <c r="XEH403" s="1"/>
      <c r="XEI403" s="1"/>
      <c r="XEJ403" s="1"/>
      <c r="XEK403" s="1"/>
      <c r="XEL403" s="1"/>
      <c r="XEM403" s="1"/>
      <c r="XEN403" s="1"/>
      <c r="XEO403" s="1"/>
      <c r="XEP403" s="1"/>
      <c r="XEQ403" s="1"/>
      <c r="XER403" s="1"/>
      <c r="XES403" s="1"/>
      <c r="XET403" s="1"/>
      <c r="XEU403" s="1"/>
      <c r="XEV403" s="1"/>
      <c r="XEW403" s="1"/>
      <c r="XEX403" s="1"/>
      <c r="XEY403" s="1"/>
      <c r="XEZ403" s="1"/>
      <c r="XFA403" s="1"/>
      <c r="XFB403" s="1"/>
      <c r="XFC403" s="1"/>
      <c r="XFD403" s="1"/>
    </row>
    <row r="404" spans="1:151 16227:16384" s="11" customFormat="1" ht="20.25" hidden="1" customHeight="1" x14ac:dyDescent="0.25">
      <c r="A404" s="62" t="str">
        <f t="shared" si="122"/>
        <v>2nd, 3rd, 4th, 6th, 8th, 7th, 9th Floor</v>
      </c>
      <c r="B404" s="62"/>
      <c r="C404" s="60" t="str">
        <f t="shared" ca="1" si="123"/>
        <v>204,..,904</v>
      </c>
      <c r="D404" s="61"/>
      <c r="E404" s="20"/>
      <c r="F404" s="60"/>
      <c r="G404" s="61"/>
      <c r="H404" s="20"/>
      <c r="I404" s="20">
        <f t="shared" si="119"/>
        <v>0</v>
      </c>
      <c r="J404" s="1"/>
      <c r="K404" s="1"/>
      <c r="L404" s="1"/>
      <c r="M404" s="1"/>
      <c r="N404" s="1"/>
      <c r="O404" s="1"/>
      <c r="P404" s="1"/>
      <c r="Q404" s="1"/>
      <c r="R404" s="1"/>
      <c r="S404" s="1"/>
      <c r="T404" s="1"/>
      <c r="U404" s="45" t="str">
        <f t="shared" ca="1" si="121"/>
        <v>204,..,904</v>
      </c>
      <c r="V404" s="45">
        <f t="shared" ca="1" si="124"/>
        <v>204</v>
      </c>
      <c r="W404" s="45">
        <f t="shared" ca="1" si="125"/>
        <v>904</v>
      </c>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WZC404" s="1"/>
      <c r="WZD404" s="1"/>
      <c r="WZE404" s="1"/>
      <c r="WZF404" s="1"/>
      <c r="WZG404" s="1"/>
      <c r="WZH404" s="1"/>
      <c r="WZI404" s="1"/>
      <c r="WZJ404" s="1"/>
      <c r="WZK404" s="1"/>
      <c r="WZL404" s="1"/>
      <c r="WZM404" s="1"/>
      <c r="WZN404" s="1"/>
      <c r="WZO404" s="1"/>
      <c r="WZP404" s="1"/>
      <c r="WZQ404" s="1"/>
      <c r="WZR404" s="1"/>
      <c r="WZS404" s="1"/>
      <c r="WZT404" s="1"/>
      <c r="WZU404" s="1"/>
      <c r="WZV404" s="1"/>
      <c r="WZW404" s="1"/>
      <c r="WZX404" s="1"/>
      <c r="WZY404" s="1"/>
      <c r="WZZ404" s="1"/>
      <c r="XAA404" s="1"/>
      <c r="XAB404" s="1"/>
      <c r="XAC404" s="1"/>
      <c r="XAD404" s="1"/>
      <c r="XAE404" s="1"/>
      <c r="XAF404" s="1"/>
      <c r="XAG404" s="1"/>
      <c r="XAH404" s="1"/>
      <c r="XAI404" s="1"/>
      <c r="XAJ404" s="1"/>
      <c r="XAK404" s="1"/>
      <c r="XAL404" s="1"/>
      <c r="XAM404" s="1"/>
      <c r="XAN404" s="1"/>
      <c r="XAO404" s="1"/>
      <c r="XAP404" s="1"/>
      <c r="XAQ404" s="1"/>
      <c r="XAR404" s="1"/>
      <c r="XAS404" s="1"/>
      <c r="XAT404" s="1"/>
      <c r="XAU404" s="1"/>
      <c r="XAV404" s="1"/>
      <c r="XAW404" s="1"/>
      <c r="XAX404" s="1"/>
      <c r="XAY404" s="1"/>
      <c r="XAZ404" s="1"/>
      <c r="XBA404" s="1"/>
      <c r="XBB404" s="1"/>
      <c r="XBC404" s="1"/>
      <c r="XBD404" s="1"/>
      <c r="XBE404" s="1"/>
      <c r="XBF404" s="1"/>
      <c r="XBG404" s="1"/>
      <c r="XBH404" s="1"/>
      <c r="XBI404" s="1"/>
      <c r="XBJ404" s="1"/>
      <c r="XBK404" s="1"/>
      <c r="XBL404" s="1"/>
      <c r="XBM404" s="1"/>
      <c r="XBN404" s="1"/>
      <c r="XBO404" s="1"/>
      <c r="XBP404" s="1"/>
      <c r="XBQ404" s="1"/>
      <c r="XBR404" s="1"/>
      <c r="XBS404" s="1"/>
      <c r="XBT404" s="1"/>
      <c r="XBU404" s="1"/>
      <c r="XBV404" s="1"/>
      <c r="XBW404" s="1"/>
      <c r="XBX404" s="1"/>
      <c r="XBY404" s="1"/>
      <c r="XBZ404" s="1"/>
      <c r="XCA404" s="1"/>
      <c r="XCB404" s="1"/>
      <c r="XCC404" s="1"/>
      <c r="XCD404" s="1"/>
      <c r="XCE404" s="1"/>
      <c r="XCF404" s="1"/>
      <c r="XCG404" s="1"/>
      <c r="XCH404" s="1"/>
      <c r="XCI404" s="1"/>
      <c r="XCJ404" s="1"/>
      <c r="XCK404" s="1"/>
      <c r="XCL404" s="1"/>
      <c r="XCM404" s="1"/>
      <c r="XCN404" s="1"/>
      <c r="XCO404" s="1"/>
      <c r="XCP404" s="1"/>
      <c r="XCQ404" s="1"/>
      <c r="XCR404" s="1"/>
      <c r="XCS404" s="1"/>
      <c r="XCT404" s="1"/>
      <c r="XCU404" s="1"/>
      <c r="XCV404" s="1"/>
      <c r="XCW404" s="1"/>
      <c r="XCX404" s="1"/>
      <c r="XCY404" s="1"/>
      <c r="XCZ404" s="1"/>
      <c r="XDA404" s="1"/>
      <c r="XDB404" s="1"/>
      <c r="XDC404" s="1"/>
      <c r="XDD404" s="1"/>
      <c r="XDE404" s="1"/>
      <c r="XDF404" s="1"/>
      <c r="XDG404" s="1"/>
      <c r="XDH404" s="1"/>
      <c r="XDI404" s="1"/>
      <c r="XDJ404" s="1"/>
      <c r="XDK404" s="1"/>
      <c r="XDL404" s="1"/>
      <c r="XDM404" s="1"/>
      <c r="XDN404" s="1"/>
      <c r="XDO404" s="1"/>
      <c r="XDP404" s="1"/>
      <c r="XDQ404" s="1"/>
      <c r="XDR404" s="1"/>
      <c r="XDS404" s="1"/>
      <c r="XDT404" s="1"/>
      <c r="XDU404" s="1"/>
      <c r="XDV404" s="1"/>
      <c r="XDW404" s="1"/>
      <c r="XDX404" s="1"/>
      <c r="XDY404" s="1"/>
      <c r="XDZ404" s="1"/>
      <c r="XEA404" s="1"/>
      <c r="XEB404" s="1"/>
      <c r="XEC404" s="1"/>
      <c r="XED404" s="1"/>
      <c r="XEE404" s="1"/>
      <c r="XEF404" s="1"/>
      <c r="XEG404" s="1"/>
      <c r="XEH404" s="1"/>
      <c r="XEI404" s="1"/>
      <c r="XEJ404" s="1"/>
      <c r="XEK404" s="1"/>
      <c r="XEL404" s="1"/>
      <c r="XEM404" s="1"/>
      <c r="XEN404" s="1"/>
      <c r="XEO404" s="1"/>
      <c r="XEP404" s="1"/>
      <c r="XEQ404" s="1"/>
      <c r="XER404" s="1"/>
      <c r="XES404" s="1"/>
      <c r="XET404" s="1"/>
      <c r="XEU404" s="1"/>
      <c r="XEV404" s="1"/>
      <c r="XEW404" s="1"/>
      <c r="XEX404" s="1"/>
      <c r="XEY404" s="1"/>
      <c r="XEZ404" s="1"/>
      <c r="XFA404" s="1"/>
      <c r="XFB404" s="1"/>
      <c r="XFC404" s="1"/>
      <c r="XFD404" s="1"/>
    </row>
    <row r="405" spans="1:151 16227:16384" s="11" customFormat="1" ht="20.25" hidden="1" customHeight="1" x14ac:dyDescent="0.25">
      <c r="A405" s="62" t="str">
        <f t="shared" si="122"/>
        <v>2nd, 3rd, 4th, 6th, 8th, 7th, 9th Floor</v>
      </c>
      <c r="B405" s="62"/>
      <c r="C405" s="60" t="str">
        <f t="shared" ca="1" si="123"/>
        <v>205,..,905</v>
      </c>
      <c r="D405" s="61"/>
      <c r="E405" s="20"/>
      <c r="F405" s="60"/>
      <c r="G405" s="61"/>
      <c r="H405" s="20"/>
      <c r="I405" s="20">
        <f t="shared" si="119"/>
        <v>0</v>
      </c>
      <c r="J405" s="1"/>
      <c r="K405" s="1"/>
      <c r="L405" s="1"/>
      <c r="M405" s="1"/>
      <c r="N405" s="1"/>
      <c r="O405" s="1"/>
      <c r="P405" s="1"/>
      <c r="Q405" s="1"/>
      <c r="R405" s="1"/>
      <c r="S405" s="1"/>
      <c r="T405" s="1"/>
      <c r="U405" s="45" t="str">
        <f t="shared" ca="1" si="121"/>
        <v>205,..,905</v>
      </c>
      <c r="V405" s="45">
        <f t="shared" ca="1" si="124"/>
        <v>205</v>
      </c>
      <c r="W405" s="45">
        <f t="shared" ca="1" si="125"/>
        <v>905</v>
      </c>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WZC405" s="1"/>
      <c r="WZD405" s="1"/>
      <c r="WZE405" s="1"/>
      <c r="WZF405" s="1"/>
      <c r="WZG405" s="1"/>
      <c r="WZH405" s="1"/>
      <c r="WZI405" s="1"/>
      <c r="WZJ405" s="1"/>
      <c r="WZK405" s="1"/>
      <c r="WZL405" s="1"/>
      <c r="WZM405" s="1"/>
      <c r="WZN405" s="1"/>
      <c r="WZO405" s="1"/>
      <c r="WZP405" s="1"/>
      <c r="WZQ405" s="1"/>
      <c r="WZR405" s="1"/>
      <c r="WZS405" s="1"/>
      <c r="WZT405" s="1"/>
      <c r="WZU405" s="1"/>
      <c r="WZV405" s="1"/>
      <c r="WZW405" s="1"/>
      <c r="WZX405" s="1"/>
      <c r="WZY405" s="1"/>
      <c r="WZZ405" s="1"/>
      <c r="XAA405" s="1"/>
      <c r="XAB405" s="1"/>
      <c r="XAC405" s="1"/>
      <c r="XAD405" s="1"/>
      <c r="XAE405" s="1"/>
      <c r="XAF405" s="1"/>
      <c r="XAG405" s="1"/>
      <c r="XAH405" s="1"/>
      <c r="XAI405" s="1"/>
      <c r="XAJ405" s="1"/>
      <c r="XAK405" s="1"/>
      <c r="XAL405" s="1"/>
      <c r="XAM405" s="1"/>
      <c r="XAN405" s="1"/>
      <c r="XAO405" s="1"/>
      <c r="XAP405" s="1"/>
      <c r="XAQ405" s="1"/>
      <c r="XAR405" s="1"/>
      <c r="XAS405" s="1"/>
      <c r="XAT405" s="1"/>
      <c r="XAU405" s="1"/>
      <c r="XAV405" s="1"/>
      <c r="XAW405" s="1"/>
      <c r="XAX405" s="1"/>
      <c r="XAY405" s="1"/>
      <c r="XAZ405" s="1"/>
      <c r="XBA405" s="1"/>
      <c r="XBB405" s="1"/>
      <c r="XBC405" s="1"/>
      <c r="XBD405" s="1"/>
      <c r="XBE405" s="1"/>
      <c r="XBF405" s="1"/>
      <c r="XBG405" s="1"/>
      <c r="XBH405" s="1"/>
      <c r="XBI405" s="1"/>
      <c r="XBJ405" s="1"/>
      <c r="XBK405" s="1"/>
      <c r="XBL405" s="1"/>
      <c r="XBM405" s="1"/>
      <c r="XBN405" s="1"/>
      <c r="XBO405" s="1"/>
      <c r="XBP405" s="1"/>
      <c r="XBQ405" s="1"/>
      <c r="XBR405" s="1"/>
      <c r="XBS405" s="1"/>
      <c r="XBT405" s="1"/>
      <c r="XBU405" s="1"/>
      <c r="XBV405" s="1"/>
      <c r="XBW405" s="1"/>
      <c r="XBX405" s="1"/>
      <c r="XBY405" s="1"/>
      <c r="XBZ405" s="1"/>
      <c r="XCA405" s="1"/>
      <c r="XCB405" s="1"/>
      <c r="XCC405" s="1"/>
      <c r="XCD405" s="1"/>
      <c r="XCE405" s="1"/>
      <c r="XCF405" s="1"/>
      <c r="XCG405" s="1"/>
      <c r="XCH405" s="1"/>
      <c r="XCI405" s="1"/>
      <c r="XCJ405" s="1"/>
      <c r="XCK405" s="1"/>
      <c r="XCL405" s="1"/>
      <c r="XCM405" s="1"/>
      <c r="XCN405" s="1"/>
      <c r="XCO405" s="1"/>
      <c r="XCP405" s="1"/>
      <c r="XCQ405" s="1"/>
      <c r="XCR405" s="1"/>
      <c r="XCS405" s="1"/>
      <c r="XCT405" s="1"/>
      <c r="XCU405" s="1"/>
      <c r="XCV405" s="1"/>
      <c r="XCW405" s="1"/>
      <c r="XCX405" s="1"/>
      <c r="XCY405" s="1"/>
      <c r="XCZ405" s="1"/>
      <c r="XDA405" s="1"/>
      <c r="XDB405" s="1"/>
      <c r="XDC405" s="1"/>
      <c r="XDD405" s="1"/>
      <c r="XDE405" s="1"/>
      <c r="XDF405" s="1"/>
      <c r="XDG405" s="1"/>
      <c r="XDH405" s="1"/>
      <c r="XDI405" s="1"/>
      <c r="XDJ405" s="1"/>
      <c r="XDK405" s="1"/>
      <c r="XDL405" s="1"/>
      <c r="XDM405" s="1"/>
      <c r="XDN405" s="1"/>
      <c r="XDO405" s="1"/>
      <c r="XDP405" s="1"/>
      <c r="XDQ405" s="1"/>
      <c r="XDR405" s="1"/>
      <c r="XDS405" s="1"/>
      <c r="XDT405" s="1"/>
      <c r="XDU405" s="1"/>
      <c r="XDV405" s="1"/>
      <c r="XDW405" s="1"/>
      <c r="XDX405" s="1"/>
      <c r="XDY405" s="1"/>
      <c r="XDZ405" s="1"/>
      <c r="XEA405" s="1"/>
      <c r="XEB405" s="1"/>
      <c r="XEC405" s="1"/>
      <c r="XED405" s="1"/>
      <c r="XEE405" s="1"/>
      <c r="XEF405" s="1"/>
      <c r="XEG405" s="1"/>
      <c r="XEH405" s="1"/>
      <c r="XEI405" s="1"/>
      <c r="XEJ405" s="1"/>
      <c r="XEK405" s="1"/>
      <c r="XEL405" s="1"/>
      <c r="XEM405" s="1"/>
      <c r="XEN405" s="1"/>
      <c r="XEO405" s="1"/>
      <c r="XEP405" s="1"/>
      <c r="XEQ405" s="1"/>
      <c r="XER405" s="1"/>
      <c r="XES405" s="1"/>
      <c r="XET405" s="1"/>
      <c r="XEU405" s="1"/>
      <c r="XEV405" s="1"/>
      <c r="XEW405" s="1"/>
      <c r="XEX405" s="1"/>
      <c r="XEY405" s="1"/>
      <c r="XEZ405" s="1"/>
      <c r="XFA405" s="1"/>
      <c r="XFB405" s="1"/>
      <c r="XFC405" s="1"/>
      <c r="XFD405" s="1"/>
    </row>
    <row r="406" spans="1:151 16227:16384" s="11" customFormat="1" ht="20.25" hidden="1" customHeight="1" x14ac:dyDescent="0.25">
      <c r="A406" s="62" t="str">
        <f t="shared" si="122"/>
        <v>2nd, 3rd, 4th, 6th, 8th, 7th, 9th Floor</v>
      </c>
      <c r="B406" s="62"/>
      <c r="C406" s="60" t="str">
        <f t="shared" ca="1" si="123"/>
        <v>206,..,906</v>
      </c>
      <c r="D406" s="61"/>
      <c r="E406" s="20"/>
      <c r="F406" s="60"/>
      <c r="G406" s="61"/>
      <c r="H406" s="20"/>
      <c r="I406" s="20">
        <f t="shared" si="119"/>
        <v>0</v>
      </c>
      <c r="J406" s="1"/>
      <c r="K406" s="1"/>
      <c r="L406" s="1"/>
      <c r="M406" s="1"/>
      <c r="N406" s="1"/>
      <c r="O406" s="1"/>
      <c r="P406" s="1"/>
      <c r="Q406" s="1"/>
      <c r="R406" s="1"/>
      <c r="S406" s="1"/>
      <c r="T406" s="1"/>
      <c r="U406" s="45" t="str">
        <f t="shared" ca="1" si="121"/>
        <v>206,..,906</v>
      </c>
      <c r="V406" s="45">
        <f t="shared" ca="1" si="124"/>
        <v>206</v>
      </c>
      <c r="W406" s="45">
        <f t="shared" ca="1" si="125"/>
        <v>906</v>
      </c>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WZC406" s="1"/>
      <c r="WZD406" s="1"/>
      <c r="WZE406" s="1"/>
      <c r="WZF406" s="1"/>
      <c r="WZG406" s="1"/>
      <c r="WZH406" s="1"/>
      <c r="WZI406" s="1"/>
      <c r="WZJ406" s="1"/>
      <c r="WZK406" s="1"/>
      <c r="WZL406" s="1"/>
      <c r="WZM406" s="1"/>
      <c r="WZN406" s="1"/>
      <c r="WZO406" s="1"/>
      <c r="WZP406" s="1"/>
      <c r="WZQ406" s="1"/>
      <c r="WZR406" s="1"/>
      <c r="WZS406" s="1"/>
      <c r="WZT406" s="1"/>
      <c r="WZU406" s="1"/>
      <c r="WZV406" s="1"/>
      <c r="WZW406" s="1"/>
      <c r="WZX406" s="1"/>
      <c r="WZY406" s="1"/>
      <c r="WZZ406" s="1"/>
      <c r="XAA406" s="1"/>
      <c r="XAB406" s="1"/>
      <c r="XAC406" s="1"/>
      <c r="XAD406" s="1"/>
      <c r="XAE406" s="1"/>
      <c r="XAF406" s="1"/>
      <c r="XAG406" s="1"/>
      <c r="XAH406" s="1"/>
      <c r="XAI406" s="1"/>
      <c r="XAJ406" s="1"/>
      <c r="XAK406" s="1"/>
      <c r="XAL406" s="1"/>
      <c r="XAM406" s="1"/>
      <c r="XAN406" s="1"/>
      <c r="XAO406" s="1"/>
      <c r="XAP406" s="1"/>
      <c r="XAQ406" s="1"/>
      <c r="XAR406" s="1"/>
      <c r="XAS406" s="1"/>
      <c r="XAT406" s="1"/>
      <c r="XAU406" s="1"/>
      <c r="XAV406" s="1"/>
      <c r="XAW406" s="1"/>
      <c r="XAX406" s="1"/>
      <c r="XAY406" s="1"/>
      <c r="XAZ406" s="1"/>
      <c r="XBA406" s="1"/>
      <c r="XBB406" s="1"/>
      <c r="XBC406" s="1"/>
      <c r="XBD406" s="1"/>
      <c r="XBE406" s="1"/>
      <c r="XBF406" s="1"/>
      <c r="XBG406" s="1"/>
      <c r="XBH406" s="1"/>
      <c r="XBI406" s="1"/>
      <c r="XBJ406" s="1"/>
      <c r="XBK406" s="1"/>
      <c r="XBL406" s="1"/>
      <c r="XBM406" s="1"/>
      <c r="XBN406" s="1"/>
      <c r="XBO406" s="1"/>
      <c r="XBP406" s="1"/>
      <c r="XBQ406" s="1"/>
      <c r="XBR406" s="1"/>
      <c r="XBS406" s="1"/>
      <c r="XBT406" s="1"/>
      <c r="XBU406" s="1"/>
      <c r="XBV406" s="1"/>
      <c r="XBW406" s="1"/>
      <c r="XBX406" s="1"/>
      <c r="XBY406" s="1"/>
      <c r="XBZ406" s="1"/>
      <c r="XCA406" s="1"/>
      <c r="XCB406" s="1"/>
      <c r="XCC406" s="1"/>
      <c r="XCD406" s="1"/>
      <c r="XCE406" s="1"/>
      <c r="XCF406" s="1"/>
      <c r="XCG406" s="1"/>
      <c r="XCH406" s="1"/>
      <c r="XCI406" s="1"/>
      <c r="XCJ406" s="1"/>
      <c r="XCK406" s="1"/>
      <c r="XCL406" s="1"/>
      <c r="XCM406" s="1"/>
      <c r="XCN406" s="1"/>
      <c r="XCO406" s="1"/>
      <c r="XCP406" s="1"/>
      <c r="XCQ406" s="1"/>
      <c r="XCR406" s="1"/>
      <c r="XCS406" s="1"/>
      <c r="XCT406" s="1"/>
      <c r="XCU406" s="1"/>
      <c r="XCV406" s="1"/>
      <c r="XCW406" s="1"/>
      <c r="XCX406" s="1"/>
      <c r="XCY406" s="1"/>
      <c r="XCZ406" s="1"/>
      <c r="XDA406" s="1"/>
      <c r="XDB406" s="1"/>
      <c r="XDC406" s="1"/>
      <c r="XDD406" s="1"/>
      <c r="XDE406" s="1"/>
      <c r="XDF406" s="1"/>
      <c r="XDG406" s="1"/>
      <c r="XDH406" s="1"/>
      <c r="XDI406" s="1"/>
      <c r="XDJ406" s="1"/>
      <c r="XDK406" s="1"/>
      <c r="XDL406" s="1"/>
      <c r="XDM406" s="1"/>
      <c r="XDN406" s="1"/>
      <c r="XDO406" s="1"/>
      <c r="XDP406" s="1"/>
      <c r="XDQ406" s="1"/>
      <c r="XDR406" s="1"/>
      <c r="XDS406" s="1"/>
      <c r="XDT406" s="1"/>
      <c r="XDU406" s="1"/>
      <c r="XDV406" s="1"/>
      <c r="XDW406" s="1"/>
      <c r="XDX406" s="1"/>
      <c r="XDY406" s="1"/>
      <c r="XDZ406" s="1"/>
      <c r="XEA406" s="1"/>
      <c r="XEB406" s="1"/>
      <c r="XEC406" s="1"/>
      <c r="XED406" s="1"/>
      <c r="XEE406" s="1"/>
      <c r="XEF406" s="1"/>
      <c r="XEG406" s="1"/>
      <c r="XEH406" s="1"/>
      <c r="XEI406" s="1"/>
      <c r="XEJ406" s="1"/>
      <c r="XEK406" s="1"/>
      <c r="XEL406" s="1"/>
      <c r="XEM406" s="1"/>
      <c r="XEN406" s="1"/>
      <c r="XEO406" s="1"/>
      <c r="XEP406" s="1"/>
      <c r="XEQ406" s="1"/>
      <c r="XER406" s="1"/>
      <c r="XES406" s="1"/>
      <c r="XET406" s="1"/>
      <c r="XEU406" s="1"/>
      <c r="XEV406" s="1"/>
      <c r="XEW406" s="1"/>
      <c r="XEX406" s="1"/>
      <c r="XEY406" s="1"/>
      <c r="XEZ406" s="1"/>
      <c r="XFA406" s="1"/>
      <c r="XFB406" s="1"/>
      <c r="XFC406" s="1"/>
      <c r="XFD406" s="1"/>
    </row>
    <row r="407" spans="1:151 16227:16384" s="11" customFormat="1" ht="20.25" hidden="1" customHeight="1" x14ac:dyDescent="0.25">
      <c r="A407" s="62" t="str">
        <f t="shared" si="122"/>
        <v>2nd, 3rd, 4th, 6th, 8th, 7th, 9th Floor</v>
      </c>
      <c r="B407" s="62"/>
      <c r="C407" s="60" t="str">
        <f t="shared" ca="1" si="123"/>
        <v>207,..,907</v>
      </c>
      <c r="D407" s="61"/>
      <c r="E407" s="20"/>
      <c r="F407" s="60"/>
      <c r="G407" s="61"/>
      <c r="H407" s="20"/>
      <c r="I407" s="20">
        <f t="shared" si="119"/>
        <v>0</v>
      </c>
      <c r="J407" s="1"/>
      <c r="K407" s="1"/>
      <c r="L407" s="1"/>
      <c r="M407" s="1"/>
      <c r="N407" s="1"/>
      <c r="O407" s="1"/>
      <c r="P407" s="1"/>
      <c r="Q407" s="1"/>
      <c r="R407" s="1"/>
      <c r="S407" s="1"/>
      <c r="T407" s="1"/>
      <c r="U407" s="45" t="str">
        <f t="shared" ca="1" si="121"/>
        <v>207,..,907</v>
      </c>
      <c r="V407" s="45">
        <f t="shared" ca="1" si="124"/>
        <v>207</v>
      </c>
      <c r="W407" s="45">
        <f t="shared" ca="1" si="125"/>
        <v>907</v>
      </c>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WZC407" s="1"/>
      <c r="WZD407" s="1"/>
      <c r="WZE407" s="1"/>
      <c r="WZF407" s="1"/>
      <c r="WZG407" s="1"/>
      <c r="WZH407" s="1"/>
      <c r="WZI407" s="1"/>
      <c r="WZJ407" s="1"/>
      <c r="WZK407" s="1"/>
      <c r="WZL407" s="1"/>
      <c r="WZM407" s="1"/>
      <c r="WZN407" s="1"/>
      <c r="WZO407" s="1"/>
      <c r="WZP407" s="1"/>
      <c r="WZQ407" s="1"/>
      <c r="WZR407" s="1"/>
      <c r="WZS407" s="1"/>
      <c r="WZT407" s="1"/>
      <c r="WZU407" s="1"/>
      <c r="WZV407" s="1"/>
      <c r="WZW407" s="1"/>
      <c r="WZX407" s="1"/>
      <c r="WZY407" s="1"/>
      <c r="WZZ407" s="1"/>
      <c r="XAA407" s="1"/>
      <c r="XAB407" s="1"/>
      <c r="XAC407" s="1"/>
      <c r="XAD407" s="1"/>
      <c r="XAE407" s="1"/>
      <c r="XAF407" s="1"/>
      <c r="XAG407" s="1"/>
      <c r="XAH407" s="1"/>
      <c r="XAI407" s="1"/>
      <c r="XAJ407" s="1"/>
      <c r="XAK407" s="1"/>
      <c r="XAL407" s="1"/>
      <c r="XAM407" s="1"/>
      <c r="XAN407" s="1"/>
      <c r="XAO407" s="1"/>
      <c r="XAP407" s="1"/>
      <c r="XAQ407" s="1"/>
      <c r="XAR407" s="1"/>
      <c r="XAS407" s="1"/>
      <c r="XAT407" s="1"/>
      <c r="XAU407" s="1"/>
      <c r="XAV407" s="1"/>
      <c r="XAW407" s="1"/>
      <c r="XAX407" s="1"/>
      <c r="XAY407" s="1"/>
      <c r="XAZ407" s="1"/>
      <c r="XBA407" s="1"/>
      <c r="XBB407" s="1"/>
      <c r="XBC407" s="1"/>
      <c r="XBD407" s="1"/>
      <c r="XBE407" s="1"/>
      <c r="XBF407" s="1"/>
      <c r="XBG407" s="1"/>
      <c r="XBH407" s="1"/>
      <c r="XBI407" s="1"/>
      <c r="XBJ407" s="1"/>
      <c r="XBK407" s="1"/>
      <c r="XBL407" s="1"/>
      <c r="XBM407" s="1"/>
      <c r="XBN407" s="1"/>
      <c r="XBO407" s="1"/>
      <c r="XBP407" s="1"/>
      <c r="XBQ407" s="1"/>
      <c r="XBR407" s="1"/>
      <c r="XBS407" s="1"/>
      <c r="XBT407" s="1"/>
      <c r="XBU407" s="1"/>
      <c r="XBV407" s="1"/>
      <c r="XBW407" s="1"/>
      <c r="XBX407" s="1"/>
      <c r="XBY407" s="1"/>
      <c r="XBZ407" s="1"/>
      <c r="XCA407" s="1"/>
      <c r="XCB407" s="1"/>
      <c r="XCC407" s="1"/>
      <c r="XCD407" s="1"/>
      <c r="XCE407" s="1"/>
      <c r="XCF407" s="1"/>
      <c r="XCG407" s="1"/>
      <c r="XCH407" s="1"/>
      <c r="XCI407" s="1"/>
      <c r="XCJ407" s="1"/>
      <c r="XCK407" s="1"/>
      <c r="XCL407" s="1"/>
      <c r="XCM407" s="1"/>
      <c r="XCN407" s="1"/>
      <c r="XCO407" s="1"/>
      <c r="XCP407" s="1"/>
      <c r="XCQ407" s="1"/>
      <c r="XCR407" s="1"/>
      <c r="XCS407" s="1"/>
      <c r="XCT407" s="1"/>
      <c r="XCU407" s="1"/>
      <c r="XCV407" s="1"/>
      <c r="XCW407" s="1"/>
      <c r="XCX407" s="1"/>
      <c r="XCY407" s="1"/>
      <c r="XCZ407" s="1"/>
      <c r="XDA407" s="1"/>
      <c r="XDB407" s="1"/>
      <c r="XDC407" s="1"/>
      <c r="XDD407" s="1"/>
      <c r="XDE407" s="1"/>
      <c r="XDF407" s="1"/>
      <c r="XDG407" s="1"/>
      <c r="XDH407" s="1"/>
      <c r="XDI407" s="1"/>
      <c r="XDJ407" s="1"/>
      <c r="XDK407" s="1"/>
      <c r="XDL407" s="1"/>
      <c r="XDM407" s="1"/>
      <c r="XDN407" s="1"/>
      <c r="XDO407" s="1"/>
      <c r="XDP407" s="1"/>
      <c r="XDQ407" s="1"/>
      <c r="XDR407" s="1"/>
      <c r="XDS407" s="1"/>
      <c r="XDT407" s="1"/>
      <c r="XDU407" s="1"/>
      <c r="XDV407" s="1"/>
      <c r="XDW407" s="1"/>
      <c r="XDX407" s="1"/>
      <c r="XDY407" s="1"/>
      <c r="XDZ407" s="1"/>
      <c r="XEA407" s="1"/>
      <c r="XEB407" s="1"/>
      <c r="XEC407" s="1"/>
      <c r="XED407" s="1"/>
      <c r="XEE407" s="1"/>
      <c r="XEF407" s="1"/>
      <c r="XEG407" s="1"/>
      <c r="XEH407" s="1"/>
      <c r="XEI407" s="1"/>
      <c r="XEJ407" s="1"/>
      <c r="XEK407" s="1"/>
      <c r="XEL407" s="1"/>
      <c r="XEM407" s="1"/>
      <c r="XEN407" s="1"/>
      <c r="XEO407" s="1"/>
      <c r="XEP407" s="1"/>
      <c r="XEQ407" s="1"/>
      <c r="XER407" s="1"/>
      <c r="XES407" s="1"/>
      <c r="XET407" s="1"/>
      <c r="XEU407" s="1"/>
      <c r="XEV407" s="1"/>
      <c r="XEW407" s="1"/>
      <c r="XEX407" s="1"/>
      <c r="XEY407" s="1"/>
      <c r="XEZ407" s="1"/>
      <c r="XFA407" s="1"/>
      <c r="XFB407" s="1"/>
      <c r="XFC407" s="1"/>
      <c r="XFD407" s="1"/>
    </row>
    <row r="408" spans="1:151 16227:16384" s="11" customFormat="1" ht="20.25" hidden="1" customHeight="1" x14ac:dyDescent="0.25">
      <c r="A408" s="62" t="str">
        <f t="shared" si="122"/>
        <v>2nd, 3rd, 4th, 6th, 8th, 7th, 9th Floor</v>
      </c>
      <c r="B408" s="62"/>
      <c r="C408" s="60" t="str">
        <f t="shared" ca="1" si="123"/>
        <v>208,..,908</v>
      </c>
      <c r="D408" s="61"/>
      <c r="E408" s="20"/>
      <c r="F408" s="60"/>
      <c r="G408" s="61"/>
      <c r="H408" s="20"/>
      <c r="I408" s="20">
        <f t="shared" si="119"/>
        <v>0</v>
      </c>
      <c r="J408" s="1"/>
      <c r="K408" s="1"/>
      <c r="L408" s="1"/>
      <c r="M408" s="1"/>
      <c r="N408" s="1"/>
      <c r="O408" s="1"/>
      <c r="P408" s="1"/>
      <c r="Q408" s="1"/>
      <c r="R408" s="1"/>
      <c r="S408" s="1"/>
      <c r="T408" s="1"/>
      <c r="U408" s="45" t="str">
        <f t="shared" ca="1" si="121"/>
        <v>208,..,908</v>
      </c>
      <c r="V408" s="45">
        <f t="shared" ca="1" si="124"/>
        <v>208</v>
      </c>
      <c r="W408" s="45">
        <f t="shared" ca="1" si="125"/>
        <v>908</v>
      </c>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WZC408" s="1"/>
      <c r="WZD408" s="1"/>
      <c r="WZE408" s="1"/>
      <c r="WZF408" s="1"/>
      <c r="WZG408" s="1"/>
      <c r="WZH408" s="1"/>
      <c r="WZI408" s="1"/>
      <c r="WZJ408" s="1"/>
      <c r="WZK408" s="1"/>
      <c r="WZL408" s="1"/>
      <c r="WZM408" s="1"/>
      <c r="WZN408" s="1"/>
      <c r="WZO408" s="1"/>
      <c r="WZP408" s="1"/>
      <c r="WZQ408" s="1"/>
      <c r="WZR408" s="1"/>
      <c r="WZS408" s="1"/>
      <c r="WZT408" s="1"/>
      <c r="WZU408" s="1"/>
      <c r="WZV408" s="1"/>
      <c r="WZW408" s="1"/>
      <c r="WZX408" s="1"/>
      <c r="WZY408" s="1"/>
      <c r="WZZ408" s="1"/>
      <c r="XAA408" s="1"/>
      <c r="XAB408" s="1"/>
      <c r="XAC408" s="1"/>
      <c r="XAD408" s="1"/>
      <c r="XAE408" s="1"/>
      <c r="XAF408" s="1"/>
      <c r="XAG408" s="1"/>
      <c r="XAH408" s="1"/>
      <c r="XAI408" s="1"/>
      <c r="XAJ408" s="1"/>
      <c r="XAK408" s="1"/>
      <c r="XAL408" s="1"/>
      <c r="XAM408" s="1"/>
      <c r="XAN408" s="1"/>
      <c r="XAO408" s="1"/>
      <c r="XAP408" s="1"/>
      <c r="XAQ408" s="1"/>
      <c r="XAR408" s="1"/>
      <c r="XAS408" s="1"/>
      <c r="XAT408" s="1"/>
      <c r="XAU408" s="1"/>
      <c r="XAV408" s="1"/>
      <c r="XAW408" s="1"/>
      <c r="XAX408" s="1"/>
      <c r="XAY408" s="1"/>
      <c r="XAZ408" s="1"/>
      <c r="XBA408" s="1"/>
      <c r="XBB408" s="1"/>
      <c r="XBC408" s="1"/>
      <c r="XBD408" s="1"/>
      <c r="XBE408" s="1"/>
      <c r="XBF408" s="1"/>
      <c r="XBG408" s="1"/>
      <c r="XBH408" s="1"/>
      <c r="XBI408" s="1"/>
      <c r="XBJ408" s="1"/>
      <c r="XBK408" s="1"/>
      <c r="XBL408" s="1"/>
      <c r="XBM408" s="1"/>
      <c r="XBN408" s="1"/>
      <c r="XBO408" s="1"/>
      <c r="XBP408" s="1"/>
      <c r="XBQ408" s="1"/>
      <c r="XBR408" s="1"/>
      <c r="XBS408" s="1"/>
      <c r="XBT408" s="1"/>
      <c r="XBU408" s="1"/>
      <c r="XBV408" s="1"/>
      <c r="XBW408" s="1"/>
      <c r="XBX408" s="1"/>
      <c r="XBY408" s="1"/>
      <c r="XBZ408" s="1"/>
      <c r="XCA408" s="1"/>
      <c r="XCB408" s="1"/>
      <c r="XCC408" s="1"/>
      <c r="XCD408" s="1"/>
      <c r="XCE408" s="1"/>
      <c r="XCF408" s="1"/>
      <c r="XCG408" s="1"/>
      <c r="XCH408" s="1"/>
      <c r="XCI408" s="1"/>
      <c r="XCJ408" s="1"/>
      <c r="XCK408" s="1"/>
      <c r="XCL408" s="1"/>
      <c r="XCM408" s="1"/>
      <c r="XCN408" s="1"/>
      <c r="XCO408" s="1"/>
      <c r="XCP408" s="1"/>
      <c r="XCQ408" s="1"/>
      <c r="XCR408" s="1"/>
      <c r="XCS408" s="1"/>
      <c r="XCT408" s="1"/>
      <c r="XCU408" s="1"/>
      <c r="XCV408" s="1"/>
      <c r="XCW408" s="1"/>
      <c r="XCX408" s="1"/>
      <c r="XCY408" s="1"/>
      <c r="XCZ408" s="1"/>
      <c r="XDA408" s="1"/>
      <c r="XDB408" s="1"/>
      <c r="XDC408" s="1"/>
      <c r="XDD408" s="1"/>
      <c r="XDE408" s="1"/>
      <c r="XDF408" s="1"/>
      <c r="XDG408" s="1"/>
      <c r="XDH408" s="1"/>
      <c r="XDI408" s="1"/>
      <c r="XDJ408" s="1"/>
      <c r="XDK408" s="1"/>
      <c r="XDL408" s="1"/>
      <c r="XDM408" s="1"/>
      <c r="XDN408" s="1"/>
      <c r="XDO408" s="1"/>
      <c r="XDP408" s="1"/>
      <c r="XDQ408" s="1"/>
      <c r="XDR408" s="1"/>
      <c r="XDS408" s="1"/>
      <c r="XDT408" s="1"/>
      <c r="XDU408" s="1"/>
      <c r="XDV408" s="1"/>
      <c r="XDW408" s="1"/>
      <c r="XDX408" s="1"/>
      <c r="XDY408" s="1"/>
      <c r="XDZ408" s="1"/>
      <c r="XEA408" s="1"/>
      <c r="XEB408" s="1"/>
      <c r="XEC408" s="1"/>
      <c r="XED408" s="1"/>
      <c r="XEE408" s="1"/>
      <c r="XEF408" s="1"/>
      <c r="XEG408" s="1"/>
      <c r="XEH408" s="1"/>
      <c r="XEI408" s="1"/>
      <c r="XEJ408" s="1"/>
      <c r="XEK408" s="1"/>
      <c r="XEL408" s="1"/>
      <c r="XEM408" s="1"/>
      <c r="XEN408" s="1"/>
      <c r="XEO408" s="1"/>
      <c r="XEP408" s="1"/>
      <c r="XEQ408" s="1"/>
      <c r="XER408" s="1"/>
      <c r="XES408" s="1"/>
      <c r="XET408" s="1"/>
      <c r="XEU408" s="1"/>
      <c r="XEV408" s="1"/>
      <c r="XEW408" s="1"/>
      <c r="XEX408" s="1"/>
      <c r="XEY408" s="1"/>
      <c r="XEZ408" s="1"/>
      <c r="XFA408" s="1"/>
      <c r="XFB408" s="1"/>
      <c r="XFC408" s="1"/>
      <c r="XFD408" s="1"/>
    </row>
    <row r="409" spans="1:151 16227:16384" s="11" customFormat="1" ht="20.25" hidden="1" customHeight="1" x14ac:dyDescent="0.25">
      <c r="A409" s="62" t="str">
        <f t="shared" si="122"/>
        <v>2nd, 3rd, 4th, 6th, 8th, 7th, 9th Floor</v>
      </c>
      <c r="B409" s="62"/>
      <c r="C409" s="60" t="str">
        <f t="shared" ca="1" si="123"/>
        <v>209,..,909</v>
      </c>
      <c r="D409" s="61"/>
      <c r="E409" s="20"/>
      <c r="F409" s="60"/>
      <c r="G409" s="61"/>
      <c r="H409" s="20"/>
      <c r="I409" s="20">
        <f t="shared" si="119"/>
        <v>0</v>
      </c>
      <c r="J409" s="1"/>
      <c r="K409" s="1"/>
      <c r="L409" s="1"/>
      <c r="M409" s="1"/>
      <c r="N409" s="1"/>
      <c r="O409" s="1"/>
      <c r="P409" s="1"/>
      <c r="Q409" s="1"/>
      <c r="R409" s="1"/>
      <c r="S409" s="1"/>
      <c r="T409" s="1"/>
      <c r="U409" s="45" t="str">
        <f t="shared" ca="1" si="121"/>
        <v>209,..,909</v>
      </c>
      <c r="V409" s="45">
        <f t="shared" ca="1" si="124"/>
        <v>209</v>
      </c>
      <c r="W409" s="45">
        <f t="shared" ca="1" si="125"/>
        <v>909</v>
      </c>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WZC409" s="1"/>
      <c r="WZD409" s="1"/>
      <c r="WZE409" s="1"/>
      <c r="WZF409" s="1"/>
      <c r="WZG409" s="1"/>
      <c r="WZH409" s="1"/>
      <c r="WZI409" s="1"/>
      <c r="WZJ409" s="1"/>
      <c r="WZK409" s="1"/>
      <c r="WZL409" s="1"/>
      <c r="WZM409" s="1"/>
      <c r="WZN409" s="1"/>
      <c r="WZO409" s="1"/>
      <c r="WZP409" s="1"/>
      <c r="WZQ409" s="1"/>
      <c r="WZR409" s="1"/>
      <c r="WZS409" s="1"/>
      <c r="WZT409" s="1"/>
      <c r="WZU409" s="1"/>
      <c r="WZV409" s="1"/>
      <c r="WZW409" s="1"/>
      <c r="WZX409" s="1"/>
      <c r="WZY409" s="1"/>
      <c r="WZZ409" s="1"/>
      <c r="XAA409" s="1"/>
      <c r="XAB409" s="1"/>
      <c r="XAC409" s="1"/>
      <c r="XAD409" s="1"/>
      <c r="XAE409" s="1"/>
      <c r="XAF409" s="1"/>
      <c r="XAG409" s="1"/>
      <c r="XAH409" s="1"/>
      <c r="XAI409" s="1"/>
      <c r="XAJ409" s="1"/>
      <c r="XAK409" s="1"/>
      <c r="XAL409" s="1"/>
      <c r="XAM409" s="1"/>
      <c r="XAN409" s="1"/>
      <c r="XAO409" s="1"/>
      <c r="XAP409" s="1"/>
      <c r="XAQ409" s="1"/>
      <c r="XAR409" s="1"/>
      <c r="XAS409" s="1"/>
      <c r="XAT409" s="1"/>
      <c r="XAU409" s="1"/>
      <c r="XAV409" s="1"/>
      <c r="XAW409" s="1"/>
      <c r="XAX409" s="1"/>
      <c r="XAY409" s="1"/>
      <c r="XAZ409" s="1"/>
      <c r="XBA409" s="1"/>
      <c r="XBB409" s="1"/>
      <c r="XBC409" s="1"/>
      <c r="XBD409" s="1"/>
      <c r="XBE409" s="1"/>
      <c r="XBF409" s="1"/>
      <c r="XBG409" s="1"/>
      <c r="XBH409" s="1"/>
      <c r="XBI409" s="1"/>
      <c r="XBJ409" s="1"/>
      <c r="XBK409" s="1"/>
      <c r="XBL409" s="1"/>
      <c r="XBM409" s="1"/>
      <c r="XBN409" s="1"/>
      <c r="XBO409" s="1"/>
      <c r="XBP409" s="1"/>
      <c r="XBQ409" s="1"/>
      <c r="XBR409" s="1"/>
      <c r="XBS409" s="1"/>
      <c r="XBT409" s="1"/>
      <c r="XBU409" s="1"/>
      <c r="XBV409" s="1"/>
      <c r="XBW409" s="1"/>
      <c r="XBX409" s="1"/>
      <c r="XBY409" s="1"/>
      <c r="XBZ409" s="1"/>
      <c r="XCA409" s="1"/>
      <c r="XCB409" s="1"/>
      <c r="XCC409" s="1"/>
      <c r="XCD409" s="1"/>
      <c r="XCE409" s="1"/>
      <c r="XCF409" s="1"/>
      <c r="XCG409" s="1"/>
      <c r="XCH409" s="1"/>
      <c r="XCI409" s="1"/>
      <c r="XCJ409" s="1"/>
      <c r="XCK409" s="1"/>
      <c r="XCL409" s="1"/>
      <c r="XCM409" s="1"/>
      <c r="XCN409" s="1"/>
      <c r="XCO409" s="1"/>
      <c r="XCP409" s="1"/>
      <c r="XCQ409" s="1"/>
      <c r="XCR409" s="1"/>
      <c r="XCS409" s="1"/>
      <c r="XCT409" s="1"/>
      <c r="XCU409" s="1"/>
      <c r="XCV409" s="1"/>
      <c r="XCW409" s="1"/>
      <c r="XCX409" s="1"/>
      <c r="XCY409" s="1"/>
      <c r="XCZ409" s="1"/>
      <c r="XDA409" s="1"/>
      <c r="XDB409" s="1"/>
      <c r="XDC409" s="1"/>
      <c r="XDD409" s="1"/>
      <c r="XDE409" s="1"/>
      <c r="XDF409" s="1"/>
      <c r="XDG409" s="1"/>
      <c r="XDH409" s="1"/>
      <c r="XDI409" s="1"/>
      <c r="XDJ409" s="1"/>
      <c r="XDK409" s="1"/>
      <c r="XDL409" s="1"/>
      <c r="XDM409" s="1"/>
      <c r="XDN409" s="1"/>
      <c r="XDO409" s="1"/>
      <c r="XDP409" s="1"/>
      <c r="XDQ409" s="1"/>
      <c r="XDR409" s="1"/>
      <c r="XDS409" s="1"/>
      <c r="XDT409" s="1"/>
      <c r="XDU409" s="1"/>
      <c r="XDV409" s="1"/>
      <c r="XDW409" s="1"/>
      <c r="XDX409" s="1"/>
      <c r="XDY409" s="1"/>
      <c r="XDZ409" s="1"/>
      <c r="XEA409" s="1"/>
      <c r="XEB409" s="1"/>
      <c r="XEC409" s="1"/>
      <c r="XED409" s="1"/>
      <c r="XEE409" s="1"/>
      <c r="XEF409" s="1"/>
      <c r="XEG409" s="1"/>
      <c r="XEH409" s="1"/>
      <c r="XEI409" s="1"/>
      <c r="XEJ409" s="1"/>
      <c r="XEK409" s="1"/>
      <c r="XEL409" s="1"/>
      <c r="XEM409" s="1"/>
      <c r="XEN409" s="1"/>
      <c r="XEO409" s="1"/>
      <c r="XEP409" s="1"/>
      <c r="XEQ409" s="1"/>
      <c r="XER409" s="1"/>
      <c r="XES409" s="1"/>
      <c r="XET409" s="1"/>
      <c r="XEU409" s="1"/>
      <c r="XEV409" s="1"/>
      <c r="XEW409" s="1"/>
      <c r="XEX409" s="1"/>
      <c r="XEY409" s="1"/>
      <c r="XEZ409" s="1"/>
      <c r="XFA409" s="1"/>
      <c r="XFB409" s="1"/>
      <c r="XFC409" s="1"/>
      <c r="XFD409" s="1"/>
    </row>
    <row r="410" spans="1:151 16227:16384" s="11" customFormat="1" ht="20.25" hidden="1" customHeight="1" x14ac:dyDescent="0.25">
      <c r="A410" s="62" t="str">
        <f t="shared" si="122"/>
        <v>2nd, 3rd, 4th, 6th, 8th, 7th, 9th Floor</v>
      </c>
      <c r="B410" s="62"/>
      <c r="C410" s="60" t="str">
        <f t="shared" ca="1" si="123"/>
        <v>210,..,910</v>
      </c>
      <c r="D410" s="61"/>
      <c r="E410" s="20"/>
      <c r="F410" s="60"/>
      <c r="G410" s="61"/>
      <c r="H410" s="20"/>
      <c r="I410" s="20">
        <f t="shared" si="119"/>
        <v>0</v>
      </c>
      <c r="J410" s="1"/>
      <c r="K410" s="1"/>
      <c r="L410" s="1"/>
      <c r="M410" s="1"/>
      <c r="N410" s="1"/>
      <c r="O410" s="1"/>
      <c r="P410" s="1"/>
      <c r="Q410" s="1"/>
      <c r="R410" s="1"/>
      <c r="S410" s="1"/>
      <c r="T410" s="1"/>
      <c r="U410" s="45" t="str">
        <f t="shared" ca="1" si="121"/>
        <v>210,..,910</v>
      </c>
      <c r="V410" s="45">
        <f t="shared" ca="1" si="124"/>
        <v>210</v>
      </c>
      <c r="W410" s="45">
        <f t="shared" ca="1" si="125"/>
        <v>910</v>
      </c>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WZC410" s="1"/>
      <c r="WZD410" s="1"/>
      <c r="WZE410" s="1"/>
      <c r="WZF410" s="1"/>
      <c r="WZG410" s="1"/>
      <c r="WZH410" s="1"/>
      <c r="WZI410" s="1"/>
      <c r="WZJ410" s="1"/>
      <c r="WZK410" s="1"/>
      <c r="WZL410" s="1"/>
      <c r="WZM410" s="1"/>
      <c r="WZN410" s="1"/>
      <c r="WZO410" s="1"/>
      <c r="WZP410" s="1"/>
      <c r="WZQ410" s="1"/>
      <c r="WZR410" s="1"/>
      <c r="WZS410" s="1"/>
      <c r="WZT410" s="1"/>
      <c r="WZU410" s="1"/>
      <c r="WZV410" s="1"/>
      <c r="WZW410" s="1"/>
      <c r="WZX410" s="1"/>
      <c r="WZY410" s="1"/>
      <c r="WZZ410" s="1"/>
      <c r="XAA410" s="1"/>
      <c r="XAB410" s="1"/>
      <c r="XAC410" s="1"/>
      <c r="XAD410" s="1"/>
      <c r="XAE410" s="1"/>
      <c r="XAF410" s="1"/>
      <c r="XAG410" s="1"/>
      <c r="XAH410" s="1"/>
      <c r="XAI410" s="1"/>
      <c r="XAJ410" s="1"/>
      <c r="XAK410" s="1"/>
      <c r="XAL410" s="1"/>
      <c r="XAM410" s="1"/>
      <c r="XAN410" s="1"/>
      <c r="XAO410" s="1"/>
      <c r="XAP410" s="1"/>
      <c r="XAQ410" s="1"/>
      <c r="XAR410" s="1"/>
      <c r="XAS410" s="1"/>
      <c r="XAT410" s="1"/>
      <c r="XAU410" s="1"/>
      <c r="XAV410" s="1"/>
      <c r="XAW410" s="1"/>
      <c r="XAX410" s="1"/>
      <c r="XAY410" s="1"/>
      <c r="XAZ410" s="1"/>
      <c r="XBA410" s="1"/>
      <c r="XBB410" s="1"/>
      <c r="XBC410" s="1"/>
      <c r="XBD410" s="1"/>
      <c r="XBE410" s="1"/>
      <c r="XBF410" s="1"/>
      <c r="XBG410" s="1"/>
      <c r="XBH410" s="1"/>
      <c r="XBI410" s="1"/>
      <c r="XBJ410" s="1"/>
      <c r="XBK410" s="1"/>
      <c r="XBL410" s="1"/>
      <c r="XBM410" s="1"/>
      <c r="XBN410" s="1"/>
      <c r="XBO410" s="1"/>
      <c r="XBP410" s="1"/>
      <c r="XBQ410" s="1"/>
      <c r="XBR410" s="1"/>
      <c r="XBS410" s="1"/>
      <c r="XBT410" s="1"/>
      <c r="XBU410" s="1"/>
      <c r="XBV410" s="1"/>
      <c r="XBW410" s="1"/>
      <c r="XBX410" s="1"/>
      <c r="XBY410" s="1"/>
      <c r="XBZ410" s="1"/>
      <c r="XCA410" s="1"/>
      <c r="XCB410" s="1"/>
      <c r="XCC410" s="1"/>
      <c r="XCD410" s="1"/>
      <c r="XCE410" s="1"/>
      <c r="XCF410" s="1"/>
      <c r="XCG410" s="1"/>
      <c r="XCH410" s="1"/>
      <c r="XCI410" s="1"/>
      <c r="XCJ410" s="1"/>
      <c r="XCK410" s="1"/>
      <c r="XCL410" s="1"/>
      <c r="XCM410" s="1"/>
      <c r="XCN410" s="1"/>
      <c r="XCO410" s="1"/>
      <c r="XCP410" s="1"/>
      <c r="XCQ410" s="1"/>
      <c r="XCR410" s="1"/>
      <c r="XCS410" s="1"/>
      <c r="XCT410" s="1"/>
      <c r="XCU410" s="1"/>
      <c r="XCV410" s="1"/>
      <c r="XCW410" s="1"/>
      <c r="XCX410" s="1"/>
      <c r="XCY410" s="1"/>
      <c r="XCZ410" s="1"/>
      <c r="XDA410" s="1"/>
      <c r="XDB410" s="1"/>
      <c r="XDC410" s="1"/>
      <c r="XDD410" s="1"/>
      <c r="XDE410" s="1"/>
      <c r="XDF410" s="1"/>
      <c r="XDG410" s="1"/>
      <c r="XDH410" s="1"/>
      <c r="XDI410" s="1"/>
      <c r="XDJ410" s="1"/>
      <c r="XDK410" s="1"/>
      <c r="XDL410" s="1"/>
      <c r="XDM410" s="1"/>
      <c r="XDN410" s="1"/>
      <c r="XDO410" s="1"/>
      <c r="XDP410" s="1"/>
      <c r="XDQ410" s="1"/>
      <c r="XDR410" s="1"/>
      <c r="XDS410" s="1"/>
      <c r="XDT410" s="1"/>
      <c r="XDU410" s="1"/>
      <c r="XDV410" s="1"/>
      <c r="XDW410" s="1"/>
      <c r="XDX410" s="1"/>
      <c r="XDY410" s="1"/>
      <c r="XDZ410" s="1"/>
      <c r="XEA410" s="1"/>
      <c r="XEB410" s="1"/>
      <c r="XEC410" s="1"/>
      <c r="XED410" s="1"/>
      <c r="XEE410" s="1"/>
      <c r="XEF410" s="1"/>
      <c r="XEG410" s="1"/>
      <c r="XEH410" s="1"/>
      <c r="XEI410" s="1"/>
      <c r="XEJ410" s="1"/>
      <c r="XEK410" s="1"/>
      <c r="XEL410" s="1"/>
      <c r="XEM410" s="1"/>
      <c r="XEN410" s="1"/>
      <c r="XEO410" s="1"/>
      <c r="XEP410" s="1"/>
      <c r="XEQ410" s="1"/>
      <c r="XER410" s="1"/>
      <c r="XES410" s="1"/>
      <c r="XET410" s="1"/>
      <c r="XEU410" s="1"/>
      <c r="XEV410" s="1"/>
      <c r="XEW410" s="1"/>
      <c r="XEX410" s="1"/>
      <c r="XEY410" s="1"/>
      <c r="XEZ410" s="1"/>
      <c r="XFA410" s="1"/>
      <c r="XFB410" s="1"/>
      <c r="XFC410" s="1"/>
      <c r="XFD410" s="1"/>
    </row>
    <row r="411" spans="1:151 16227:16384" s="11" customFormat="1" ht="20.25" hidden="1" x14ac:dyDescent="0.25">
      <c r="A411" s="63" t="s">
        <v>160</v>
      </c>
      <c r="B411" s="64"/>
      <c r="C411" s="64"/>
      <c r="D411" s="64"/>
      <c r="E411" s="64"/>
      <c r="F411" s="64"/>
      <c r="G411" s="64"/>
      <c r="H411" s="64"/>
      <c r="I411" s="68"/>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WZC411" s="1"/>
      <c r="WZD411" s="1"/>
      <c r="WZE411" s="1"/>
      <c r="WZF411" s="1"/>
      <c r="WZG411" s="1"/>
      <c r="WZH411" s="1"/>
      <c r="WZI411" s="1"/>
      <c r="WZJ411" s="1"/>
      <c r="WZK411" s="1"/>
      <c r="WZL411" s="1"/>
      <c r="WZM411" s="1"/>
      <c r="WZN411" s="1"/>
      <c r="WZO411" s="1"/>
      <c r="WZP411" s="1"/>
      <c r="WZQ411" s="1"/>
      <c r="WZR411" s="1"/>
      <c r="WZS411" s="1"/>
      <c r="WZT411" s="1"/>
      <c r="WZU411" s="1"/>
      <c r="WZV411" s="1"/>
      <c r="WZW411" s="1"/>
      <c r="WZX411" s="1"/>
      <c r="WZY411" s="1"/>
      <c r="WZZ411" s="1"/>
      <c r="XAA411" s="1"/>
      <c r="XAB411" s="1"/>
      <c r="XAC411" s="1"/>
      <c r="XAD411" s="1"/>
      <c r="XAE411" s="1"/>
      <c r="XAF411" s="1"/>
      <c r="XAG411" s="1"/>
      <c r="XAH411" s="1"/>
      <c r="XAI411" s="1"/>
      <c r="XAJ411" s="1"/>
      <c r="XAK411" s="1"/>
      <c r="XAL411" s="1"/>
      <c r="XAM411" s="1"/>
      <c r="XAN411" s="1"/>
      <c r="XAO411" s="1"/>
      <c r="XAP411" s="1"/>
      <c r="XAQ411" s="1"/>
      <c r="XAR411" s="1"/>
      <c r="XAS411" s="1"/>
      <c r="XAT411" s="1"/>
      <c r="XAU411" s="1"/>
      <c r="XAV411" s="1"/>
      <c r="XAW411" s="1"/>
      <c r="XAX411" s="1"/>
      <c r="XAY411" s="1"/>
      <c r="XAZ411" s="1"/>
      <c r="XBA411" s="1"/>
      <c r="XBB411" s="1"/>
      <c r="XBC411" s="1"/>
      <c r="XBD411" s="1"/>
      <c r="XBE411" s="1"/>
      <c r="XBF411" s="1"/>
      <c r="XBG411" s="1"/>
      <c r="XBH411" s="1"/>
      <c r="XBI411" s="1"/>
      <c r="XBJ411" s="1"/>
      <c r="XBK411" s="1"/>
      <c r="XBL411" s="1"/>
      <c r="XBM411" s="1"/>
      <c r="XBN411" s="1"/>
      <c r="XBO411" s="1"/>
      <c r="XBP411" s="1"/>
      <c r="XBQ411" s="1"/>
      <c r="XBR411" s="1"/>
      <c r="XBS411" s="1"/>
      <c r="XBT411" s="1"/>
      <c r="XBU411" s="1"/>
      <c r="XBV411" s="1"/>
      <c r="XBW411" s="1"/>
      <c r="XBX411" s="1"/>
      <c r="XBY411" s="1"/>
      <c r="XBZ411" s="1"/>
      <c r="XCA411" s="1"/>
      <c r="XCB411" s="1"/>
      <c r="XCC411" s="1"/>
      <c r="XCD411" s="1"/>
      <c r="XCE411" s="1"/>
      <c r="XCF411" s="1"/>
      <c r="XCG411" s="1"/>
      <c r="XCH411" s="1"/>
      <c r="XCI411" s="1"/>
      <c r="XCJ411" s="1"/>
      <c r="XCK411" s="1"/>
      <c r="XCL411" s="1"/>
      <c r="XCM411" s="1"/>
      <c r="XCN411" s="1"/>
      <c r="XCO411" s="1"/>
      <c r="XCP411" s="1"/>
      <c r="XCQ411" s="1"/>
      <c r="XCR411" s="1"/>
      <c r="XCS411" s="1"/>
      <c r="XCT411" s="1"/>
      <c r="XCU411" s="1"/>
      <c r="XCV411" s="1"/>
      <c r="XCW411" s="1"/>
      <c r="XCX411" s="1"/>
      <c r="XCY411" s="1"/>
      <c r="XCZ411" s="1"/>
      <c r="XDA411" s="1"/>
      <c r="XDB411" s="1"/>
      <c r="XDC411" s="1"/>
      <c r="XDD411" s="1"/>
      <c r="XDE411" s="1"/>
      <c r="XDF411" s="1"/>
      <c r="XDG411" s="1"/>
      <c r="XDH411" s="1"/>
      <c r="XDI411" s="1"/>
      <c r="XDJ411" s="1"/>
      <c r="XDK411" s="1"/>
      <c r="XDL411" s="1"/>
      <c r="XDM411" s="1"/>
      <c r="XDN411" s="1"/>
      <c r="XDO411" s="1"/>
      <c r="XDP411" s="1"/>
      <c r="XDQ411" s="1"/>
      <c r="XDR411" s="1"/>
      <c r="XDS411" s="1"/>
      <c r="XDT411" s="1"/>
      <c r="XDU411" s="1"/>
      <c r="XDV411" s="1"/>
      <c r="XDW411" s="1"/>
      <c r="XDX411" s="1"/>
      <c r="XDY411" s="1"/>
      <c r="XDZ411" s="1"/>
      <c r="XEA411" s="1"/>
      <c r="XEB411" s="1"/>
      <c r="XEC411" s="1"/>
      <c r="XED411" s="1"/>
      <c r="XEE411" s="1"/>
      <c r="XEF411" s="1"/>
      <c r="XEG411" s="1"/>
      <c r="XEH411" s="1"/>
      <c r="XEI411" s="1"/>
      <c r="XEJ411" s="1"/>
      <c r="XEK411" s="1"/>
      <c r="XEL411" s="1"/>
      <c r="XEM411" s="1"/>
      <c r="XEN411" s="1"/>
      <c r="XEO411" s="1"/>
      <c r="XEP411" s="1"/>
      <c r="XEQ411" s="1"/>
      <c r="XER411" s="1"/>
      <c r="XES411" s="1"/>
      <c r="XET411" s="1"/>
      <c r="XEU411" s="1"/>
      <c r="XEV411" s="1"/>
      <c r="XEW411" s="1"/>
      <c r="XEX411" s="1"/>
      <c r="XEY411" s="1"/>
      <c r="XEZ411" s="1"/>
      <c r="XFA411" s="1"/>
      <c r="XFB411" s="1"/>
      <c r="XFC411" s="1"/>
      <c r="XFD411" s="1"/>
    </row>
    <row r="412" spans="1:151 16227:16384" s="11" customFormat="1" ht="20.25" hidden="1" customHeight="1" x14ac:dyDescent="0.25">
      <c r="A412" s="62" t="str">
        <f>A411</f>
        <v>2nd to 5th Floor</v>
      </c>
      <c r="B412" s="62"/>
      <c r="C412" s="60" t="str">
        <f ca="1">U412</f>
        <v>201 to 501</v>
      </c>
      <c r="D412" s="61"/>
      <c r="E412" s="20"/>
      <c r="F412" s="60"/>
      <c r="G412" s="61"/>
      <c r="H412" s="20"/>
      <c r="I412" s="20">
        <f t="shared" ref="I412:I421" si="126">F412*(($I$169)+1)+H412</f>
        <v>0</v>
      </c>
      <c r="J412" s="1"/>
      <c r="K412" s="1"/>
      <c r="L412" s="1"/>
      <c r="M412" s="1"/>
      <c r="N412" s="1"/>
      <c r="O412" s="1"/>
      <c r="P412" s="1"/>
      <c r="Q412" s="1"/>
      <c r="R412" s="1"/>
      <c r="S412" s="1"/>
      <c r="T412" s="1"/>
      <c r="U412" s="45" t="str">
        <f ca="1">V412&amp;""&amp;" to "&amp;""&amp;W412</f>
        <v>201 to 501</v>
      </c>
      <c r="V412" s="45">
        <f ca="1">(SUMPRODUCT(MID(0&amp;(LEFT(A411,SUM(LEN(A411)-LEN(SUBSTITUTE(A411,{"0","1","2","3"},""))))), LARGE(INDEX(ISNUMBER(--MID((LEFT(A411,SUM(LEN(A411)-LEN(SUBSTITUTE(A411,{"0","1","2","3"},""))))), ROW(INDIRECT("1:"&amp;LEN((LEFT(A411,SUM(LEN(A411)-LEN(SUBSTITUTE(A411,{"0","1","2","3"},"")))))))), 1)) * ROW(INDIRECT("1:"&amp;LEN((LEFT(A411,SUM(LEN(A411)-LEN(SUBSTITUTE(A411,{"0","1","2","3"},"")))))))), 0), ROW(INDIRECT("1:"&amp;LEN((LEFT(A411,SUM(LEN(A411)-LEN(SUBSTITUTE(A411,{"0","1","2","3"},"")))))))))+1, 1) * 10^ROW(INDIRECT("1:"&amp;LEN((LEFT(A411,SUM(LEN(A411)-LEN(SUBSTITUTE(A411,{"0","1","2","3"},""))))))))/10))*100+1</f>
        <v>201</v>
      </c>
      <c r="W412" s="45">
        <f ca="1">(SUMPRODUCT(MID(0&amp;(--TRIM(RIGHT(SUBSTITUTE(LEFT(A411,_xlfn.AGGREGATE(16,6,FIND({0,1,2,3,4,5,6,7,8,9},A411,ROW(INDIRECT("1:"&amp;LEN(A411)))),1))," ",REPT(" ",LEN(A411))),LEN(A411)))), LARGE(INDEX(ISNUMBER(--MID((--TRIM(RIGHT(SUBSTITUTE(LEFT(A411,_xlfn.AGGREGATE(16,6,FIND({0,1,2,3,4,5,6,7,8,9},A411,ROW(INDIRECT("1:"&amp;LEN(A411)))),1))," ",REPT(" ",LEN(A411))),LEN(A411)))), ROW(INDIRECT("1:"&amp;LEN((--TRIM(RIGHT(SUBSTITUTE(LEFT(A411,_xlfn.AGGREGATE(16,6,FIND({0,1,2,3,4,5,6,7,8,9},A411,ROW(INDIRECT("1:"&amp;LEN(A411)))),1))," ",REPT(" ",LEN(A411))),LEN(A411))))))), 1)) * ROW(INDIRECT("1:"&amp;LEN((--TRIM(RIGHT(SUBSTITUTE(LEFT(A411,_xlfn.AGGREGATE(16,6,FIND({0,1,2,3,4,5,6,7,8,9},A411,ROW(INDIRECT("1:"&amp;LEN(A411)))),1))," ",REPT(" ",LEN(A411))),LEN(A411))))))), 0), ROW(INDIRECT("1:"&amp;LEN((--TRIM(RIGHT(SUBSTITUTE(LEFT(A411,_xlfn.AGGREGATE(16,6,FIND({0,1,2,3,4,5,6,7,8,9},A411,ROW(INDIRECT("1:"&amp;LEN(A411)))),1))," ",REPT(" ",LEN(A411))),LEN(A411))))))))+1, 1) * 10^ROW(INDIRECT("1:"&amp;LEN((--TRIM(RIGHT(SUBSTITUTE(LEFT(A411,_xlfn.AGGREGATE(16,6,FIND({0,1,2,3,4,5,6,7,8,9},A411,ROW(INDIRECT("1:"&amp;LEN(A411)))),1))," ",REPT(" ",LEN(A411))),LEN(A411)))))))/10))*100+1</f>
        <v>501</v>
      </c>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WZC412" s="1"/>
      <c r="WZD412" s="1"/>
      <c r="WZE412" s="1"/>
      <c r="WZF412" s="1"/>
      <c r="WZG412" s="1"/>
      <c r="WZH412" s="1"/>
      <c r="WZI412" s="1"/>
      <c r="WZJ412" s="1"/>
      <c r="WZK412" s="1"/>
      <c r="WZL412" s="1"/>
      <c r="WZM412" s="1"/>
      <c r="WZN412" s="1"/>
      <c r="WZO412" s="1"/>
      <c r="WZP412" s="1"/>
      <c r="WZQ412" s="1"/>
      <c r="WZR412" s="1"/>
      <c r="WZS412" s="1"/>
      <c r="WZT412" s="1"/>
      <c r="WZU412" s="1"/>
      <c r="WZV412" s="1"/>
      <c r="WZW412" s="1"/>
      <c r="WZX412" s="1"/>
      <c r="WZY412" s="1"/>
      <c r="WZZ412" s="1"/>
      <c r="XAA412" s="1"/>
      <c r="XAB412" s="1"/>
      <c r="XAC412" s="1"/>
      <c r="XAD412" s="1"/>
      <c r="XAE412" s="1"/>
      <c r="XAF412" s="1"/>
      <c r="XAG412" s="1"/>
      <c r="XAH412" s="1"/>
      <c r="XAI412" s="1"/>
      <c r="XAJ412" s="1"/>
      <c r="XAK412" s="1"/>
      <c r="XAL412" s="1"/>
      <c r="XAM412" s="1"/>
      <c r="XAN412" s="1"/>
      <c r="XAO412" s="1"/>
      <c r="XAP412" s="1"/>
      <c r="XAQ412" s="1"/>
      <c r="XAR412" s="1"/>
      <c r="XAS412" s="1"/>
      <c r="XAT412" s="1"/>
      <c r="XAU412" s="1"/>
      <c r="XAV412" s="1"/>
      <c r="XAW412" s="1"/>
      <c r="XAX412" s="1"/>
      <c r="XAY412" s="1"/>
      <c r="XAZ412" s="1"/>
      <c r="XBA412" s="1"/>
      <c r="XBB412" s="1"/>
      <c r="XBC412" s="1"/>
      <c r="XBD412" s="1"/>
      <c r="XBE412" s="1"/>
      <c r="XBF412" s="1"/>
      <c r="XBG412" s="1"/>
      <c r="XBH412" s="1"/>
      <c r="XBI412" s="1"/>
      <c r="XBJ412" s="1"/>
      <c r="XBK412" s="1"/>
      <c r="XBL412" s="1"/>
      <c r="XBM412" s="1"/>
      <c r="XBN412" s="1"/>
      <c r="XBO412" s="1"/>
      <c r="XBP412" s="1"/>
      <c r="XBQ412" s="1"/>
      <c r="XBR412" s="1"/>
      <c r="XBS412" s="1"/>
      <c r="XBT412" s="1"/>
      <c r="XBU412" s="1"/>
      <c r="XBV412" s="1"/>
      <c r="XBW412" s="1"/>
      <c r="XBX412" s="1"/>
      <c r="XBY412" s="1"/>
      <c r="XBZ412" s="1"/>
      <c r="XCA412" s="1"/>
      <c r="XCB412" s="1"/>
      <c r="XCC412" s="1"/>
      <c r="XCD412" s="1"/>
      <c r="XCE412" s="1"/>
      <c r="XCF412" s="1"/>
      <c r="XCG412" s="1"/>
      <c r="XCH412" s="1"/>
      <c r="XCI412" s="1"/>
      <c r="XCJ412" s="1"/>
      <c r="XCK412" s="1"/>
      <c r="XCL412" s="1"/>
      <c r="XCM412" s="1"/>
      <c r="XCN412" s="1"/>
      <c r="XCO412" s="1"/>
      <c r="XCP412" s="1"/>
      <c r="XCQ412" s="1"/>
      <c r="XCR412" s="1"/>
      <c r="XCS412" s="1"/>
      <c r="XCT412" s="1"/>
      <c r="XCU412" s="1"/>
      <c r="XCV412" s="1"/>
      <c r="XCW412" s="1"/>
      <c r="XCX412" s="1"/>
      <c r="XCY412" s="1"/>
      <c r="XCZ412" s="1"/>
      <c r="XDA412" s="1"/>
      <c r="XDB412" s="1"/>
      <c r="XDC412" s="1"/>
      <c r="XDD412" s="1"/>
      <c r="XDE412" s="1"/>
      <c r="XDF412" s="1"/>
      <c r="XDG412" s="1"/>
      <c r="XDH412" s="1"/>
      <c r="XDI412" s="1"/>
      <c r="XDJ412" s="1"/>
      <c r="XDK412" s="1"/>
      <c r="XDL412" s="1"/>
      <c r="XDM412" s="1"/>
      <c r="XDN412" s="1"/>
      <c r="XDO412" s="1"/>
      <c r="XDP412" s="1"/>
      <c r="XDQ412" s="1"/>
      <c r="XDR412" s="1"/>
      <c r="XDS412" s="1"/>
      <c r="XDT412" s="1"/>
      <c r="XDU412" s="1"/>
      <c r="XDV412" s="1"/>
      <c r="XDW412" s="1"/>
      <c r="XDX412" s="1"/>
      <c r="XDY412" s="1"/>
      <c r="XDZ412" s="1"/>
      <c r="XEA412" s="1"/>
      <c r="XEB412" s="1"/>
      <c r="XEC412" s="1"/>
      <c r="XED412" s="1"/>
      <c r="XEE412" s="1"/>
      <c r="XEF412" s="1"/>
      <c r="XEG412" s="1"/>
      <c r="XEH412" s="1"/>
      <c r="XEI412" s="1"/>
      <c r="XEJ412" s="1"/>
      <c r="XEK412" s="1"/>
      <c r="XEL412" s="1"/>
      <c r="XEM412" s="1"/>
      <c r="XEN412" s="1"/>
      <c r="XEO412" s="1"/>
      <c r="XEP412" s="1"/>
      <c r="XEQ412" s="1"/>
      <c r="XER412" s="1"/>
      <c r="XES412" s="1"/>
      <c r="XET412" s="1"/>
      <c r="XEU412" s="1"/>
      <c r="XEV412" s="1"/>
      <c r="XEW412" s="1"/>
      <c r="XEX412" s="1"/>
      <c r="XEY412" s="1"/>
      <c r="XEZ412" s="1"/>
      <c r="XFA412" s="1"/>
      <c r="XFB412" s="1"/>
      <c r="XFC412" s="1"/>
      <c r="XFD412" s="1"/>
    </row>
    <row r="413" spans="1:151 16227:16384" s="11" customFormat="1" ht="20.25" hidden="1" customHeight="1" x14ac:dyDescent="0.25">
      <c r="A413" s="62" t="str">
        <f t="shared" ref="A413:A421" si="127">A412</f>
        <v>2nd to 5th Floor</v>
      </c>
      <c r="B413" s="62"/>
      <c r="C413" s="60" t="str">
        <f t="shared" ref="C413:C421" ca="1" si="128">U413</f>
        <v>202 to 502</v>
      </c>
      <c r="D413" s="61"/>
      <c r="E413" s="20"/>
      <c r="F413" s="60"/>
      <c r="G413" s="61"/>
      <c r="H413" s="20"/>
      <c r="I413" s="20">
        <f t="shared" si="126"/>
        <v>0</v>
      </c>
      <c r="J413" s="1"/>
      <c r="K413" s="1"/>
      <c r="L413" s="1"/>
      <c r="M413" s="1"/>
      <c r="N413" s="1"/>
      <c r="O413" s="1"/>
      <c r="P413" s="1"/>
      <c r="Q413" s="1"/>
      <c r="R413" s="1"/>
      <c r="S413" s="1"/>
      <c r="T413" s="1"/>
      <c r="U413" s="45" t="str">
        <f t="shared" ref="U413:U421" ca="1" si="129">V413&amp;""&amp;" to "&amp;""&amp;W413</f>
        <v>202 to 502</v>
      </c>
      <c r="V413" s="45">
        <f ca="1">V412+1</f>
        <v>202</v>
      </c>
      <c r="W413" s="45">
        <f ca="1">W412+1</f>
        <v>502</v>
      </c>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WZC413" s="1"/>
      <c r="WZD413" s="1"/>
      <c r="WZE413" s="1"/>
      <c r="WZF413" s="1"/>
      <c r="WZG413" s="1"/>
      <c r="WZH413" s="1"/>
      <c r="WZI413" s="1"/>
      <c r="WZJ413" s="1"/>
      <c r="WZK413" s="1"/>
      <c r="WZL413" s="1"/>
      <c r="WZM413" s="1"/>
      <c r="WZN413" s="1"/>
      <c r="WZO413" s="1"/>
      <c r="WZP413" s="1"/>
      <c r="WZQ413" s="1"/>
      <c r="WZR413" s="1"/>
      <c r="WZS413" s="1"/>
      <c r="WZT413" s="1"/>
      <c r="WZU413" s="1"/>
      <c r="WZV413" s="1"/>
      <c r="WZW413" s="1"/>
      <c r="WZX413" s="1"/>
      <c r="WZY413" s="1"/>
      <c r="WZZ413" s="1"/>
      <c r="XAA413" s="1"/>
      <c r="XAB413" s="1"/>
      <c r="XAC413" s="1"/>
      <c r="XAD413" s="1"/>
      <c r="XAE413" s="1"/>
      <c r="XAF413" s="1"/>
      <c r="XAG413" s="1"/>
      <c r="XAH413" s="1"/>
      <c r="XAI413" s="1"/>
      <c r="XAJ413" s="1"/>
      <c r="XAK413" s="1"/>
      <c r="XAL413" s="1"/>
      <c r="XAM413" s="1"/>
      <c r="XAN413" s="1"/>
      <c r="XAO413" s="1"/>
      <c r="XAP413" s="1"/>
      <c r="XAQ413" s="1"/>
      <c r="XAR413" s="1"/>
      <c r="XAS413" s="1"/>
      <c r="XAT413" s="1"/>
      <c r="XAU413" s="1"/>
      <c r="XAV413" s="1"/>
      <c r="XAW413" s="1"/>
      <c r="XAX413" s="1"/>
      <c r="XAY413" s="1"/>
      <c r="XAZ413" s="1"/>
      <c r="XBA413" s="1"/>
      <c r="XBB413" s="1"/>
      <c r="XBC413" s="1"/>
      <c r="XBD413" s="1"/>
      <c r="XBE413" s="1"/>
      <c r="XBF413" s="1"/>
      <c r="XBG413" s="1"/>
      <c r="XBH413" s="1"/>
      <c r="XBI413" s="1"/>
      <c r="XBJ413" s="1"/>
      <c r="XBK413" s="1"/>
      <c r="XBL413" s="1"/>
      <c r="XBM413" s="1"/>
      <c r="XBN413" s="1"/>
      <c r="XBO413" s="1"/>
      <c r="XBP413" s="1"/>
      <c r="XBQ413" s="1"/>
      <c r="XBR413" s="1"/>
      <c r="XBS413" s="1"/>
      <c r="XBT413" s="1"/>
      <c r="XBU413" s="1"/>
      <c r="XBV413" s="1"/>
      <c r="XBW413" s="1"/>
      <c r="XBX413" s="1"/>
      <c r="XBY413" s="1"/>
      <c r="XBZ413" s="1"/>
      <c r="XCA413" s="1"/>
      <c r="XCB413" s="1"/>
      <c r="XCC413" s="1"/>
      <c r="XCD413" s="1"/>
      <c r="XCE413" s="1"/>
      <c r="XCF413" s="1"/>
      <c r="XCG413" s="1"/>
      <c r="XCH413" s="1"/>
      <c r="XCI413" s="1"/>
      <c r="XCJ413" s="1"/>
      <c r="XCK413" s="1"/>
      <c r="XCL413" s="1"/>
      <c r="XCM413" s="1"/>
      <c r="XCN413" s="1"/>
      <c r="XCO413" s="1"/>
      <c r="XCP413" s="1"/>
      <c r="XCQ413" s="1"/>
      <c r="XCR413" s="1"/>
      <c r="XCS413" s="1"/>
      <c r="XCT413" s="1"/>
      <c r="XCU413" s="1"/>
      <c r="XCV413" s="1"/>
      <c r="XCW413" s="1"/>
      <c r="XCX413" s="1"/>
      <c r="XCY413" s="1"/>
      <c r="XCZ413" s="1"/>
      <c r="XDA413" s="1"/>
      <c r="XDB413" s="1"/>
      <c r="XDC413" s="1"/>
      <c r="XDD413" s="1"/>
      <c r="XDE413" s="1"/>
      <c r="XDF413" s="1"/>
      <c r="XDG413" s="1"/>
      <c r="XDH413" s="1"/>
      <c r="XDI413" s="1"/>
      <c r="XDJ413" s="1"/>
      <c r="XDK413" s="1"/>
      <c r="XDL413" s="1"/>
      <c r="XDM413" s="1"/>
      <c r="XDN413" s="1"/>
      <c r="XDO413" s="1"/>
      <c r="XDP413" s="1"/>
      <c r="XDQ413" s="1"/>
      <c r="XDR413" s="1"/>
      <c r="XDS413" s="1"/>
      <c r="XDT413" s="1"/>
      <c r="XDU413" s="1"/>
      <c r="XDV413" s="1"/>
      <c r="XDW413" s="1"/>
      <c r="XDX413" s="1"/>
      <c r="XDY413" s="1"/>
      <c r="XDZ413" s="1"/>
      <c r="XEA413" s="1"/>
      <c r="XEB413" s="1"/>
      <c r="XEC413" s="1"/>
      <c r="XED413" s="1"/>
      <c r="XEE413" s="1"/>
      <c r="XEF413" s="1"/>
      <c r="XEG413" s="1"/>
      <c r="XEH413" s="1"/>
      <c r="XEI413" s="1"/>
      <c r="XEJ413" s="1"/>
      <c r="XEK413" s="1"/>
      <c r="XEL413" s="1"/>
      <c r="XEM413" s="1"/>
      <c r="XEN413" s="1"/>
      <c r="XEO413" s="1"/>
      <c r="XEP413" s="1"/>
      <c r="XEQ413" s="1"/>
      <c r="XER413" s="1"/>
      <c r="XES413" s="1"/>
      <c r="XET413" s="1"/>
      <c r="XEU413" s="1"/>
      <c r="XEV413" s="1"/>
      <c r="XEW413" s="1"/>
      <c r="XEX413" s="1"/>
      <c r="XEY413" s="1"/>
      <c r="XEZ413" s="1"/>
      <c r="XFA413" s="1"/>
      <c r="XFB413" s="1"/>
      <c r="XFC413" s="1"/>
      <c r="XFD413" s="1"/>
    </row>
    <row r="414" spans="1:151 16227:16384" s="11" customFormat="1" ht="20.25" hidden="1" customHeight="1" x14ac:dyDescent="0.25">
      <c r="A414" s="62" t="str">
        <f t="shared" si="127"/>
        <v>2nd to 5th Floor</v>
      </c>
      <c r="B414" s="62"/>
      <c r="C414" s="60" t="str">
        <f t="shared" ca="1" si="128"/>
        <v>203 to 503</v>
      </c>
      <c r="D414" s="61"/>
      <c r="E414" s="20"/>
      <c r="F414" s="60"/>
      <c r="G414" s="61"/>
      <c r="H414" s="20"/>
      <c r="I414" s="20">
        <f t="shared" si="126"/>
        <v>0</v>
      </c>
      <c r="J414" s="1"/>
      <c r="K414" s="1"/>
      <c r="L414" s="1"/>
      <c r="M414" s="1"/>
      <c r="N414" s="1"/>
      <c r="O414" s="1"/>
      <c r="P414" s="1"/>
      <c r="Q414" s="1"/>
      <c r="R414" s="1"/>
      <c r="S414" s="1"/>
      <c r="T414" s="1"/>
      <c r="U414" s="45" t="str">
        <f t="shared" ca="1" si="129"/>
        <v>203 to 503</v>
      </c>
      <c r="V414" s="45">
        <f t="shared" ref="V414:V421" ca="1" si="130">V413+1</f>
        <v>203</v>
      </c>
      <c r="W414" s="45">
        <f t="shared" ref="W414:W421" ca="1" si="131">W413+1</f>
        <v>503</v>
      </c>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WZC414" s="1"/>
      <c r="WZD414" s="1"/>
      <c r="WZE414" s="1"/>
      <c r="WZF414" s="1"/>
      <c r="WZG414" s="1"/>
      <c r="WZH414" s="1"/>
      <c r="WZI414" s="1"/>
      <c r="WZJ414" s="1"/>
      <c r="WZK414" s="1"/>
      <c r="WZL414" s="1"/>
      <c r="WZM414" s="1"/>
      <c r="WZN414" s="1"/>
      <c r="WZO414" s="1"/>
      <c r="WZP414" s="1"/>
      <c r="WZQ414" s="1"/>
      <c r="WZR414" s="1"/>
      <c r="WZS414" s="1"/>
      <c r="WZT414" s="1"/>
      <c r="WZU414" s="1"/>
      <c r="WZV414" s="1"/>
      <c r="WZW414" s="1"/>
      <c r="WZX414" s="1"/>
      <c r="WZY414" s="1"/>
      <c r="WZZ414" s="1"/>
      <c r="XAA414" s="1"/>
      <c r="XAB414" s="1"/>
      <c r="XAC414" s="1"/>
      <c r="XAD414" s="1"/>
      <c r="XAE414" s="1"/>
      <c r="XAF414" s="1"/>
      <c r="XAG414" s="1"/>
      <c r="XAH414" s="1"/>
      <c r="XAI414" s="1"/>
      <c r="XAJ414" s="1"/>
      <c r="XAK414" s="1"/>
      <c r="XAL414" s="1"/>
      <c r="XAM414" s="1"/>
      <c r="XAN414" s="1"/>
      <c r="XAO414" s="1"/>
      <c r="XAP414" s="1"/>
      <c r="XAQ414" s="1"/>
      <c r="XAR414" s="1"/>
      <c r="XAS414" s="1"/>
      <c r="XAT414" s="1"/>
      <c r="XAU414" s="1"/>
      <c r="XAV414" s="1"/>
      <c r="XAW414" s="1"/>
      <c r="XAX414" s="1"/>
      <c r="XAY414" s="1"/>
      <c r="XAZ414" s="1"/>
      <c r="XBA414" s="1"/>
      <c r="XBB414" s="1"/>
      <c r="XBC414" s="1"/>
      <c r="XBD414" s="1"/>
      <c r="XBE414" s="1"/>
      <c r="XBF414" s="1"/>
      <c r="XBG414" s="1"/>
      <c r="XBH414" s="1"/>
      <c r="XBI414" s="1"/>
      <c r="XBJ414" s="1"/>
      <c r="XBK414" s="1"/>
      <c r="XBL414" s="1"/>
      <c r="XBM414" s="1"/>
      <c r="XBN414" s="1"/>
      <c r="XBO414" s="1"/>
      <c r="XBP414" s="1"/>
      <c r="XBQ414" s="1"/>
      <c r="XBR414" s="1"/>
      <c r="XBS414" s="1"/>
      <c r="XBT414" s="1"/>
      <c r="XBU414" s="1"/>
      <c r="XBV414" s="1"/>
      <c r="XBW414" s="1"/>
      <c r="XBX414" s="1"/>
      <c r="XBY414" s="1"/>
      <c r="XBZ414" s="1"/>
      <c r="XCA414" s="1"/>
      <c r="XCB414" s="1"/>
      <c r="XCC414" s="1"/>
      <c r="XCD414" s="1"/>
      <c r="XCE414" s="1"/>
      <c r="XCF414" s="1"/>
      <c r="XCG414" s="1"/>
      <c r="XCH414" s="1"/>
      <c r="XCI414" s="1"/>
      <c r="XCJ414" s="1"/>
      <c r="XCK414" s="1"/>
      <c r="XCL414" s="1"/>
      <c r="XCM414" s="1"/>
      <c r="XCN414" s="1"/>
      <c r="XCO414" s="1"/>
      <c r="XCP414" s="1"/>
      <c r="XCQ414" s="1"/>
      <c r="XCR414" s="1"/>
      <c r="XCS414" s="1"/>
      <c r="XCT414" s="1"/>
      <c r="XCU414" s="1"/>
      <c r="XCV414" s="1"/>
      <c r="XCW414" s="1"/>
      <c r="XCX414" s="1"/>
      <c r="XCY414" s="1"/>
      <c r="XCZ414" s="1"/>
      <c r="XDA414" s="1"/>
      <c r="XDB414" s="1"/>
      <c r="XDC414" s="1"/>
      <c r="XDD414" s="1"/>
      <c r="XDE414" s="1"/>
      <c r="XDF414" s="1"/>
      <c r="XDG414" s="1"/>
      <c r="XDH414" s="1"/>
      <c r="XDI414" s="1"/>
      <c r="XDJ414" s="1"/>
      <c r="XDK414" s="1"/>
      <c r="XDL414" s="1"/>
      <c r="XDM414" s="1"/>
      <c r="XDN414" s="1"/>
      <c r="XDO414" s="1"/>
      <c r="XDP414" s="1"/>
      <c r="XDQ414" s="1"/>
      <c r="XDR414" s="1"/>
      <c r="XDS414" s="1"/>
      <c r="XDT414" s="1"/>
      <c r="XDU414" s="1"/>
      <c r="XDV414" s="1"/>
      <c r="XDW414" s="1"/>
      <c r="XDX414" s="1"/>
      <c r="XDY414" s="1"/>
      <c r="XDZ414" s="1"/>
      <c r="XEA414" s="1"/>
      <c r="XEB414" s="1"/>
      <c r="XEC414" s="1"/>
      <c r="XED414" s="1"/>
      <c r="XEE414" s="1"/>
      <c r="XEF414" s="1"/>
      <c r="XEG414" s="1"/>
      <c r="XEH414" s="1"/>
      <c r="XEI414" s="1"/>
      <c r="XEJ414" s="1"/>
      <c r="XEK414" s="1"/>
      <c r="XEL414" s="1"/>
      <c r="XEM414" s="1"/>
      <c r="XEN414" s="1"/>
      <c r="XEO414" s="1"/>
      <c r="XEP414" s="1"/>
      <c r="XEQ414" s="1"/>
      <c r="XER414" s="1"/>
      <c r="XES414" s="1"/>
      <c r="XET414" s="1"/>
      <c r="XEU414" s="1"/>
      <c r="XEV414" s="1"/>
      <c r="XEW414" s="1"/>
      <c r="XEX414" s="1"/>
      <c r="XEY414" s="1"/>
      <c r="XEZ414" s="1"/>
      <c r="XFA414" s="1"/>
      <c r="XFB414" s="1"/>
      <c r="XFC414" s="1"/>
      <c r="XFD414" s="1"/>
    </row>
    <row r="415" spans="1:151 16227:16384" s="11" customFormat="1" ht="20.25" hidden="1" customHeight="1" x14ac:dyDescent="0.25">
      <c r="A415" s="62" t="str">
        <f t="shared" si="127"/>
        <v>2nd to 5th Floor</v>
      </c>
      <c r="B415" s="62"/>
      <c r="C415" s="60" t="str">
        <f t="shared" ca="1" si="128"/>
        <v>204 to 504</v>
      </c>
      <c r="D415" s="61"/>
      <c r="E415" s="20"/>
      <c r="F415" s="60"/>
      <c r="G415" s="61"/>
      <c r="H415" s="20"/>
      <c r="I415" s="20">
        <f t="shared" si="126"/>
        <v>0</v>
      </c>
      <c r="J415" s="1"/>
      <c r="K415" s="1"/>
      <c r="L415" s="1"/>
      <c r="M415" s="1"/>
      <c r="N415" s="1"/>
      <c r="O415" s="1"/>
      <c r="P415" s="1"/>
      <c r="Q415" s="1"/>
      <c r="R415" s="1"/>
      <c r="S415" s="1"/>
      <c r="T415" s="1"/>
      <c r="U415" s="45" t="str">
        <f t="shared" ca="1" si="129"/>
        <v>204 to 504</v>
      </c>
      <c r="V415" s="45">
        <f t="shared" ca="1" si="130"/>
        <v>204</v>
      </c>
      <c r="W415" s="45">
        <f t="shared" ca="1" si="131"/>
        <v>504</v>
      </c>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WZC415" s="1"/>
      <c r="WZD415" s="1"/>
      <c r="WZE415" s="1"/>
      <c r="WZF415" s="1"/>
      <c r="WZG415" s="1"/>
      <c r="WZH415" s="1"/>
      <c r="WZI415" s="1"/>
      <c r="WZJ415" s="1"/>
      <c r="WZK415" s="1"/>
      <c r="WZL415" s="1"/>
      <c r="WZM415" s="1"/>
      <c r="WZN415" s="1"/>
      <c r="WZO415" s="1"/>
      <c r="WZP415" s="1"/>
      <c r="WZQ415" s="1"/>
      <c r="WZR415" s="1"/>
      <c r="WZS415" s="1"/>
      <c r="WZT415" s="1"/>
      <c r="WZU415" s="1"/>
      <c r="WZV415" s="1"/>
      <c r="WZW415" s="1"/>
      <c r="WZX415" s="1"/>
      <c r="WZY415" s="1"/>
      <c r="WZZ415" s="1"/>
      <c r="XAA415" s="1"/>
      <c r="XAB415" s="1"/>
      <c r="XAC415" s="1"/>
      <c r="XAD415" s="1"/>
      <c r="XAE415" s="1"/>
      <c r="XAF415" s="1"/>
      <c r="XAG415" s="1"/>
      <c r="XAH415" s="1"/>
      <c r="XAI415" s="1"/>
      <c r="XAJ415" s="1"/>
      <c r="XAK415" s="1"/>
      <c r="XAL415" s="1"/>
      <c r="XAM415" s="1"/>
      <c r="XAN415" s="1"/>
      <c r="XAO415" s="1"/>
      <c r="XAP415" s="1"/>
      <c r="XAQ415" s="1"/>
      <c r="XAR415" s="1"/>
      <c r="XAS415" s="1"/>
      <c r="XAT415" s="1"/>
      <c r="XAU415" s="1"/>
      <c r="XAV415" s="1"/>
      <c r="XAW415" s="1"/>
      <c r="XAX415" s="1"/>
      <c r="XAY415" s="1"/>
      <c r="XAZ415" s="1"/>
      <c r="XBA415" s="1"/>
      <c r="XBB415" s="1"/>
      <c r="XBC415" s="1"/>
      <c r="XBD415" s="1"/>
      <c r="XBE415" s="1"/>
      <c r="XBF415" s="1"/>
      <c r="XBG415" s="1"/>
      <c r="XBH415" s="1"/>
      <c r="XBI415" s="1"/>
      <c r="XBJ415" s="1"/>
      <c r="XBK415" s="1"/>
      <c r="XBL415" s="1"/>
      <c r="XBM415" s="1"/>
      <c r="XBN415" s="1"/>
      <c r="XBO415" s="1"/>
      <c r="XBP415" s="1"/>
      <c r="XBQ415" s="1"/>
      <c r="XBR415" s="1"/>
      <c r="XBS415" s="1"/>
      <c r="XBT415" s="1"/>
      <c r="XBU415" s="1"/>
      <c r="XBV415" s="1"/>
      <c r="XBW415" s="1"/>
      <c r="XBX415" s="1"/>
      <c r="XBY415" s="1"/>
      <c r="XBZ415" s="1"/>
      <c r="XCA415" s="1"/>
      <c r="XCB415" s="1"/>
      <c r="XCC415" s="1"/>
      <c r="XCD415" s="1"/>
      <c r="XCE415" s="1"/>
      <c r="XCF415" s="1"/>
      <c r="XCG415" s="1"/>
      <c r="XCH415" s="1"/>
      <c r="XCI415" s="1"/>
      <c r="XCJ415" s="1"/>
      <c r="XCK415" s="1"/>
      <c r="XCL415" s="1"/>
      <c r="XCM415" s="1"/>
      <c r="XCN415" s="1"/>
      <c r="XCO415" s="1"/>
      <c r="XCP415" s="1"/>
      <c r="XCQ415" s="1"/>
      <c r="XCR415" s="1"/>
      <c r="XCS415" s="1"/>
      <c r="XCT415" s="1"/>
      <c r="XCU415" s="1"/>
      <c r="XCV415" s="1"/>
      <c r="XCW415" s="1"/>
      <c r="XCX415" s="1"/>
      <c r="XCY415" s="1"/>
      <c r="XCZ415" s="1"/>
      <c r="XDA415" s="1"/>
      <c r="XDB415" s="1"/>
      <c r="XDC415" s="1"/>
      <c r="XDD415" s="1"/>
      <c r="XDE415" s="1"/>
      <c r="XDF415" s="1"/>
      <c r="XDG415" s="1"/>
      <c r="XDH415" s="1"/>
      <c r="XDI415" s="1"/>
      <c r="XDJ415" s="1"/>
      <c r="XDK415" s="1"/>
      <c r="XDL415" s="1"/>
      <c r="XDM415" s="1"/>
      <c r="XDN415" s="1"/>
      <c r="XDO415" s="1"/>
      <c r="XDP415" s="1"/>
      <c r="XDQ415" s="1"/>
      <c r="XDR415" s="1"/>
      <c r="XDS415" s="1"/>
      <c r="XDT415" s="1"/>
      <c r="XDU415" s="1"/>
      <c r="XDV415" s="1"/>
      <c r="XDW415" s="1"/>
      <c r="XDX415" s="1"/>
      <c r="XDY415" s="1"/>
      <c r="XDZ415" s="1"/>
      <c r="XEA415" s="1"/>
      <c r="XEB415" s="1"/>
      <c r="XEC415" s="1"/>
      <c r="XED415" s="1"/>
      <c r="XEE415" s="1"/>
      <c r="XEF415" s="1"/>
      <c r="XEG415" s="1"/>
      <c r="XEH415" s="1"/>
      <c r="XEI415" s="1"/>
      <c r="XEJ415" s="1"/>
      <c r="XEK415" s="1"/>
      <c r="XEL415" s="1"/>
      <c r="XEM415" s="1"/>
      <c r="XEN415" s="1"/>
      <c r="XEO415" s="1"/>
      <c r="XEP415" s="1"/>
      <c r="XEQ415" s="1"/>
      <c r="XER415" s="1"/>
      <c r="XES415" s="1"/>
      <c r="XET415" s="1"/>
      <c r="XEU415" s="1"/>
      <c r="XEV415" s="1"/>
      <c r="XEW415" s="1"/>
      <c r="XEX415" s="1"/>
      <c r="XEY415" s="1"/>
      <c r="XEZ415" s="1"/>
      <c r="XFA415" s="1"/>
      <c r="XFB415" s="1"/>
      <c r="XFC415" s="1"/>
      <c r="XFD415" s="1"/>
    </row>
    <row r="416" spans="1:151 16227:16384" s="11" customFormat="1" ht="20.25" hidden="1" customHeight="1" x14ac:dyDescent="0.25">
      <c r="A416" s="62" t="str">
        <f t="shared" si="127"/>
        <v>2nd to 5th Floor</v>
      </c>
      <c r="B416" s="62"/>
      <c r="C416" s="60" t="str">
        <f t="shared" ca="1" si="128"/>
        <v>205 to 505</v>
      </c>
      <c r="D416" s="61"/>
      <c r="E416" s="20"/>
      <c r="F416" s="60"/>
      <c r="G416" s="61"/>
      <c r="H416" s="20"/>
      <c r="I416" s="20">
        <f t="shared" si="126"/>
        <v>0</v>
      </c>
      <c r="J416" s="1"/>
      <c r="K416" s="1"/>
      <c r="L416" s="1"/>
      <c r="M416" s="1"/>
      <c r="N416" s="1"/>
      <c r="O416" s="1"/>
      <c r="P416" s="1"/>
      <c r="Q416" s="1"/>
      <c r="R416" s="1"/>
      <c r="S416" s="1"/>
      <c r="T416" s="1"/>
      <c r="U416" s="45" t="str">
        <f t="shared" ca="1" si="129"/>
        <v>205 to 505</v>
      </c>
      <c r="V416" s="45">
        <f t="shared" ca="1" si="130"/>
        <v>205</v>
      </c>
      <c r="W416" s="45">
        <f t="shared" ca="1" si="131"/>
        <v>505</v>
      </c>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WZC416" s="1"/>
      <c r="WZD416" s="1"/>
      <c r="WZE416" s="1"/>
      <c r="WZF416" s="1"/>
      <c r="WZG416" s="1"/>
      <c r="WZH416" s="1"/>
      <c r="WZI416" s="1"/>
      <c r="WZJ416" s="1"/>
      <c r="WZK416" s="1"/>
      <c r="WZL416" s="1"/>
      <c r="WZM416" s="1"/>
      <c r="WZN416" s="1"/>
      <c r="WZO416" s="1"/>
      <c r="WZP416" s="1"/>
      <c r="WZQ416" s="1"/>
      <c r="WZR416" s="1"/>
      <c r="WZS416" s="1"/>
      <c r="WZT416" s="1"/>
      <c r="WZU416" s="1"/>
      <c r="WZV416" s="1"/>
      <c r="WZW416" s="1"/>
      <c r="WZX416" s="1"/>
      <c r="WZY416" s="1"/>
      <c r="WZZ416" s="1"/>
      <c r="XAA416" s="1"/>
      <c r="XAB416" s="1"/>
      <c r="XAC416" s="1"/>
      <c r="XAD416" s="1"/>
      <c r="XAE416" s="1"/>
      <c r="XAF416" s="1"/>
      <c r="XAG416" s="1"/>
      <c r="XAH416" s="1"/>
      <c r="XAI416" s="1"/>
      <c r="XAJ416" s="1"/>
      <c r="XAK416" s="1"/>
      <c r="XAL416" s="1"/>
      <c r="XAM416" s="1"/>
      <c r="XAN416" s="1"/>
      <c r="XAO416" s="1"/>
      <c r="XAP416" s="1"/>
      <c r="XAQ416" s="1"/>
      <c r="XAR416" s="1"/>
      <c r="XAS416" s="1"/>
      <c r="XAT416" s="1"/>
      <c r="XAU416" s="1"/>
      <c r="XAV416" s="1"/>
      <c r="XAW416" s="1"/>
      <c r="XAX416" s="1"/>
      <c r="XAY416" s="1"/>
      <c r="XAZ416" s="1"/>
      <c r="XBA416" s="1"/>
      <c r="XBB416" s="1"/>
      <c r="XBC416" s="1"/>
      <c r="XBD416" s="1"/>
      <c r="XBE416" s="1"/>
      <c r="XBF416" s="1"/>
      <c r="XBG416" s="1"/>
      <c r="XBH416" s="1"/>
      <c r="XBI416" s="1"/>
      <c r="XBJ416" s="1"/>
      <c r="XBK416" s="1"/>
      <c r="XBL416" s="1"/>
      <c r="XBM416" s="1"/>
      <c r="XBN416" s="1"/>
      <c r="XBO416" s="1"/>
      <c r="XBP416" s="1"/>
      <c r="XBQ416" s="1"/>
      <c r="XBR416" s="1"/>
      <c r="XBS416" s="1"/>
      <c r="XBT416" s="1"/>
      <c r="XBU416" s="1"/>
      <c r="XBV416" s="1"/>
      <c r="XBW416" s="1"/>
      <c r="XBX416" s="1"/>
      <c r="XBY416" s="1"/>
      <c r="XBZ416" s="1"/>
      <c r="XCA416" s="1"/>
      <c r="XCB416" s="1"/>
      <c r="XCC416" s="1"/>
      <c r="XCD416" s="1"/>
      <c r="XCE416" s="1"/>
      <c r="XCF416" s="1"/>
      <c r="XCG416" s="1"/>
      <c r="XCH416" s="1"/>
      <c r="XCI416" s="1"/>
      <c r="XCJ416" s="1"/>
      <c r="XCK416" s="1"/>
      <c r="XCL416" s="1"/>
      <c r="XCM416" s="1"/>
      <c r="XCN416" s="1"/>
      <c r="XCO416" s="1"/>
      <c r="XCP416" s="1"/>
      <c r="XCQ416" s="1"/>
      <c r="XCR416" s="1"/>
      <c r="XCS416" s="1"/>
      <c r="XCT416" s="1"/>
      <c r="XCU416" s="1"/>
      <c r="XCV416" s="1"/>
      <c r="XCW416" s="1"/>
      <c r="XCX416" s="1"/>
      <c r="XCY416" s="1"/>
      <c r="XCZ416" s="1"/>
      <c r="XDA416" s="1"/>
      <c r="XDB416" s="1"/>
      <c r="XDC416" s="1"/>
      <c r="XDD416" s="1"/>
      <c r="XDE416" s="1"/>
      <c r="XDF416" s="1"/>
      <c r="XDG416" s="1"/>
      <c r="XDH416" s="1"/>
      <c r="XDI416" s="1"/>
      <c r="XDJ416" s="1"/>
      <c r="XDK416" s="1"/>
      <c r="XDL416" s="1"/>
      <c r="XDM416" s="1"/>
      <c r="XDN416" s="1"/>
      <c r="XDO416" s="1"/>
      <c r="XDP416" s="1"/>
      <c r="XDQ416" s="1"/>
      <c r="XDR416" s="1"/>
      <c r="XDS416" s="1"/>
      <c r="XDT416" s="1"/>
      <c r="XDU416" s="1"/>
      <c r="XDV416" s="1"/>
      <c r="XDW416" s="1"/>
      <c r="XDX416" s="1"/>
      <c r="XDY416" s="1"/>
      <c r="XDZ416" s="1"/>
      <c r="XEA416" s="1"/>
      <c r="XEB416" s="1"/>
      <c r="XEC416" s="1"/>
      <c r="XED416" s="1"/>
      <c r="XEE416" s="1"/>
      <c r="XEF416" s="1"/>
      <c r="XEG416" s="1"/>
      <c r="XEH416" s="1"/>
      <c r="XEI416" s="1"/>
      <c r="XEJ416" s="1"/>
      <c r="XEK416" s="1"/>
      <c r="XEL416" s="1"/>
      <c r="XEM416" s="1"/>
      <c r="XEN416" s="1"/>
      <c r="XEO416" s="1"/>
      <c r="XEP416" s="1"/>
      <c r="XEQ416" s="1"/>
      <c r="XER416" s="1"/>
      <c r="XES416" s="1"/>
      <c r="XET416" s="1"/>
      <c r="XEU416" s="1"/>
      <c r="XEV416" s="1"/>
      <c r="XEW416" s="1"/>
      <c r="XEX416" s="1"/>
      <c r="XEY416" s="1"/>
      <c r="XEZ416" s="1"/>
      <c r="XFA416" s="1"/>
      <c r="XFB416" s="1"/>
      <c r="XFC416" s="1"/>
      <c r="XFD416" s="1"/>
    </row>
    <row r="417" spans="1:151 16227:16384" s="11" customFormat="1" ht="20.25" hidden="1" customHeight="1" x14ac:dyDescent="0.25">
      <c r="A417" s="62" t="str">
        <f t="shared" si="127"/>
        <v>2nd to 5th Floor</v>
      </c>
      <c r="B417" s="62"/>
      <c r="C417" s="60" t="str">
        <f t="shared" ca="1" si="128"/>
        <v>206 to 506</v>
      </c>
      <c r="D417" s="61"/>
      <c r="E417" s="20"/>
      <c r="F417" s="60"/>
      <c r="G417" s="61"/>
      <c r="H417" s="20"/>
      <c r="I417" s="20">
        <f t="shared" si="126"/>
        <v>0</v>
      </c>
      <c r="J417" s="1"/>
      <c r="K417" s="1"/>
      <c r="L417" s="1"/>
      <c r="M417" s="1"/>
      <c r="N417" s="1"/>
      <c r="O417" s="1"/>
      <c r="P417" s="1"/>
      <c r="Q417" s="1"/>
      <c r="R417" s="1"/>
      <c r="S417" s="1"/>
      <c r="T417" s="1"/>
      <c r="U417" s="45" t="str">
        <f t="shared" ca="1" si="129"/>
        <v>206 to 506</v>
      </c>
      <c r="V417" s="45">
        <f t="shared" ca="1" si="130"/>
        <v>206</v>
      </c>
      <c r="W417" s="45">
        <f t="shared" ca="1" si="131"/>
        <v>506</v>
      </c>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WZC417" s="1"/>
      <c r="WZD417" s="1"/>
      <c r="WZE417" s="1"/>
      <c r="WZF417" s="1"/>
      <c r="WZG417" s="1"/>
      <c r="WZH417" s="1"/>
      <c r="WZI417" s="1"/>
      <c r="WZJ417" s="1"/>
      <c r="WZK417" s="1"/>
      <c r="WZL417" s="1"/>
      <c r="WZM417" s="1"/>
      <c r="WZN417" s="1"/>
      <c r="WZO417" s="1"/>
      <c r="WZP417" s="1"/>
      <c r="WZQ417" s="1"/>
      <c r="WZR417" s="1"/>
      <c r="WZS417" s="1"/>
      <c r="WZT417" s="1"/>
      <c r="WZU417" s="1"/>
      <c r="WZV417" s="1"/>
      <c r="WZW417" s="1"/>
      <c r="WZX417" s="1"/>
      <c r="WZY417" s="1"/>
      <c r="WZZ417" s="1"/>
      <c r="XAA417" s="1"/>
      <c r="XAB417" s="1"/>
      <c r="XAC417" s="1"/>
      <c r="XAD417" s="1"/>
      <c r="XAE417" s="1"/>
      <c r="XAF417" s="1"/>
      <c r="XAG417" s="1"/>
      <c r="XAH417" s="1"/>
      <c r="XAI417" s="1"/>
      <c r="XAJ417" s="1"/>
      <c r="XAK417" s="1"/>
      <c r="XAL417" s="1"/>
      <c r="XAM417" s="1"/>
      <c r="XAN417" s="1"/>
      <c r="XAO417" s="1"/>
      <c r="XAP417" s="1"/>
      <c r="XAQ417" s="1"/>
      <c r="XAR417" s="1"/>
      <c r="XAS417" s="1"/>
      <c r="XAT417" s="1"/>
      <c r="XAU417" s="1"/>
      <c r="XAV417" s="1"/>
      <c r="XAW417" s="1"/>
      <c r="XAX417" s="1"/>
      <c r="XAY417" s="1"/>
      <c r="XAZ417" s="1"/>
      <c r="XBA417" s="1"/>
      <c r="XBB417" s="1"/>
      <c r="XBC417" s="1"/>
      <c r="XBD417" s="1"/>
      <c r="XBE417" s="1"/>
      <c r="XBF417" s="1"/>
      <c r="XBG417" s="1"/>
      <c r="XBH417" s="1"/>
      <c r="XBI417" s="1"/>
      <c r="XBJ417" s="1"/>
      <c r="XBK417" s="1"/>
      <c r="XBL417" s="1"/>
      <c r="XBM417" s="1"/>
      <c r="XBN417" s="1"/>
      <c r="XBO417" s="1"/>
      <c r="XBP417" s="1"/>
      <c r="XBQ417" s="1"/>
      <c r="XBR417" s="1"/>
      <c r="XBS417" s="1"/>
      <c r="XBT417" s="1"/>
      <c r="XBU417" s="1"/>
      <c r="XBV417" s="1"/>
      <c r="XBW417" s="1"/>
      <c r="XBX417" s="1"/>
      <c r="XBY417" s="1"/>
      <c r="XBZ417" s="1"/>
      <c r="XCA417" s="1"/>
      <c r="XCB417" s="1"/>
      <c r="XCC417" s="1"/>
      <c r="XCD417" s="1"/>
      <c r="XCE417" s="1"/>
      <c r="XCF417" s="1"/>
      <c r="XCG417" s="1"/>
      <c r="XCH417" s="1"/>
      <c r="XCI417" s="1"/>
      <c r="XCJ417" s="1"/>
      <c r="XCK417" s="1"/>
      <c r="XCL417" s="1"/>
      <c r="XCM417" s="1"/>
      <c r="XCN417" s="1"/>
      <c r="XCO417" s="1"/>
      <c r="XCP417" s="1"/>
      <c r="XCQ417" s="1"/>
      <c r="XCR417" s="1"/>
      <c r="XCS417" s="1"/>
      <c r="XCT417" s="1"/>
      <c r="XCU417" s="1"/>
      <c r="XCV417" s="1"/>
      <c r="XCW417" s="1"/>
      <c r="XCX417" s="1"/>
      <c r="XCY417" s="1"/>
      <c r="XCZ417" s="1"/>
      <c r="XDA417" s="1"/>
      <c r="XDB417" s="1"/>
      <c r="XDC417" s="1"/>
      <c r="XDD417" s="1"/>
      <c r="XDE417" s="1"/>
      <c r="XDF417" s="1"/>
      <c r="XDG417" s="1"/>
      <c r="XDH417" s="1"/>
      <c r="XDI417" s="1"/>
      <c r="XDJ417" s="1"/>
      <c r="XDK417" s="1"/>
      <c r="XDL417" s="1"/>
      <c r="XDM417" s="1"/>
      <c r="XDN417" s="1"/>
      <c r="XDO417" s="1"/>
      <c r="XDP417" s="1"/>
      <c r="XDQ417" s="1"/>
      <c r="XDR417" s="1"/>
      <c r="XDS417" s="1"/>
      <c r="XDT417" s="1"/>
      <c r="XDU417" s="1"/>
      <c r="XDV417" s="1"/>
      <c r="XDW417" s="1"/>
      <c r="XDX417" s="1"/>
      <c r="XDY417" s="1"/>
      <c r="XDZ417" s="1"/>
      <c r="XEA417" s="1"/>
      <c r="XEB417" s="1"/>
      <c r="XEC417" s="1"/>
      <c r="XED417" s="1"/>
      <c r="XEE417" s="1"/>
      <c r="XEF417" s="1"/>
      <c r="XEG417" s="1"/>
      <c r="XEH417" s="1"/>
      <c r="XEI417" s="1"/>
      <c r="XEJ417" s="1"/>
      <c r="XEK417" s="1"/>
      <c r="XEL417" s="1"/>
      <c r="XEM417" s="1"/>
      <c r="XEN417" s="1"/>
      <c r="XEO417" s="1"/>
      <c r="XEP417" s="1"/>
      <c r="XEQ417" s="1"/>
      <c r="XER417" s="1"/>
      <c r="XES417" s="1"/>
      <c r="XET417" s="1"/>
      <c r="XEU417" s="1"/>
      <c r="XEV417" s="1"/>
      <c r="XEW417" s="1"/>
      <c r="XEX417" s="1"/>
      <c r="XEY417" s="1"/>
      <c r="XEZ417" s="1"/>
      <c r="XFA417" s="1"/>
      <c r="XFB417" s="1"/>
      <c r="XFC417" s="1"/>
      <c r="XFD417" s="1"/>
    </row>
    <row r="418" spans="1:151 16227:16384" s="11" customFormat="1" ht="20.25" hidden="1" customHeight="1" x14ac:dyDescent="0.25">
      <c r="A418" s="62" t="str">
        <f t="shared" si="127"/>
        <v>2nd to 5th Floor</v>
      </c>
      <c r="B418" s="62"/>
      <c r="C418" s="60" t="str">
        <f t="shared" ca="1" si="128"/>
        <v>207 to 507</v>
      </c>
      <c r="D418" s="61"/>
      <c r="E418" s="20"/>
      <c r="F418" s="60"/>
      <c r="G418" s="61"/>
      <c r="H418" s="20"/>
      <c r="I418" s="20">
        <f t="shared" si="126"/>
        <v>0</v>
      </c>
      <c r="J418" s="1"/>
      <c r="K418" s="1"/>
      <c r="L418" s="1"/>
      <c r="M418" s="1"/>
      <c r="N418" s="1"/>
      <c r="O418" s="1"/>
      <c r="P418" s="1"/>
      <c r="Q418" s="1"/>
      <c r="R418" s="1"/>
      <c r="S418" s="1"/>
      <c r="T418" s="1"/>
      <c r="U418" s="45" t="str">
        <f t="shared" ca="1" si="129"/>
        <v>207 to 507</v>
      </c>
      <c r="V418" s="45">
        <f t="shared" ca="1" si="130"/>
        <v>207</v>
      </c>
      <c r="W418" s="45">
        <f t="shared" ca="1" si="131"/>
        <v>507</v>
      </c>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WZC418" s="1"/>
      <c r="WZD418" s="1"/>
      <c r="WZE418" s="1"/>
      <c r="WZF418" s="1"/>
      <c r="WZG418" s="1"/>
      <c r="WZH418" s="1"/>
      <c r="WZI418" s="1"/>
      <c r="WZJ418" s="1"/>
      <c r="WZK418" s="1"/>
      <c r="WZL418" s="1"/>
      <c r="WZM418" s="1"/>
      <c r="WZN418" s="1"/>
      <c r="WZO418" s="1"/>
      <c r="WZP418" s="1"/>
      <c r="WZQ418" s="1"/>
      <c r="WZR418" s="1"/>
      <c r="WZS418" s="1"/>
      <c r="WZT418" s="1"/>
      <c r="WZU418" s="1"/>
      <c r="WZV418" s="1"/>
      <c r="WZW418" s="1"/>
      <c r="WZX418" s="1"/>
      <c r="WZY418" s="1"/>
      <c r="WZZ418" s="1"/>
      <c r="XAA418" s="1"/>
      <c r="XAB418" s="1"/>
      <c r="XAC418" s="1"/>
      <c r="XAD418" s="1"/>
      <c r="XAE418" s="1"/>
      <c r="XAF418" s="1"/>
      <c r="XAG418" s="1"/>
      <c r="XAH418" s="1"/>
      <c r="XAI418" s="1"/>
      <c r="XAJ418" s="1"/>
      <c r="XAK418" s="1"/>
      <c r="XAL418" s="1"/>
      <c r="XAM418" s="1"/>
      <c r="XAN418" s="1"/>
      <c r="XAO418" s="1"/>
      <c r="XAP418" s="1"/>
      <c r="XAQ418" s="1"/>
      <c r="XAR418" s="1"/>
      <c r="XAS418" s="1"/>
      <c r="XAT418" s="1"/>
      <c r="XAU418" s="1"/>
      <c r="XAV418" s="1"/>
      <c r="XAW418" s="1"/>
      <c r="XAX418" s="1"/>
      <c r="XAY418" s="1"/>
      <c r="XAZ418" s="1"/>
      <c r="XBA418" s="1"/>
      <c r="XBB418" s="1"/>
      <c r="XBC418" s="1"/>
      <c r="XBD418" s="1"/>
      <c r="XBE418" s="1"/>
      <c r="XBF418" s="1"/>
      <c r="XBG418" s="1"/>
      <c r="XBH418" s="1"/>
      <c r="XBI418" s="1"/>
      <c r="XBJ418" s="1"/>
      <c r="XBK418" s="1"/>
      <c r="XBL418" s="1"/>
      <c r="XBM418" s="1"/>
      <c r="XBN418" s="1"/>
      <c r="XBO418" s="1"/>
      <c r="XBP418" s="1"/>
      <c r="XBQ418" s="1"/>
      <c r="XBR418" s="1"/>
      <c r="XBS418" s="1"/>
      <c r="XBT418" s="1"/>
      <c r="XBU418" s="1"/>
      <c r="XBV418" s="1"/>
      <c r="XBW418" s="1"/>
      <c r="XBX418" s="1"/>
      <c r="XBY418" s="1"/>
      <c r="XBZ418" s="1"/>
      <c r="XCA418" s="1"/>
      <c r="XCB418" s="1"/>
      <c r="XCC418" s="1"/>
      <c r="XCD418" s="1"/>
      <c r="XCE418" s="1"/>
      <c r="XCF418" s="1"/>
      <c r="XCG418" s="1"/>
      <c r="XCH418" s="1"/>
      <c r="XCI418" s="1"/>
      <c r="XCJ418" s="1"/>
      <c r="XCK418" s="1"/>
      <c r="XCL418" s="1"/>
      <c r="XCM418" s="1"/>
      <c r="XCN418" s="1"/>
      <c r="XCO418" s="1"/>
      <c r="XCP418" s="1"/>
      <c r="XCQ418" s="1"/>
      <c r="XCR418" s="1"/>
      <c r="XCS418" s="1"/>
      <c r="XCT418" s="1"/>
      <c r="XCU418" s="1"/>
      <c r="XCV418" s="1"/>
      <c r="XCW418" s="1"/>
      <c r="XCX418" s="1"/>
      <c r="XCY418" s="1"/>
      <c r="XCZ418" s="1"/>
      <c r="XDA418" s="1"/>
      <c r="XDB418" s="1"/>
      <c r="XDC418" s="1"/>
      <c r="XDD418" s="1"/>
      <c r="XDE418" s="1"/>
      <c r="XDF418" s="1"/>
      <c r="XDG418" s="1"/>
      <c r="XDH418" s="1"/>
      <c r="XDI418" s="1"/>
      <c r="XDJ418" s="1"/>
      <c r="XDK418" s="1"/>
      <c r="XDL418" s="1"/>
      <c r="XDM418" s="1"/>
      <c r="XDN418" s="1"/>
      <c r="XDO418" s="1"/>
      <c r="XDP418" s="1"/>
      <c r="XDQ418" s="1"/>
      <c r="XDR418" s="1"/>
      <c r="XDS418" s="1"/>
      <c r="XDT418" s="1"/>
      <c r="XDU418" s="1"/>
      <c r="XDV418" s="1"/>
      <c r="XDW418" s="1"/>
      <c r="XDX418" s="1"/>
      <c r="XDY418" s="1"/>
      <c r="XDZ418" s="1"/>
      <c r="XEA418" s="1"/>
      <c r="XEB418" s="1"/>
      <c r="XEC418" s="1"/>
      <c r="XED418" s="1"/>
      <c r="XEE418" s="1"/>
      <c r="XEF418" s="1"/>
      <c r="XEG418" s="1"/>
      <c r="XEH418" s="1"/>
      <c r="XEI418" s="1"/>
      <c r="XEJ418" s="1"/>
      <c r="XEK418" s="1"/>
      <c r="XEL418" s="1"/>
      <c r="XEM418" s="1"/>
      <c r="XEN418" s="1"/>
      <c r="XEO418" s="1"/>
      <c r="XEP418" s="1"/>
      <c r="XEQ418" s="1"/>
      <c r="XER418" s="1"/>
      <c r="XES418" s="1"/>
      <c r="XET418" s="1"/>
      <c r="XEU418" s="1"/>
      <c r="XEV418" s="1"/>
      <c r="XEW418" s="1"/>
      <c r="XEX418" s="1"/>
      <c r="XEY418" s="1"/>
      <c r="XEZ418" s="1"/>
      <c r="XFA418" s="1"/>
      <c r="XFB418" s="1"/>
      <c r="XFC418" s="1"/>
      <c r="XFD418" s="1"/>
    </row>
    <row r="419" spans="1:151 16227:16384" s="11" customFormat="1" ht="20.25" hidden="1" customHeight="1" x14ac:dyDescent="0.25">
      <c r="A419" s="62" t="str">
        <f t="shared" si="127"/>
        <v>2nd to 5th Floor</v>
      </c>
      <c r="B419" s="62"/>
      <c r="C419" s="60" t="str">
        <f t="shared" ca="1" si="128"/>
        <v>208 to 508</v>
      </c>
      <c r="D419" s="61"/>
      <c r="E419" s="20"/>
      <c r="F419" s="60"/>
      <c r="G419" s="61"/>
      <c r="H419" s="20"/>
      <c r="I419" s="20">
        <f t="shared" si="126"/>
        <v>0</v>
      </c>
      <c r="J419" s="1"/>
      <c r="K419" s="1"/>
      <c r="L419" s="1"/>
      <c r="M419" s="1"/>
      <c r="N419" s="1"/>
      <c r="O419" s="1"/>
      <c r="P419" s="1"/>
      <c r="Q419" s="1"/>
      <c r="R419" s="1"/>
      <c r="S419" s="1"/>
      <c r="T419" s="1"/>
      <c r="U419" s="45" t="str">
        <f t="shared" ca="1" si="129"/>
        <v>208 to 508</v>
      </c>
      <c r="V419" s="45">
        <f t="shared" ca="1" si="130"/>
        <v>208</v>
      </c>
      <c r="W419" s="45">
        <f t="shared" ca="1" si="131"/>
        <v>508</v>
      </c>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WZC419" s="1"/>
      <c r="WZD419" s="1"/>
      <c r="WZE419" s="1"/>
      <c r="WZF419" s="1"/>
      <c r="WZG419" s="1"/>
      <c r="WZH419" s="1"/>
      <c r="WZI419" s="1"/>
      <c r="WZJ419" s="1"/>
      <c r="WZK419" s="1"/>
      <c r="WZL419" s="1"/>
      <c r="WZM419" s="1"/>
      <c r="WZN419" s="1"/>
      <c r="WZO419" s="1"/>
      <c r="WZP419" s="1"/>
      <c r="WZQ419" s="1"/>
      <c r="WZR419" s="1"/>
      <c r="WZS419" s="1"/>
      <c r="WZT419" s="1"/>
      <c r="WZU419" s="1"/>
      <c r="WZV419" s="1"/>
      <c r="WZW419" s="1"/>
      <c r="WZX419" s="1"/>
      <c r="WZY419" s="1"/>
      <c r="WZZ419" s="1"/>
      <c r="XAA419" s="1"/>
      <c r="XAB419" s="1"/>
      <c r="XAC419" s="1"/>
      <c r="XAD419" s="1"/>
      <c r="XAE419" s="1"/>
      <c r="XAF419" s="1"/>
      <c r="XAG419" s="1"/>
      <c r="XAH419" s="1"/>
      <c r="XAI419" s="1"/>
      <c r="XAJ419" s="1"/>
      <c r="XAK419" s="1"/>
      <c r="XAL419" s="1"/>
      <c r="XAM419" s="1"/>
      <c r="XAN419" s="1"/>
      <c r="XAO419" s="1"/>
      <c r="XAP419" s="1"/>
      <c r="XAQ419" s="1"/>
      <c r="XAR419" s="1"/>
      <c r="XAS419" s="1"/>
      <c r="XAT419" s="1"/>
      <c r="XAU419" s="1"/>
      <c r="XAV419" s="1"/>
      <c r="XAW419" s="1"/>
      <c r="XAX419" s="1"/>
      <c r="XAY419" s="1"/>
      <c r="XAZ419" s="1"/>
      <c r="XBA419" s="1"/>
      <c r="XBB419" s="1"/>
      <c r="XBC419" s="1"/>
      <c r="XBD419" s="1"/>
      <c r="XBE419" s="1"/>
      <c r="XBF419" s="1"/>
      <c r="XBG419" s="1"/>
      <c r="XBH419" s="1"/>
      <c r="XBI419" s="1"/>
      <c r="XBJ419" s="1"/>
      <c r="XBK419" s="1"/>
      <c r="XBL419" s="1"/>
      <c r="XBM419" s="1"/>
      <c r="XBN419" s="1"/>
      <c r="XBO419" s="1"/>
      <c r="XBP419" s="1"/>
      <c r="XBQ419" s="1"/>
      <c r="XBR419" s="1"/>
      <c r="XBS419" s="1"/>
      <c r="XBT419" s="1"/>
      <c r="XBU419" s="1"/>
      <c r="XBV419" s="1"/>
      <c r="XBW419" s="1"/>
      <c r="XBX419" s="1"/>
      <c r="XBY419" s="1"/>
      <c r="XBZ419" s="1"/>
      <c r="XCA419" s="1"/>
      <c r="XCB419" s="1"/>
      <c r="XCC419" s="1"/>
      <c r="XCD419" s="1"/>
      <c r="XCE419" s="1"/>
      <c r="XCF419" s="1"/>
      <c r="XCG419" s="1"/>
      <c r="XCH419" s="1"/>
      <c r="XCI419" s="1"/>
      <c r="XCJ419" s="1"/>
      <c r="XCK419" s="1"/>
      <c r="XCL419" s="1"/>
      <c r="XCM419" s="1"/>
      <c r="XCN419" s="1"/>
      <c r="XCO419" s="1"/>
      <c r="XCP419" s="1"/>
      <c r="XCQ419" s="1"/>
      <c r="XCR419" s="1"/>
      <c r="XCS419" s="1"/>
      <c r="XCT419" s="1"/>
      <c r="XCU419" s="1"/>
      <c r="XCV419" s="1"/>
      <c r="XCW419" s="1"/>
      <c r="XCX419" s="1"/>
      <c r="XCY419" s="1"/>
      <c r="XCZ419" s="1"/>
      <c r="XDA419" s="1"/>
      <c r="XDB419" s="1"/>
      <c r="XDC419" s="1"/>
      <c r="XDD419" s="1"/>
      <c r="XDE419" s="1"/>
      <c r="XDF419" s="1"/>
      <c r="XDG419" s="1"/>
      <c r="XDH419" s="1"/>
      <c r="XDI419" s="1"/>
      <c r="XDJ419" s="1"/>
      <c r="XDK419" s="1"/>
      <c r="XDL419" s="1"/>
      <c r="XDM419" s="1"/>
      <c r="XDN419" s="1"/>
      <c r="XDO419" s="1"/>
      <c r="XDP419" s="1"/>
      <c r="XDQ419" s="1"/>
      <c r="XDR419" s="1"/>
      <c r="XDS419" s="1"/>
      <c r="XDT419" s="1"/>
      <c r="XDU419" s="1"/>
      <c r="XDV419" s="1"/>
      <c r="XDW419" s="1"/>
      <c r="XDX419" s="1"/>
      <c r="XDY419" s="1"/>
      <c r="XDZ419" s="1"/>
      <c r="XEA419" s="1"/>
      <c r="XEB419" s="1"/>
      <c r="XEC419" s="1"/>
      <c r="XED419" s="1"/>
      <c r="XEE419" s="1"/>
      <c r="XEF419" s="1"/>
      <c r="XEG419" s="1"/>
      <c r="XEH419" s="1"/>
      <c r="XEI419" s="1"/>
      <c r="XEJ419" s="1"/>
      <c r="XEK419" s="1"/>
      <c r="XEL419" s="1"/>
      <c r="XEM419" s="1"/>
      <c r="XEN419" s="1"/>
      <c r="XEO419" s="1"/>
      <c r="XEP419" s="1"/>
      <c r="XEQ419" s="1"/>
      <c r="XER419" s="1"/>
      <c r="XES419" s="1"/>
      <c r="XET419" s="1"/>
      <c r="XEU419" s="1"/>
      <c r="XEV419" s="1"/>
      <c r="XEW419" s="1"/>
      <c r="XEX419" s="1"/>
      <c r="XEY419" s="1"/>
      <c r="XEZ419" s="1"/>
      <c r="XFA419" s="1"/>
      <c r="XFB419" s="1"/>
      <c r="XFC419" s="1"/>
      <c r="XFD419" s="1"/>
    </row>
    <row r="420" spans="1:151 16227:16384" s="11" customFormat="1" ht="20.25" hidden="1" customHeight="1" x14ac:dyDescent="0.25">
      <c r="A420" s="62" t="str">
        <f t="shared" si="127"/>
        <v>2nd to 5th Floor</v>
      </c>
      <c r="B420" s="62"/>
      <c r="C420" s="60" t="str">
        <f t="shared" ca="1" si="128"/>
        <v>209 to 509</v>
      </c>
      <c r="D420" s="61"/>
      <c r="E420" s="20"/>
      <c r="F420" s="60"/>
      <c r="G420" s="61"/>
      <c r="H420" s="20"/>
      <c r="I420" s="20">
        <f t="shared" si="126"/>
        <v>0</v>
      </c>
      <c r="J420" s="1"/>
      <c r="K420" s="1"/>
      <c r="L420" s="1"/>
      <c r="M420" s="1"/>
      <c r="N420" s="1"/>
      <c r="O420" s="1"/>
      <c r="P420" s="1"/>
      <c r="Q420" s="1"/>
      <c r="R420" s="1"/>
      <c r="S420" s="1"/>
      <c r="T420" s="1"/>
      <c r="U420" s="45" t="str">
        <f t="shared" ca="1" si="129"/>
        <v>209 to 509</v>
      </c>
      <c r="V420" s="45">
        <f t="shared" ca="1" si="130"/>
        <v>209</v>
      </c>
      <c r="W420" s="45">
        <f t="shared" ca="1" si="131"/>
        <v>509</v>
      </c>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WZC420" s="1"/>
      <c r="WZD420" s="1"/>
      <c r="WZE420" s="1"/>
      <c r="WZF420" s="1"/>
      <c r="WZG420" s="1"/>
      <c r="WZH420" s="1"/>
      <c r="WZI420" s="1"/>
      <c r="WZJ420" s="1"/>
      <c r="WZK420" s="1"/>
      <c r="WZL420" s="1"/>
      <c r="WZM420" s="1"/>
      <c r="WZN420" s="1"/>
      <c r="WZO420" s="1"/>
      <c r="WZP420" s="1"/>
      <c r="WZQ420" s="1"/>
      <c r="WZR420" s="1"/>
      <c r="WZS420" s="1"/>
      <c r="WZT420" s="1"/>
      <c r="WZU420" s="1"/>
      <c r="WZV420" s="1"/>
      <c r="WZW420" s="1"/>
      <c r="WZX420" s="1"/>
      <c r="WZY420" s="1"/>
      <c r="WZZ420" s="1"/>
      <c r="XAA420" s="1"/>
      <c r="XAB420" s="1"/>
      <c r="XAC420" s="1"/>
      <c r="XAD420" s="1"/>
      <c r="XAE420" s="1"/>
      <c r="XAF420" s="1"/>
      <c r="XAG420" s="1"/>
      <c r="XAH420" s="1"/>
      <c r="XAI420" s="1"/>
      <c r="XAJ420" s="1"/>
      <c r="XAK420" s="1"/>
      <c r="XAL420" s="1"/>
      <c r="XAM420" s="1"/>
      <c r="XAN420" s="1"/>
      <c r="XAO420" s="1"/>
      <c r="XAP420" s="1"/>
      <c r="XAQ420" s="1"/>
      <c r="XAR420" s="1"/>
      <c r="XAS420" s="1"/>
      <c r="XAT420" s="1"/>
      <c r="XAU420" s="1"/>
      <c r="XAV420" s="1"/>
      <c r="XAW420" s="1"/>
      <c r="XAX420" s="1"/>
      <c r="XAY420" s="1"/>
      <c r="XAZ420" s="1"/>
      <c r="XBA420" s="1"/>
      <c r="XBB420" s="1"/>
      <c r="XBC420" s="1"/>
      <c r="XBD420" s="1"/>
      <c r="XBE420" s="1"/>
      <c r="XBF420" s="1"/>
      <c r="XBG420" s="1"/>
      <c r="XBH420" s="1"/>
      <c r="XBI420" s="1"/>
      <c r="XBJ420" s="1"/>
      <c r="XBK420" s="1"/>
      <c r="XBL420" s="1"/>
      <c r="XBM420" s="1"/>
      <c r="XBN420" s="1"/>
      <c r="XBO420" s="1"/>
      <c r="XBP420" s="1"/>
      <c r="XBQ420" s="1"/>
      <c r="XBR420" s="1"/>
      <c r="XBS420" s="1"/>
      <c r="XBT420" s="1"/>
      <c r="XBU420" s="1"/>
      <c r="XBV420" s="1"/>
      <c r="XBW420" s="1"/>
      <c r="XBX420" s="1"/>
      <c r="XBY420" s="1"/>
      <c r="XBZ420" s="1"/>
      <c r="XCA420" s="1"/>
      <c r="XCB420" s="1"/>
      <c r="XCC420" s="1"/>
      <c r="XCD420" s="1"/>
      <c r="XCE420" s="1"/>
      <c r="XCF420" s="1"/>
      <c r="XCG420" s="1"/>
      <c r="XCH420" s="1"/>
      <c r="XCI420" s="1"/>
      <c r="XCJ420" s="1"/>
      <c r="XCK420" s="1"/>
      <c r="XCL420" s="1"/>
      <c r="XCM420" s="1"/>
      <c r="XCN420" s="1"/>
      <c r="XCO420" s="1"/>
      <c r="XCP420" s="1"/>
      <c r="XCQ420" s="1"/>
      <c r="XCR420" s="1"/>
      <c r="XCS420" s="1"/>
      <c r="XCT420" s="1"/>
      <c r="XCU420" s="1"/>
      <c r="XCV420" s="1"/>
      <c r="XCW420" s="1"/>
      <c r="XCX420" s="1"/>
      <c r="XCY420" s="1"/>
      <c r="XCZ420" s="1"/>
      <c r="XDA420" s="1"/>
      <c r="XDB420" s="1"/>
      <c r="XDC420" s="1"/>
      <c r="XDD420" s="1"/>
      <c r="XDE420" s="1"/>
      <c r="XDF420" s="1"/>
      <c r="XDG420" s="1"/>
      <c r="XDH420" s="1"/>
      <c r="XDI420" s="1"/>
      <c r="XDJ420" s="1"/>
      <c r="XDK420" s="1"/>
      <c r="XDL420" s="1"/>
      <c r="XDM420" s="1"/>
      <c r="XDN420" s="1"/>
      <c r="XDO420" s="1"/>
      <c r="XDP420" s="1"/>
      <c r="XDQ420" s="1"/>
      <c r="XDR420" s="1"/>
      <c r="XDS420" s="1"/>
      <c r="XDT420" s="1"/>
      <c r="XDU420" s="1"/>
      <c r="XDV420" s="1"/>
      <c r="XDW420" s="1"/>
      <c r="XDX420" s="1"/>
      <c r="XDY420" s="1"/>
      <c r="XDZ420" s="1"/>
      <c r="XEA420" s="1"/>
      <c r="XEB420" s="1"/>
      <c r="XEC420" s="1"/>
      <c r="XED420" s="1"/>
      <c r="XEE420" s="1"/>
      <c r="XEF420" s="1"/>
      <c r="XEG420" s="1"/>
      <c r="XEH420" s="1"/>
      <c r="XEI420" s="1"/>
      <c r="XEJ420" s="1"/>
      <c r="XEK420" s="1"/>
      <c r="XEL420" s="1"/>
      <c r="XEM420" s="1"/>
      <c r="XEN420" s="1"/>
      <c r="XEO420" s="1"/>
      <c r="XEP420" s="1"/>
      <c r="XEQ420" s="1"/>
      <c r="XER420" s="1"/>
      <c r="XES420" s="1"/>
      <c r="XET420" s="1"/>
      <c r="XEU420" s="1"/>
      <c r="XEV420" s="1"/>
      <c r="XEW420" s="1"/>
      <c r="XEX420" s="1"/>
      <c r="XEY420" s="1"/>
      <c r="XEZ420" s="1"/>
      <c r="XFA420" s="1"/>
      <c r="XFB420" s="1"/>
      <c r="XFC420" s="1"/>
      <c r="XFD420" s="1"/>
    </row>
    <row r="421" spans="1:151 16227:16384" s="11" customFormat="1" ht="20.25" hidden="1" customHeight="1" x14ac:dyDescent="0.25">
      <c r="A421" s="62" t="str">
        <f t="shared" si="127"/>
        <v>2nd to 5th Floor</v>
      </c>
      <c r="B421" s="62"/>
      <c r="C421" s="60" t="str">
        <f t="shared" ca="1" si="128"/>
        <v>210 to 510</v>
      </c>
      <c r="D421" s="61"/>
      <c r="E421" s="20"/>
      <c r="F421" s="60"/>
      <c r="G421" s="61"/>
      <c r="H421" s="20"/>
      <c r="I421" s="20">
        <f t="shared" si="126"/>
        <v>0</v>
      </c>
      <c r="J421" s="1"/>
      <c r="K421" s="1"/>
      <c r="L421" s="1"/>
      <c r="M421" s="1"/>
      <c r="N421" s="1"/>
      <c r="O421" s="1"/>
      <c r="P421" s="1"/>
      <c r="Q421" s="1"/>
      <c r="R421" s="1"/>
      <c r="S421" s="1"/>
      <c r="T421" s="1"/>
      <c r="U421" s="45" t="str">
        <f t="shared" ca="1" si="129"/>
        <v>210 to 510</v>
      </c>
      <c r="V421" s="45">
        <f t="shared" ca="1" si="130"/>
        <v>210</v>
      </c>
      <c r="W421" s="45">
        <f t="shared" ca="1" si="131"/>
        <v>510</v>
      </c>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WZC421" s="1"/>
      <c r="WZD421" s="1"/>
      <c r="WZE421" s="1"/>
      <c r="WZF421" s="1"/>
      <c r="WZG421" s="1"/>
      <c r="WZH421" s="1"/>
      <c r="WZI421" s="1"/>
      <c r="WZJ421" s="1"/>
      <c r="WZK421" s="1"/>
      <c r="WZL421" s="1"/>
      <c r="WZM421" s="1"/>
      <c r="WZN421" s="1"/>
      <c r="WZO421" s="1"/>
      <c r="WZP421" s="1"/>
      <c r="WZQ421" s="1"/>
      <c r="WZR421" s="1"/>
      <c r="WZS421" s="1"/>
      <c r="WZT421" s="1"/>
      <c r="WZU421" s="1"/>
      <c r="WZV421" s="1"/>
      <c r="WZW421" s="1"/>
      <c r="WZX421" s="1"/>
      <c r="WZY421" s="1"/>
      <c r="WZZ421" s="1"/>
      <c r="XAA421" s="1"/>
      <c r="XAB421" s="1"/>
      <c r="XAC421" s="1"/>
      <c r="XAD421" s="1"/>
      <c r="XAE421" s="1"/>
      <c r="XAF421" s="1"/>
      <c r="XAG421" s="1"/>
      <c r="XAH421" s="1"/>
      <c r="XAI421" s="1"/>
      <c r="XAJ421" s="1"/>
      <c r="XAK421" s="1"/>
      <c r="XAL421" s="1"/>
      <c r="XAM421" s="1"/>
      <c r="XAN421" s="1"/>
      <c r="XAO421" s="1"/>
      <c r="XAP421" s="1"/>
      <c r="XAQ421" s="1"/>
      <c r="XAR421" s="1"/>
      <c r="XAS421" s="1"/>
      <c r="XAT421" s="1"/>
      <c r="XAU421" s="1"/>
      <c r="XAV421" s="1"/>
      <c r="XAW421" s="1"/>
      <c r="XAX421" s="1"/>
      <c r="XAY421" s="1"/>
      <c r="XAZ421" s="1"/>
      <c r="XBA421" s="1"/>
      <c r="XBB421" s="1"/>
      <c r="XBC421" s="1"/>
      <c r="XBD421" s="1"/>
      <c r="XBE421" s="1"/>
      <c r="XBF421" s="1"/>
      <c r="XBG421" s="1"/>
      <c r="XBH421" s="1"/>
      <c r="XBI421" s="1"/>
      <c r="XBJ421" s="1"/>
      <c r="XBK421" s="1"/>
      <c r="XBL421" s="1"/>
      <c r="XBM421" s="1"/>
      <c r="XBN421" s="1"/>
      <c r="XBO421" s="1"/>
      <c r="XBP421" s="1"/>
      <c r="XBQ421" s="1"/>
      <c r="XBR421" s="1"/>
      <c r="XBS421" s="1"/>
      <c r="XBT421" s="1"/>
      <c r="XBU421" s="1"/>
      <c r="XBV421" s="1"/>
      <c r="XBW421" s="1"/>
      <c r="XBX421" s="1"/>
      <c r="XBY421" s="1"/>
      <c r="XBZ421" s="1"/>
      <c r="XCA421" s="1"/>
      <c r="XCB421" s="1"/>
      <c r="XCC421" s="1"/>
      <c r="XCD421" s="1"/>
      <c r="XCE421" s="1"/>
      <c r="XCF421" s="1"/>
      <c r="XCG421" s="1"/>
      <c r="XCH421" s="1"/>
      <c r="XCI421" s="1"/>
      <c r="XCJ421" s="1"/>
      <c r="XCK421" s="1"/>
      <c r="XCL421" s="1"/>
      <c r="XCM421" s="1"/>
      <c r="XCN421" s="1"/>
      <c r="XCO421" s="1"/>
      <c r="XCP421" s="1"/>
      <c r="XCQ421" s="1"/>
      <c r="XCR421" s="1"/>
      <c r="XCS421" s="1"/>
      <c r="XCT421" s="1"/>
      <c r="XCU421" s="1"/>
      <c r="XCV421" s="1"/>
      <c r="XCW421" s="1"/>
      <c r="XCX421" s="1"/>
      <c r="XCY421" s="1"/>
      <c r="XCZ421" s="1"/>
      <c r="XDA421" s="1"/>
      <c r="XDB421" s="1"/>
      <c r="XDC421" s="1"/>
      <c r="XDD421" s="1"/>
      <c r="XDE421" s="1"/>
      <c r="XDF421" s="1"/>
      <c r="XDG421" s="1"/>
      <c r="XDH421" s="1"/>
      <c r="XDI421" s="1"/>
      <c r="XDJ421" s="1"/>
      <c r="XDK421" s="1"/>
      <c r="XDL421" s="1"/>
      <c r="XDM421" s="1"/>
      <c r="XDN421" s="1"/>
      <c r="XDO421" s="1"/>
      <c r="XDP421" s="1"/>
      <c r="XDQ421" s="1"/>
      <c r="XDR421" s="1"/>
      <c r="XDS421" s="1"/>
      <c r="XDT421" s="1"/>
      <c r="XDU421" s="1"/>
      <c r="XDV421" s="1"/>
      <c r="XDW421" s="1"/>
      <c r="XDX421" s="1"/>
      <c r="XDY421" s="1"/>
      <c r="XDZ421" s="1"/>
      <c r="XEA421" s="1"/>
      <c r="XEB421" s="1"/>
      <c r="XEC421" s="1"/>
      <c r="XED421" s="1"/>
      <c r="XEE421" s="1"/>
      <c r="XEF421" s="1"/>
      <c r="XEG421" s="1"/>
      <c r="XEH421" s="1"/>
      <c r="XEI421" s="1"/>
      <c r="XEJ421" s="1"/>
      <c r="XEK421" s="1"/>
      <c r="XEL421" s="1"/>
      <c r="XEM421" s="1"/>
      <c r="XEN421" s="1"/>
      <c r="XEO421" s="1"/>
      <c r="XEP421" s="1"/>
      <c r="XEQ421" s="1"/>
      <c r="XER421" s="1"/>
      <c r="XES421" s="1"/>
      <c r="XET421" s="1"/>
      <c r="XEU421" s="1"/>
      <c r="XEV421" s="1"/>
      <c r="XEW421" s="1"/>
      <c r="XEX421" s="1"/>
      <c r="XEY421" s="1"/>
      <c r="XEZ421" s="1"/>
      <c r="XFA421" s="1"/>
      <c r="XFB421" s="1"/>
      <c r="XFC421" s="1"/>
      <c r="XFD421" s="1"/>
    </row>
    <row r="422" spans="1:151 16227:16384" s="11" customFormat="1" ht="20.25" hidden="1" x14ac:dyDescent="0.25">
      <c r="A422" s="63" t="s">
        <v>161</v>
      </c>
      <c r="B422" s="64"/>
      <c r="C422" s="64"/>
      <c r="D422" s="64"/>
      <c r="E422" s="64"/>
      <c r="F422" s="64"/>
      <c r="G422" s="64"/>
      <c r="H422" s="64"/>
      <c r="I422" s="68"/>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WZC422" s="1"/>
      <c r="WZD422" s="1"/>
      <c r="WZE422" s="1"/>
      <c r="WZF422" s="1"/>
      <c r="WZG422" s="1"/>
      <c r="WZH422" s="1"/>
      <c r="WZI422" s="1"/>
      <c r="WZJ422" s="1"/>
      <c r="WZK422" s="1"/>
      <c r="WZL422" s="1"/>
      <c r="WZM422" s="1"/>
      <c r="WZN422" s="1"/>
      <c r="WZO422" s="1"/>
      <c r="WZP422" s="1"/>
      <c r="WZQ422" s="1"/>
      <c r="WZR422" s="1"/>
      <c r="WZS422" s="1"/>
      <c r="WZT422" s="1"/>
      <c r="WZU422" s="1"/>
      <c r="WZV422" s="1"/>
      <c r="WZW422" s="1"/>
      <c r="WZX422" s="1"/>
      <c r="WZY422" s="1"/>
      <c r="WZZ422" s="1"/>
      <c r="XAA422" s="1"/>
      <c r="XAB422" s="1"/>
      <c r="XAC422" s="1"/>
      <c r="XAD422" s="1"/>
      <c r="XAE422" s="1"/>
      <c r="XAF422" s="1"/>
      <c r="XAG422" s="1"/>
      <c r="XAH422" s="1"/>
      <c r="XAI422" s="1"/>
      <c r="XAJ422" s="1"/>
      <c r="XAK422" s="1"/>
      <c r="XAL422" s="1"/>
      <c r="XAM422" s="1"/>
      <c r="XAN422" s="1"/>
      <c r="XAO422" s="1"/>
      <c r="XAP422" s="1"/>
      <c r="XAQ422" s="1"/>
      <c r="XAR422" s="1"/>
      <c r="XAS422" s="1"/>
      <c r="XAT422" s="1"/>
      <c r="XAU422" s="1"/>
      <c r="XAV422" s="1"/>
      <c r="XAW422" s="1"/>
      <c r="XAX422" s="1"/>
      <c r="XAY422" s="1"/>
      <c r="XAZ422" s="1"/>
      <c r="XBA422" s="1"/>
      <c r="XBB422" s="1"/>
      <c r="XBC422" s="1"/>
      <c r="XBD422" s="1"/>
      <c r="XBE422" s="1"/>
      <c r="XBF422" s="1"/>
      <c r="XBG422" s="1"/>
      <c r="XBH422" s="1"/>
      <c r="XBI422" s="1"/>
      <c r="XBJ422" s="1"/>
      <c r="XBK422" s="1"/>
      <c r="XBL422" s="1"/>
      <c r="XBM422" s="1"/>
      <c r="XBN422" s="1"/>
      <c r="XBO422" s="1"/>
      <c r="XBP422" s="1"/>
      <c r="XBQ422" s="1"/>
      <c r="XBR422" s="1"/>
      <c r="XBS422" s="1"/>
      <c r="XBT422" s="1"/>
      <c r="XBU422" s="1"/>
      <c r="XBV422" s="1"/>
      <c r="XBW422" s="1"/>
      <c r="XBX422" s="1"/>
      <c r="XBY422" s="1"/>
      <c r="XBZ422" s="1"/>
      <c r="XCA422" s="1"/>
      <c r="XCB422" s="1"/>
      <c r="XCC422" s="1"/>
      <c r="XCD422" s="1"/>
      <c r="XCE422" s="1"/>
      <c r="XCF422" s="1"/>
      <c r="XCG422" s="1"/>
      <c r="XCH422" s="1"/>
      <c r="XCI422" s="1"/>
      <c r="XCJ422" s="1"/>
      <c r="XCK422" s="1"/>
      <c r="XCL422" s="1"/>
      <c r="XCM422" s="1"/>
      <c r="XCN422" s="1"/>
      <c r="XCO422" s="1"/>
      <c r="XCP422" s="1"/>
      <c r="XCQ422" s="1"/>
      <c r="XCR422" s="1"/>
      <c r="XCS422" s="1"/>
      <c r="XCT422" s="1"/>
      <c r="XCU422" s="1"/>
      <c r="XCV422" s="1"/>
      <c r="XCW422" s="1"/>
      <c r="XCX422" s="1"/>
      <c r="XCY422" s="1"/>
      <c r="XCZ422" s="1"/>
      <c r="XDA422" s="1"/>
      <c r="XDB422" s="1"/>
      <c r="XDC422" s="1"/>
      <c r="XDD422" s="1"/>
      <c r="XDE422" s="1"/>
      <c r="XDF422" s="1"/>
      <c r="XDG422" s="1"/>
      <c r="XDH422" s="1"/>
      <c r="XDI422" s="1"/>
      <c r="XDJ422" s="1"/>
      <c r="XDK422" s="1"/>
      <c r="XDL422" s="1"/>
      <c r="XDM422" s="1"/>
      <c r="XDN422" s="1"/>
      <c r="XDO422" s="1"/>
      <c r="XDP422" s="1"/>
      <c r="XDQ422" s="1"/>
      <c r="XDR422" s="1"/>
      <c r="XDS422" s="1"/>
      <c r="XDT422" s="1"/>
      <c r="XDU422" s="1"/>
      <c r="XDV422" s="1"/>
      <c r="XDW422" s="1"/>
      <c r="XDX422" s="1"/>
      <c r="XDY422" s="1"/>
      <c r="XDZ422" s="1"/>
      <c r="XEA422" s="1"/>
      <c r="XEB422" s="1"/>
      <c r="XEC422" s="1"/>
      <c r="XED422" s="1"/>
      <c r="XEE422" s="1"/>
      <c r="XEF422" s="1"/>
      <c r="XEG422" s="1"/>
      <c r="XEH422" s="1"/>
      <c r="XEI422" s="1"/>
      <c r="XEJ422" s="1"/>
      <c r="XEK422" s="1"/>
      <c r="XEL422" s="1"/>
      <c r="XEM422" s="1"/>
      <c r="XEN422" s="1"/>
      <c r="XEO422" s="1"/>
      <c r="XEP422" s="1"/>
      <c r="XEQ422" s="1"/>
      <c r="XER422" s="1"/>
      <c r="XES422" s="1"/>
      <c r="XET422" s="1"/>
      <c r="XEU422" s="1"/>
      <c r="XEV422" s="1"/>
      <c r="XEW422" s="1"/>
      <c r="XEX422" s="1"/>
      <c r="XEY422" s="1"/>
      <c r="XEZ422" s="1"/>
      <c r="XFA422" s="1"/>
      <c r="XFB422" s="1"/>
      <c r="XFC422" s="1"/>
      <c r="XFD422" s="1"/>
    </row>
    <row r="423" spans="1:151 16227:16384" s="11" customFormat="1" ht="20.25" hidden="1" customHeight="1" x14ac:dyDescent="0.25">
      <c r="A423" s="62" t="str">
        <f>A422</f>
        <v>2nd &amp; 5th Floor</v>
      </c>
      <c r="B423" s="62"/>
      <c r="C423" s="60" t="str">
        <f ca="1">U423</f>
        <v>201 &amp; 501</v>
      </c>
      <c r="D423" s="61"/>
      <c r="E423" s="20"/>
      <c r="F423" s="60"/>
      <c r="G423" s="61"/>
      <c r="H423" s="20"/>
      <c r="I423" s="20">
        <f t="shared" ref="I423:I432" si="132">F423*(($I$169)+1)+H423</f>
        <v>0</v>
      </c>
      <c r="J423" s="1"/>
      <c r="K423" s="1"/>
      <c r="L423" s="1"/>
      <c r="M423" s="1"/>
      <c r="N423" s="1"/>
      <c r="O423" s="1"/>
      <c r="P423" s="1"/>
      <c r="Q423" s="1"/>
      <c r="R423" s="1"/>
      <c r="S423" s="1"/>
      <c r="T423" s="1"/>
      <c r="U423" s="45" t="str">
        <f ca="1">V423&amp;""&amp;" &amp; "&amp;""&amp;W423</f>
        <v>201 &amp; 501</v>
      </c>
      <c r="V423" s="45">
        <f ca="1">(SUMPRODUCT(MID(0&amp;(LEFT(A422,SUM(LEN(A422)-LEN(SUBSTITUTE(A422,{"0","1","2","3"},""))))), LARGE(INDEX(ISNUMBER(--MID((LEFT(A422,SUM(LEN(A422)-LEN(SUBSTITUTE(A422,{"0","1","2","3"},""))))), ROW(INDIRECT("1:"&amp;LEN((LEFT(A422,SUM(LEN(A422)-LEN(SUBSTITUTE(A422,{"0","1","2","3"},"")))))))), 1)) * ROW(INDIRECT("1:"&amp;LEN((LEFT(A422,SUM(LEN(A422)-LEN(SUBSTITUTE(A422,{"0","1","2","3"},"")))))))), 0), ROW(INDIRECT("1:"&amp;LEN((LEFT(A422,SUM(LEN(A422)-LEN(SUBSTITUTE(A422,{"0","1","2","3"},"")))))))))+1, 1) * 10^ROW(INDIRECT("1:"&amp;LEN((LEFT(A422,SUM(LEN(A422)-LEN(SUBSTITUTE(A422,{"0","1","2","3"},""))))))))/10))*100+1</f>
        <v>201</v>
      </c>
      <c r="W423" s="45">
        <f ca="1">(SUMPRODUCT(MID(0&amp;(--TRIM(RIGHT(SUBSTITUTE(LEFT(A422,_xlfn.AGGREGATE(16,6,FIND({0,1,2,3,4,5,6,7,8,9},A422,ROW(INDIRECT("1:"&amp;LEN(A422)))),1))," ",REPT(" ",LEN(A422))),LEN(A422)))), LARGE(INDEX(ISNUMBER(--MID((--TRIM(RIGHT(SUBSTITUTE(LEFT(A422,_xlfn.AGGREGATE(16,6,FIND({0,1,2,3,4,5,6,7,8,9},A422,ROW(INDIRECT("1:"&amp;LEN(A422)))),1))," ",REPT(" ",LEN(A422))),LEN(A422)))), ROW(INDIRECT("1:"&amp;LEN((--TRIM(RIGHT(SUBSTITUTE(LEFT(A422,_xlfn.AGGREGATE(16,6,FIND({0,1,2,3,4,5,6,7,8,9},A422,ROW(INDIRECT("1:"&amp;LEN(A422)))),1))," ",REPT(" ",LEN(A422))),LEN(A422))))))), 1)) * ROW(INDIRECT("1:"&amp;LEN((--TRIM(RIGHT(SUBSTITUTE(LEFT(A422,_xlfn.AGGREGATE(16,6,FIND({0,1,2,3,4,5,6,7,8,9},A422,ROW(INDIRECT("1:"&amp;LEN(A422)))),1))," ",REPT(" ",LEN(A422))),LEN(A422))))))), 0), ROW(INDIRECT("1:"&amp;LEN((--TRIM(RIGHT(SUBSTITUTE(LEFT(A422,_xlfn.AGGREGATE(16,6,FIND({0,1,2,3,4,5,6,7,8,9},A422,ROW(INDIRECT("1:"&amp;LEN(A422)))),1))," ",REPT(" ",LEN(A422))),LEN(A422))))))))+1, 1) * 10^ROW(INDIRECT("1:"&amp;LEN((--TRIM(RIGHT(SUBSTITUTE(LEFT(A422,_xlfn.AGGREGATE(16,6,FIND({0,1,2,3,4,5,6,7,8,9},A422,ROW(INDIRECT("1:"&amp;LEN(A422)))),1))," ",REPT(" ",LEN(A422))),LEN(A422)))))))/10))*100+1</f>
        <v>501</v>
      </c>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WZC423" s="1"/>
      <c r="WZD423" s="1"/>
      <c r="WZE423" s="1"/>
      <c r="WZF423" s="1"/>
      <c r="WZG423" s="1"/>
      <c r="WZH423" s="1"/>
      <c r="WZI423" s="1"/>
      <c r="WZJ423" s="1"/>
      <c r="WZK423" s="1"/>
      <c r="WZL423" s="1"/>
      <c r="WZM423" s="1"/>
      <c r="WZN423" s="1"/>
      <c r="WZO423" s="1"/>
      <c r="WZP423" s="1"/>
      <c r="WZQ423" s="1"/>
      <c r="WZR423" s="1"/>
      <c r="WZS423" s="1"/>
      <c r="WZT423" s="1"/>
      <c r="WZU423" s="1"/>
      <c r="WZV423" s="1"/>
      <c r="WZW423" s="1"/>
      <c r="WZX423" s="1"/>
      <c r="WZY423" s="1"/>
      <c r="WZZ423" s="1"/>
      <c r="XAA423" s="1"/>
      <c r="XAB423" s="1"/>
      <c r="XAC423" s="1"/>
      <c r="XAD423" s="1"/>
      <c r="XAE423" s="1"/>
      <c r="XAF423" s="1"/>
      <c r="XAG423" s="1"/>
      <c r="XAH423" s="1"/>
      <c r="XAI423" s="1"/>
      <c r="XAJ423" s="1"/>
      <c r="XAK423" s="1"/>
      <c r="XAL423" s="1"/>
      <c r="XAM423" s="1"/>
      <c r="XAN423" s="1"/>
      <c r="XAO423" s="1"/>
      <c r="XAP423" s="1"/>
      <c r="XAQ423" s="1"/>
      <c r="XAR423" s="1"/>
      <c r="XAS423" s="1"/>
      <c r="XAT423" s="1"/>
      <c r="XAU423" s="1"/>
      <c r="XAV423" s="1"/>
      <c r="XAW423" s="1"/>
      <c r="XAX423" s="1"/>
      <c r="XAY423" s="1"/>
      <c r="XAZ423" s="1"/>
      <c r="XBA423" s="1"/>
      <c r="XBB423" s="1"/>
      <c r="XBC423" s="1"/>
      <c r="XBD423" s="1"/>
      <c r="XBE423" s="1"/>
      <c r="XBF423" s="1"/>
      <c r="XBG423" s="1"/>
      <c r="XBH423" s="1"/>
      <c r="XBI423" s="1"/>
      <c r="XBJ423" s="1"/>
      <c r="XBK423" s="1"/>
      <c r="XBL423" s="1"/>
      <c r="XBM423" s="1"/>
      <c r="XBN423" s="1"/>
      <c r="XBO423" s="1"/>
      <c r="XBP423" s="1"/>
      <c r="XBQ423" s="1"/>
      <c r="XBR423" s="1"/>
      <c r="XBS423" s="1"/>
      <c r="XBT423" s="1"/>
      <c r="XBU423" s="1"/>
      <c r="XBV423" s="1"/>
      <c r="XBW423" s="1"/>
      <c r="XBX423" s="1"/>
      <c r="XBY423" s="1"/>
      <c r="XBZ423" s="1"/>
      <c r="XCA423" s="1"/>
      <c r="XCB423" s="1"/>
      <c r="XCC423" s="1"/>
      <c r="XCD423" s="1"/>
      <c r="XCE423" s="1"/>
      <c r="XCF423" s="1"/>
      <c r="XCG423" s="1"/>
      <c r="XCH423" s="1"/>
      <c r="XCI423" s="1"/>
      <c r="XCJ423" s="1"/>
      <c r="XCK423" s="1"/>
      <c r="XCL423" s="1"/>
      <c r="XCM423" s="1"/>
      <c r="XCN423" s="1"/>
      <c r="XCO423" s="1"/>
      <c r="XCP423" s="1"/>
      <c r="XCQ423" s="1"/>
      <c r="XCR423" s="1"/>
      <c r="XCS423" s="1"/>
      <c r="XCT423" s="1"/>
      <c r="XCU423" s="1"/>
      <c r="XCV423" s="1"/>
      <c r="XCW423" s="1"/>
      <c r="XCX423" s="1"/>
      <c r="XCY423" s="1"/>
      <c r="XCZ423" s="1"/>
      <c r="XDA423" s="1"/>
      <c r="XDB423" s="1"/>
      <c r="XDC423" s="1"/>
      <c r="XDD423" s="1"/>
      <c r="XDE423" s="1"/>
      <c r="XDF423" s="1"/>
      <c r="XDG423" s="1"/>
      <c r="XDH423" s="1"/>
      <c r="XDI423" s="1"/>
      <c r="XDJ423" s="1"/>
      <c r="XDK423" s="1"/>
      <c r="XDL423" s="1"/>
      <c r="XDM423" s="1"/>
      <c r="XDN423" s="1"/>
      <c r="XDO423" s="1"/>
      <c r="XDP423" s="1"/>
      <c r="XDQ423" s="1"/>
      <c r="XDR423" s="1"/>
      <c r="XDS423" s="1"/>
      <c r="XDT423" s="1"/>
      <c r="XDU423" s="1"/>
      <c r="XDV423" s="1"/>
      <c r="XDW423" s="1"/>
      <c r="XDX423" s="1"/>
      <c r="XDY423" s="1"/>
      <c r="XDZ423" s="1"/>
      <c r="XEA423" s="1"/>
      <c r="XEB423" s="1"/>
      <c r="XEC423" s="1"/>
      <c r="XED423" s="1"/>
      <c r="XEE423" s="1"/>
      <c r="XEF423" s="1"/>
      <c r="XEG423" s="1"/>
      <c r="XEH423" s="1"/>
      <c r="XEI423" s="1"/>
      <c r="XEJ423" s="1"/>
      <c r="XEK423" s="1"/>
      <c r="XEL423" s="1"/>
      <c r="XEM423" s="1"/>
      <c r="XEN423" s="1"/>
      <c r="XEO423" s="1"/>
      <c r="XEP423" s="1"/>
      <c r="XEQ423" s="1"/>
      <c r="XER423" s="1"/>
      <c r="XES423" s="1"/>
      <c r="XET423" s="1"/>
      <c r="XEU423" s="1"/>
      <c r="XEV423" s="1"/>
      <c r="XEW423" s="1"/>
      <c r="XEX423" s="1"/>
      <c r="XEY423" s="1"/>
      <c r="XEZ423" s="1"/>
      <c r="XFA423" s="1"/>
      <c r="XFB423" s="1"/>
      <c r="XFC423" s="1"/>
      <c r="XFD423" s="1"/>
    </row>
    <row r="424" spans="1:151 16227:16384" s="11" customFormat="1" ht="20.25" hidden="1" customHeight="1" x14ac:dyDescent="0.25">
      <c r="A424" s="62" t="str">
        <f t="shared" ref="A424:A432" si="133">A423</f>
        <v>2nd &amp; 5th Floor</v>
      </c>
      <c r="B424" s="62"/>
      <c r="C424" s="60" t="str">
        <f t="shared" ref="C424:C432" ca="1" si="134">U424</f>
        <v>202 &amp; 502</v>
      </c>
      <c r="D424" s="61"/>
      <c r="E424" s="20"/>
      <c r="F424" s="60"/>
      <c r="G424" s="61"/>
      <c r="H424" s="20"/>
      <c r="I424" s="20">
        <f t="shared" si="132"/>
        <v>0</v>
      </c>
      <c r="J424" s="1"/>
      <c r="K424" s="1"/>
      <c r="L424" s="1"/>
      <c r="M424" s="1"/>
      <c r="N424" s="1"/>
      <c r="O424" s="1"/>
      <c r="P424" s="1"/>
      <c r="Q424" s="1"/>
      <c r="R424" s="1"/>
      <c r="S424" s="1"/>
      <c r="T424" s="1"/>
      <c r="U424" s="45" t="str">
        <f t="shared" ref="U424:U432" ca="1" si="135">V424&amp;""&amp;" &amp; "&amp;""&amp;W424</f>
        <v>202 &amp; 502</v>
      </c>
      <c r="V424" s="45">
        <f ca="1">V423+1</f>
        <v>202</v>
      </c>
      <c r="W424" s="45">
        <f ca="1">W423+1</f>
        <v>502</v>
      </c>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WZC424" s="1"/>
      <c r="WZD424" s="1"/>
      <c r="WZE424" s="1"/>
      <c r="WZF424" s="1"/>
      <c r="WZG424" s="1"/>
      <c r="WZH424" s="1"/>
      <c r="WZI424" s="1"/>
      <c r="WZJ424" s="1"/>
      <c r="WZK424" s="1"/>
      <c r="WZL424" s="1"/>
      <c r="WZM424" s="1"/>
      <c r="WZN424" s="1"/>
      <c r="WZO424" s="1"/>
      <c r="WZP424" s="1"/>
      <c r="WZQ424" s="1"/>
      <c r="WZR424" s="1"/>
      <c r="WZS424" s="1"/>
      <c r="WZT424" s="1"/>
      <c r="WZU424" s="1"/>
      <c r="WZV424" s="1"/>
      <c r="WZW424" s="1"/>
      <c r="WZX424" s="1"/>
      <c r="WZY424" s="1"/>
      <c r="WZZ424" s="1"/>
      <c r="XAA424" s="1"/>
      <c r="XAB424" s="1"/>
      <c r="XAC424" s="1"/>
      <c r="XAD424" s="1"/>
      <c r="XAE424" s="1"/>
      <c r="XAF424" s="1"/>
      <c r="XAG424" s="1"/>
      <c r="XAH424" s="1"/>
      <c r="XAI424" s="1"/>
      <c r="XAJ424" s="1"/>
      <c r="XAK424" s="1"/>
      <c r="XAL424" s="1"/>
      <c r="XAM424" s="1"/>
      <c r="XAN424" s="1"/>
      <c r="XAO424" s="1"/>
      <c r="XAP424" s="1"/>
      <c r="XAQ424" s="1"/>
      <c r="XAR424" s="1"/>
      <c r="XAS424" s="1"/>
      <c r="XAT424" s="1"/>
      <c r="XAU424" s="1"/>
      <c r="XAV424" s="1"/>
      <c r="XAW424" s="1"/>
      <c r="XAX424" s="1"/>
      <c r="XAY424" s="1"/>
      <c r="XAZ424" s="1"/>
      <c r="XBA424" s="1"/>
      <c r="XBB424" s="1"/>
      <c r="XBC424" s="1"/>
      <c r="XBD424" s="1"/>
      <c r="XBE424" s="1"/>
      <c r="XBF424" s="1"/>
      <c r="XBG424" s="1"/>
      <c r="XBH424" s="1"/>
      <c r="XBI424" s="1"/>
      <c r="XBJ424" s="1"/>
      <c r="XBK424" s="1"/>
      <c r="XBL424" s="1"/>
      <c r="XBM424" s="1"/>
      <c r="XBN424" s="1"/>
      <c r="XBO424" s="1"/>
      <c r="XBP424" s="1"/>
      <c r="XBQ424" s="1"/>
      <c r="XBR424" s="1"/>
      <c r="XBS424" s="1"/>
      <c r="XBT424" s="1"/>
      <c r="XBU424" s="1"/>
      <c r="XBV424" s="1"/>
      <c r="XBW424" s="1"/>
      <c r="XBX424" s="1"/>
      <c r="XBY424" s="1"/>
      <c r="XBZ424" s="1"/>
      <c r="XCA424" s="1"/>
      <c r="XCB424" s="1"/>
      <c r="XCC424" s="1"/>
      <c r="XCD424" s="1"/>
      <c r="XCE424" s="1"/>
      <c r="XCF424" s="1"/>
      <c r="XCG424" s="1"/>
      <c r="XCH424" s="1"/>
      <c r="XCI424" s="1"/>
      <c r="XCJ424" s="1"/>
      <c r="XCK424" s="1"/>
      <c r="XCL424" s="1"/>
      <c r="XCM424" s="1"/>
      <c r="XCN424" s="1"/>
      <c r="XCO424" s="1"/>
      <c r="XCP424" s="1"/>
      <c r="XCQ424" s="1"/>
      <c r="XCR424" s="1"/>
      <c r="XCS424" s="1"/>
      <c r="XCT424" s="1"/>
      <c r="XCU424" s="1"/>
      <c r="XCV424" s="1"/>
      <c r="XCW424" s="1"/>
      <c r="XCX424" s="1"/>
      <c r="XCY424" s="1"/>
      <c r="XCZ424" s="1"/>
      <c r="XDA424" s="1"/>
      <c r="XDB424" s="1"/>
      <c r="XDC424" s="1"/>
      <c r="XDD424" s="1"/>
      <c r="XDE424" s="1"/>
      <c r="XDF424" s="1"/>
      <c r="XDG424" s="1"/>
      <c r="XDH424" s="1"/>
      <c r="XDI424" s="1"/>
      <c r="XDJ424" s="1"/>
      <c r="XDK424" s="1"/>
      <c r="XDL424" s="1"/>
      <c r="XDM424" s="1"/>
      <c r="XDN424" s="1"/>
      <c r="XDO424" s="1"/>
      <c r="XDP424" s="1"/>
      <c r="XDQ424" s="1"/>
      <c r="XDR424" s="1"/>
      <c r="XDS424" s="1"/>
      <c r="XDT424" s="1"/>
      <c r="XDU424" s="1"/>
      <c r="XDV424" s="1"/>
      <c r="XDW424" s="1"/>
      <c r="XDX424" s="1"/>
      <c r="XDY424" s="1"/>
      <c r="XDZ424" s="1"/>
      <c r="XEA424" s="1"/>
      <c r="XEB424" s="1"/>
      <c r="XEC424" s="1"/>
      <c r="XED424" s="1"/>
      <c r="XEE424" s="1"/>
      <c r="XEF424" s="1"/>
      <c r="XEG424" s="1"/>
      <c r="XEH424" s="1"/>
      <c r="XEI424" s="1"/>
      <c r="XEJ424" s="1"/>
      <c r="XEK424" s="1"/>
      <c r="XEL424" s="1"/>
      <c r="XEM424" s="1"/>
      <c r="XEN424" s="1"/>
      <c r="XEO424" s="1"/>
      <c r="XEP424" s="1"/>
      <c r="XEQ424" s="1"/>
      <c r="XER424" s="1"/>
      <c r="XES424" s="1"/>
      <c r="XET424" s="1"/>
      <c r="XEU424" s="1"/>
      <c r="XEV424" s="1"/>
      <c r="XEW424" s="1"/>
      <c r="XEX424" s="1"/>
      <c r="XEY424" s="1"/>
      <c r="XEZ424" s="1"/>
      <c r="XFA424" s="1"/>
      <c r="XFB424" s="1"/>
      <c r="XFC424" s="1"/>
      <c r="XFD424" s="1"/>
    </row>
    <row r="425" spans="1:151 16227:16384" s="11" customFormat="1" ht="20.25" hidden="1" customHeight="1" x14ac:dyDescent="0.25">
      <c r="A425" s="62" t="str">
        <f t="shared" si="133"/>
        <v>2nd &amp; 5th Floor</v>
      </c>
      <c r="B425" s="62"/>
      <c r="C425" s="60" t="str">
        <f t="shared" ca="1" si="134"/>
        <v>203 &amp; 503</v>
      </c>
      <c r="D425" s="61"/>
      <c r="E425" s="20"/>
      <c r="F425" s="60"/>
      <c r="G425" s="61"/>
      <c r="H425" s="20"/>
      <c r="I425" s="20">
        <f t="shared" si="132"/>
        <v>0</v>
      </c>
      <c r="J425" s="1"/>
      <c r="K425" s="1"/>
      <c r="L425" s="1"/>
      <c r="M425" s="1"/>
      <c r="N425" s="1"/>
      <c r="O425" s="1"/>
      <c r="P425" s="1"/>
      <c r="Q425" s="1"/>
      <c r="R425" s="1"/>
      <c r="S425" s="1"/>
      <c r="T425" s="1"/>
      <c r="U425" s="45" t="str">
        <f t="shared" ca="1" si="135"/>
        <v>203 &amp; 503</v>
      </c>
      <c r="V425" s="45">
        <f t="shared" ref="V425:V432" ca="1" si="136">V424+1</f>
        <v>203</v>
      </c>
      <c r="W425" s="45">
        <f t="shared" ref="W425:W432" ca="1" si="137">W424+1</f>
        <v>503</v>
      </c>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WZC425" s="1"/>
      <c r="WZD425" s="1"/>
      <c r="WZE425" s="1"/>
      <c r="WZF425" s="1"/>
      <c r="WZG425" s="1"/>
      <c r="WZH425" s="1"/>
      <c r="WZI425" s="1"/>
      <c r="WZJ425" s="1"/>
      <c r="WZK425" s="1"/>
      <c r="WZL425" s="1"/>
      <c r="WZM425" s="1"/>
      <c r="WZN425" s="1"/>
      <c r="WZO425" s="1"/>
      <c r="WZP425" s="1"/>
      <c r="WZQ425" s="1"/>
      <c r="WZR425" s="1"/>
      <c r="WZS425" s="1"/>
      <c r="WZT425" s="1"/>
      <c r="WZU425" s="1"/>
      <c r="WZV425" s="1"/>
      <c r="WZW425" s="1"/>
      <c r="WZX425" s="1"/>
      <c r="WZY425" s="1"/>
      <c r="WZZ425" s="1"/>
      <c r="XAA425" s="1"/>
      <c r="XAB425" s="1"/>
      <c r="XAC425" s="1"/>
      <c r="XAD425" s="1"/>
      <c r="XAE425" s="1"/>
      <c r="XAF425" s="1"/>
      <c r="XAG425" s="1"/>
      <c r="XAH425" s="1"/>
      <c r="XAI425" s="1"/>
      <c r="XAJ425" s="1"/>
      <c r="XAK425" s="1"/>
      <c r="XAL425" s="1"/>
      <c r="XAM425" s="1"/>
      <c r="XAN425" s="1"/>
      <c r="XAO425" s="1"/>
      <c r="XAP425" s="1"/>
      <c r="XAQ425" s="1"/>
      <c r="XAR425" s="1"/>
      <c r="XAS425" s="1"/>
      <c r="XAT425" s="1"/>
      <c r="XAU425" s="1"/>
      <c r="XAV425" s="1"/>
      <c r="XAW425" s="1"/>
      <c r="XAX425" s="1"/>
      <c r="XAY425" s="1"/>
      <c r="XAZ425" s="1"/>
      <c r="XBA425" s="1"/>
      <c r="XBB425" s="1"/>
      <c r="XBC425" s="1"/>
      <c r="XBD425" s="1"/>
      <c r="XBE425" s="1"/>
      <c r="XBF425" s="1"/>
      <c r="XBG425" s="1"/>
      <c r="XBH425" s="1"/>
      <c r="XBI425" s="1"/>
      <c r="XBJ425" s="1"/>
      <c r="XBK425" s="1"/>
      <c r="XBL425" s="1"/>
      <c r="XBM425" s="1"/>
      <c r="XBN425" s="1"/>
      <c r="XBO425" s="1"/>
      <c r="XBP425" s="1"/>
      <c r="XBQ425" s="1"/>
      <c r="XBR425" s="1"/>
      <c r="XBS425" s="1"/>
      <c r="XBT425" s="1"/>
      <c r="XBU425" s="1"/>
      <c r="XBV425" s="1"/>
      <c r="XBW425" s="1"/>
      <c r="XBX425" s="1"/>
      <c r="XBY425" s="1"/>
      <c r="XBZ425" s="1"/>
      <c r="XCA425" s="1"/>
      <c r="XCB425" s="1"/>
      <c r="XCC425" s="1"/>
      <c r="XCD425" s="1"/>
      <c r="XCE425" s="1"/>
      <c r="XCF425" s="1"/>
      <c r="XCG425" s="1"/>
      <c r="XCH425" s="1"/>
      <c r="XCI425" s="1"/>
      <c r="XCJ425" s="1"/>
      <c r="XCK425" s="1"/>
      <c r="XCL425" s="1"/>
      <c r="XCM425" s="1"/>
      <c r="XCN425" s="1"/>
      <c r="XCO425" s="1"/>
      <c r="XCP425" s="1"/>
      <c r="XCQ425" s="1"/>
      <c r="XCR425" s="1"/>
      <c r="XCS425" s="1"/>
      <c r="XCT425" s="1"/>
      <c r="XCU425" s="1"/>
      <c r="XCV425" s="1"/>
      <c r="XCW425" s="1"/>
      <c r="XCX425" s="1"/>
      <c r="XCY425" s="1"/>
      <c r="XCZ425" s="1"/>
      <c r="XDA425" s="1"/>
      <c r="XDB425" s="1"/>
      <c r="XDC425" s="1"/>
      <c r="XDD425" s="1"/>
      <c r="XDE425" s="1"/>
      <c r="XDF425" s="1"/>
      <c r="XDG425" s="1"/>
      <c r="XDH425" s="1"/>
      <c r="XDI425" s="1"/>
      <c r="XDJ425" s="1"/>
      <c r="XDK425" s="1"/>
      <c r="XDL425" s="1"/>
      <c r="XDM425" s="1"/>
      <c r="XDN425" s="1"/>
      <c r="XDO425" s="1"/>
      <c r="XDP425" s="1"/>
      <c r="XDQ425" s="1"/>
      <c r="XDR425" s="1"/>
      <c r="XDS425" s="1"/>
      <c r="XDT425" s="1"/>
      <c r="XDU425" s="1"/>
      <c r="XDV425" s="1"/>
      <c r="XDW425" s="1"/>
      <c r="XDX425" s="1"/>
      <c r="XDY425" s="1"/>
      <c r="XDZ425" s="1"/>
      <c r="XEA425" s="1"/>
      <c r="XEB425" s="1"/>
      <c r="XEC425" s="1"/>
      <c r="XED425" s="1"/>
      <c r="XEE425" s="1"/>
      <c r="XEF425" s="1"/>
      <c r="XEG425" s="1"/>
      <c r="XEH425" s="1"/>
      <c r="XEI425" s="1"/>
      <c r="XEJ425" s="1"/>
      <c r="XEK425" s="1"/>
      <c r="XEL425" s="1"/>
      <c r="XEM425" s="1"/>
      <c r="XEN425" s="1"/>
      <c r="XEO425" s="1"/>
      <c r="XEP425" s="1"/>
      <c r="XEQ425" s="1"/>
      <c r="XER425" s="1"/>
      <c r="XES425" s="1"/>
      <c r="XET425" s="1"/>
      <c r="XEU425" s="1"/>
      <c r="XEV425" s="1"/>
      <c r="XEW425" s="1"/>
      <c r="XEX425" s="1"/>
      <c r="XEY425" s="1"/>
      <c r="XEZ425" s="1"/>
      <c r="XFA425" s="1"/>
      <c r="XFB425" s="1"/>
      <c r="XFC425" s="1"/>
      <c r="XFD425" s="1"/>
    </row>
    <row r="426" spans="1:151 16227:16384" s="11" customFormat="1" ht="20.25" hidden="1" customHeight="1" x14ac:dyDescent="0.25">
      <c r="A426" s="62" t="str">
        <f t="shared" si="133"/>
        <v>2nd &amp; 5th Floor</v>
      </c>
      <c r="B426" s="62"/>
      <c r="C426" s="60" t="str">
        <f t="shared" ca="1" si="134"/>
        <v>204 &amp; 504</v>
      </c>
      <c r="D426" s="61"/>
      <c r="E426" s="20"/>
      <c r="F426" s="60"/>
      <c r="G426" s="61"/>
      <c r="H426" s="20"/>
      <c r="I426" s="20">
        <f t="shared" si="132"/>
        <v>0</v>
      </c>
      <c r="J426" s="1"/>
      <c r="K426" s="1"/>
      <c r="L426" s="1"/>
      <c r="M426" s="1"/>
      <c r="N426" s="1"/>
      <c r="O426" s="1"/>
      <c r="P426" s="1"/>
      <c r="Q426" s="1"/>
      <c r="R426" s="1"/>
      <c r="S426" s="1"/>
      <c r="T426" s="1"/>
      <c r="U426" s="45" t="str">
        <f t="shared" ca="1" si="135"/>
        <v>204 &amp; 504</v>
      </c>
      <c r="V426" s="45">
        <f t="shared" ca="1" si="136"/>
        <v>204</v>
      </c>
      <c r="W426" s="45">
        <f t="shared" ca="1" si="137"/>
        <v>504</v>
      </c>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WZC426" s="1"/>
      <c r="WZD426" s="1"/>
      <c r="WZE426" s="1"/>
      <c r="WZF426" s="1"/>
      <c r="WZG426" s="1"/>
      <c r="WZH426" s="1"/>
      <c r="WZI426" s="1"/>
      <c r="WZJ426" s="1"/>
      <c r="WZK426" s="1"/>
      <c r="WZL426" s="1"/>
      <c r="WZM426" s="1"/>
      <c r="WZN426" s="1"/>
      <c r="WZO426" s="1"/>
      <c r="WZP426" s="1"/>
      <c r="WZQ426" s="1"/>
      <c r="WZR426" s="1"/>
      <c r="WZS426" s="1"/>
      <c r="WZT426" s="1"/>
      <c r="WZU426" s="1"/>
      <c r="WZV426" s="1"/>
      <c r="WZW426" s="1"/>
      <c r="WZX426" s="1"/>
      <c r="WZY426" s="1"/>
      <c r="WZZ426" s="1"/>
      <c r="XAA426" s="1"/>
      <c r="XAB426" s="1"/>
      <c r="XAC426" s="1"/>
      <c r="XAD426" s="1"/>
      <c r="XAE426" s="1"/>
      <c r="XAF426" s="1"/>
      <c r="XAG426" s="1"/>
      <c r="XAH426" s="1"/>
      <c r="XAI426" s="1"/>
      <c r="XAJ426" s="1"/>
      <c r="XAK426" s="1"/>
      <c r="XAL426" s="1"/>
      <c r="XAM426" s="1"/>
      <c r="XAN426" s="1"/>
      <c r="XAO426" s="1"/>
      <c r="XAP426" s="1"/>
      <c r="XAQ426" s="1"/>
      <c r="XAR426" s="1"/>
      <c r="XAS426" s="1"/>
      <c r="XAT426" s="1"/>
      <c r="XAU426" s="1"/>
      <c r="XAV426" s="1"/>
      <c r="XAW426" s="1"/>
      <c r="XAX426" s="1"/>
      <c r="XAY426" s="1"/>
      <c r="XAZ426" s="1"/>
      <c r="XBA426" s="1"/>
      <c r="XBB426" s="1"/>
      <c r="XBC426" s="1"/>
      <c r="XBD426" s="1"/>
      <c r="XBE426" s="1"/>
      <c r="XBF426" s="1"/>
      <c r="XBG426" s="1"/>
      <c r="XBH426" s="1"/>
      <c r="XBI426" s="1"/>
      <c r="XBJ426" s="1"/>
      <c r="XBK426" s="1"/>
      <c r="XBL426" s="1"/>
      <c r="XBM426" s="1"/>
      <c r="XBN426" s="1"/>
      <c r="XBO426" s="1"/>
      <c r="XBP426" s="1"/>
      <c r="XBQ426" s="1"/>
      <c r="XBR426" s="1"/>
      <c r="XBS426" s="1"/>
      <c r="XBT426" s="1"/>
      <c r="XBU426" s="1"/>
      <c r="XBV426" s="1"/>
      <c r="XBW426" s="1"/>
      <c r="XBX426" s="1"/>
      <c r="XBY426" s="1"/>
      <c r="XBZ426" s="1"/>
      <c r="XCA426" s="1"/>
      <c r="XCB426" s="1"/>
      <c r="XCC426" s="1"/>
      <c r="XCD426" s="1"/>
      <c r="XCE426" s="1"/>
      <c r="XCF426" s="1"/>
      <c r="XCG426" s="1"/>
      <c r="XCH426" s="1"/>
      <c r="XCI426" s="1"/>
      <c r="XCJ426" s="1"/>
      <c r="XCK426" s="1"/>
      <c r="XCL426" s="1"/>
      <c r="XCM426" s="1"/>
      <c r="XCN426" s="1"/>
      <c r="XCO426" s="1"/>
      <c r="XCP426" s="1"/>
      <c r="XCQ426" s="1"/>
      <c r="XCR426" s="1"/>
      <c r="XCS426" s="1"/>
      <c r="XCT426" s="1"/>
      <c r="XCU426" s="1"/>
      <c r="XCV426" s="1"/>
      <c r="XCW426" s="1"/>
      <c r="XCX426" s="1"/>
      <c r="XCY426" s="1"/>
      <c r="XCZ426" s="1"/>
      <c r="XDA426" s="1"/>
      <c r="XDB426" s="1"/>
      <c r="XDC426" s="1"/>
      <c r="XDD426" s="1"/>
      <c r="XDE426" s="1"/>
      <c r="XDF426" s="1"/>
      <c r="XDG426" s="1"/>
      <c r="XDH426" s="1"/>
      <c r="XDI426" s="1"/>
      <c r="XDJ426" s="1"/>
      <c r="XDK426" s="1"/>
      <c r="XDL426" s="1"/>
      <c r="XDM426" s="1"/>
      <c r="XDN426" s="1"/>
      <c r="XDO426" s="1"/>
      <c r="XDP426" s="1"/>
      <c r="XDQ426" s="1"/>
      <c r="XDR426" s="1"/>
      <c r="XDS426" s="1"/>
      <c r="XDT426" s="1"/>
      <c r="XDU426" s="1"/>
      <c r="XDV426" s="1"/>
      <c r="XDW426" s="1"/>
      <c r="XDX426" s="1"/>
      <c r="XDY426" s="1"/>
      <c r="XDZ426" s="1"/>
      <c r="XEA426" s="1"/>
      <c r="XEB426" s="1"/>
      <c r="XEC426" s="1"/>
      <c r="XED426" s="1"/>
      <c r="XEE426" s="1"/>
      <c r="XEF426" s="1"/>
      <c r="XEG426" s="1"/>
      <c r="XEH426" s="1"/>
      <c r="XEI426" s="1"/>
      <c r="XEJ426" s="1"/>
      <c r="XEK426" s="1"/>
      <c r="XEL426" s="1"/>
      <c r="XEM426" s="1"/>
      <c r="XEN426" s="1"/>
      <c r="XEO426" s="1"/>
      <c r="XEP426" s="1"/>
      <c r="XEQ426" s="1"/>
      <c r="XER426" s="1"/>
      <c r="XES426" s="1"/>
      <c r="XET426" s="1"/>
      <c r="XEU426" s="1"/>
      <c r="XEV426" s="1"/>
      <c r="XEW426" s="1"/>
      <c r="XEX426" s="1"/>
      <c r="XEY426" s="1"/>
      <c r="XEZ426" s="1"/>
      <c r="XFA426" s="1"/>
      <c r="XFB426" s="1"/>
      <c r="XFC426" s="1"/>
      <c r="XFD426" s="1"/>
    </row>
    <row r="427" spans="1:151 16227:16384" s="11" customFormat="1" ht="20.25" hidden="1" customHeight="1" x14ac:dyDescent="0.25">
      <c r="A427" s="62" t="str">
        <f t="shared" si="133"/>
        <v>2nd &amp; 5th Floor</v>
      </c>
      <c r="B427" s="62"/>
      <c r="C427" s="60" t="str">
        <f t="shared" ca="1" si="134"/>
        <v>205 &amp; 505</v>
      </c>
      <c r="D427" s="61"/>
      <c r="E427" s="20"/>
      <c r="F427" s="60"/>
      <c r="G427" s="61"/>
      <c r="H427" s="20"/>
      <c r="I427" s="20">
        <f t="shared" si="132"/>
        <v>0</v>
      </c>
      <c r="J427" s="1"/>
      <c r="K427" s="1"/>
      <c r="L427" s="1"/>
      <c r="M427" s="1"/>
      <c r="N427" s="1"/>
      <c r="O427" s="1"/>
      <c r="P427" s="1"/>
      <c r="Q427" s="1"/>
      <c r="R427" s="1"/>
      <c r="S427" s="1"/>
      <c r="T427" s="1"/>
      <c r="U427" s="45" t="str">
        <f t="shared" ca="1" si="135"/>
        <v>205 &amp; 505</v>
      </c>
      <c r="V427" s="45">
        <f t="shared" ca="1" si="136"/>
        <v>205</v>
      </c>
      <c r="W427" s="45">
        <f t="shared" ca="1" si="137"/>
        <v>505</v>
      </c>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WZC427" s="1"/>
      <c r="WZD427" s="1"/>
      <c r="WZE427" s="1"/>
      <c r="WZF427" s="1"/>
      <c r="WZG427" s="1"/>
      <c r="WZH427" s="1"/>
      <c r="WZI427" s="1"/>
      <c r="WZJ427" s="1"/>
      <c r="WZK427" s="1"/>
      <c r="WZL427" s="1"/>
      <c r="WZM427" s="1"/>
      <c r="WZN427" s="1"/>
      <c r="WZO427" s="1"/>
      <c r="WZP427" s="1"/>
      <c r="WZQ427" s="1"/>
      <c r="WZR427" s="1"/>
      <c r="WZS427" s="1"/>
      <c r="WZT427" s="1"/>
      <c r="WZU427" s="1"/>
      <c r="WZV427" s="1"/>
      <c r="WZW427" s="1"/>
      <c r="WZX427" s="1"/>
      <c r="WZY427" s="1"/>
      <c r="WZZ427" s="1"/>
      <c r="XAA427" s="1"/>
      <c r="XAB427" s="1"/>
      <c r="XAC427" s="1"/>
      <c r="XAD427" s="1"/>
      <c r="XAE427" s="1"/>
      <c r="XAF427" s="1"/>
      <c r="XAG427" s="1"/>
      <c r="XAH427" s="1"/>
      <c r="XAI427" s="1"/>
      <c r="XAJ427" s="1"/>
      <c r="XAK427" s="1"/>
      <c r="XAL427" s="1"/>
      <c r="XAM427" s="1"/>
      <c r="XAN427" s="1"/>
      <c r="XAO427" s="1"/>
      <c r="XAP427" s="1"/>
      <c r="XAQ427" s="1"/>
      <c r="XAR427" s="1"/>
      <c r="XAS427" s="1"/>
      <c r="XAT427" s="1"/>
      <c r="XAU427" s="1"/>
      <c r="XAV427" s="1"/>
      <c r="XAW427" s="1"/>
      <c r="XAX427" s="1"/>
      <c r="XAY427" s="1"/>
      <c r="XAZ427" s="1"/>
      <c r="XBA427" s="1"/>
      <c r="XBB427" s="1"/>
      <c r="XBC427" s="1"/>
      <c r="XBD427" s="1"/>
      <c r="XBE427" s="1"/>
      <c r="XBF427" s="1"/>
      <c r="XBG427" s="1"/>
      <c r="XBH427" s="1"/>
      <c r="XBI427" s="1"/>
      <c r="XBJ427" s="1"/>
      <c r="XBK427" s="1"/>
      <c r="XBL427" s="1"/>
      <c r="XBM427" s="1"/>
      <c r="XBN427" s="1"/>
      <c r="XBO427" s="1"/>
      <c r="XBP427" s="1"/>
      <c r="XBQ427" s="1"/>
      <c r="XBR427" s="1"/>
      <c r="XBS427" s="1"/>
      <c r="XBT427" s="1"/>
      <c r="XBU427" s="1"/>
      <c r="XBV427" s="1"/>
      <c r="XBW427" s="1"/>
      <c r="XBX427" s="1"/>
      <c r="XBY427" s="1"/>
      <c r="XBZ427" s="1"/>
      <c r="XCA427" s="1"/>
      <c r="XCB427" s="1"/>
      <c r="XCC427" s="1"/>
      <c r="XCD427" s="1"/>
      <c r="XCE427" s="1"/>
      <c r="XCF427" s="1"/>
      <c r="XCG427" s="1"/>
      <c r="XCH427" s="1"/>
      <c r="XCI427" s="1"/>
      <c r="XCJ427" s="1"/>
      <c r="XCK427" s="1"/>
      <c r="XCL427" s="1"/>
      <c r="XCM427" s="1"/>
      <c r="XCN427" s="1"/>
      <c r="XCO427" s="1"/>
      <c r="XCP427" s="1"/>
      <c r="XCQ427" s="1"/>
      <c r="XCR427" s="1"/>
      <c r="XCS427" s="1"/>
      <c r="XCT427" s="1"/>
      <c r="XCU427" s="1"/>
      <c r="XCV427" s="1"/>
      <c r="XCW427" s="1"/>
      <c r="XCX427" s="1"/>
      <c r="XCY427" s="1"/>
      <c r="XCZ427" s="1"/>
      <c r="XDA427" s="1"/>
      <c r="XDB427" s="1"/>
      <c r="XDC427" s="1"/>
      <c r="XDD427" s="1"/>
      <c r="XDE427" s="1"/>
      <c r="XDF427" s="1"/>
      <c r="XDG427" s="1"/>
      <c r="XDH427" s="1"/>
      <c r="XDI427" s="1"/>
      <c r="XDJ427" s="1"/>
      <c r="XDK427" s="1"/>
      <c r="XDL427" s="1"/>
      <c r="XDM427" s="1"/>
      <c r="XDN427" s="1"/>
      <c r="XDO427" s="1"/>
      <c r="XDP427" s="1"/>
      <c r="XDQ427" s="1"/>
      <c r="XDR427" s="1"/>
      <c r="XDS427" s="1"/>
      <c r="XDT427" s="1"/>
      <c r="XDU427" s="1"/>
      <c r="XDV427" s="1"/>
      <c r="XDW427" s="1"/>
      <c r="XDX427" s="1"/>
      <c r="XDY427" s="1"/>
      <c r="XDZ427" s="1"/>
      <c r="XEA427" s="1"/>
      <c r="XEB427" s="1"/>
      <c r="XEC427" s="1"/>
      <c r="XED427" s="1"/>
      <c r="XEE427" s="1"/>
      <c r="XEF427" s="1"/>
      <c r="XEG427" s="1"/>
      <c r="XEH427" s="1"/>
      <c r="XEI427" s="1"/>
      <c r="XEJ427" s="1"/>
      <c r="XEK427" s="1"/>
      <c r="XEL427" s="1"/>
      <c r="XEM427" s="1"/>
      <c r="XEN427" s="1"/>
      <c r="XEO427" s="1"/>
      <c r="XEP427" s="1"/>
      <c r="XEQ427" s="1"/>
      <c r="XER427" s="1"/>
      <c r="XES427" s="1"/>
      <c r="XET427" s="1"/>
      <c r="XEU427" s="1"/>
      <c r="XEV427" s="1"/>
      <c r="XEW427" s="1"/>
      <c r="XEX427" s="1"/>
      <c r="XEY427" s="1"/>
      <c r="XEZ427" s="1"/>
      <c r="XFA427" s="1"/>
      <c r="XFB427" s="1"/>
      <c r="XFC427" s="1"/>
      <c r="XFD427" s="1"/>
    </row>
    <row r="428" spans="1:151 16227:16384" s="11" customFormat="1" ht="20.25" hidden="1" customHeight="1" x14ac:dyDescent="0.25">
      <c r="A428" s="62" t="str">
        <f t="shared" si="133"/>
        <v>2nd &amp; 5th Floor</v>
      </c>
      <c r="B428" s="62"/>
      <c r="C428" s="60" t="str">
        <f t="shared" ca="1" si="134"/>
        <v>206 &amp; 506</v>
      </c>
      <c r="D428" s="61"/>
      <c r="E428" s="20"/>
      <c r="F428" s="60"/>
      <c r="G428" s="61"/>
      <c r="H428" s="20"/>
      <c r="I428" s="20">
        <f t="shared" si="132"/>
        <v>0</v>
      </c>
      <c r="J428" s="1"/>
      <c r="K428" s="1"/>
      <c r="L428" s="1"/>
      <c r="M428" s="1"/>
      <c r="N428" s="1"/>
      <c r="O428" s="1"/>
      <c r="P428" s="1"/>
      <c r="Q428" s="1"/>
      <c r="R428" s="1"/>
      <c r="S428" s="1"/>
      <c r="T428" s="1"/>
      <c r="U428" s="45" t="str">
        <f t="shared" ca="1" si="135"/>
        <v>206 &amp; 506</v>
      </c>
      <c r="V428" s="45">
        <f t="shared" ca="1" si="136"/>
        <v>206</v>
      </c>
      <c r="W428" s="45">
        <f t="shared" ca="1" si="137"/>
        <v>506</v>
      </c>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WZC428" s="1"/>
      <c r="WZD428" s="1"/>
      <c r="WZE428" s="1"/>
      <c r="WZF428" s="1"/>
      <c r="WZG428" s="1"/>
      <c r="WZH428" s="1"/>
      <c r="WZI428" s="1"/>
      <c r="WZJ428" s="1"/>
      <c r="WZK428" s="1"/>
      <c r="WZL428" s="1"/>
      <c r="WZM428" s="1"/>
      <c r="WZN428" s="1"/>
      <c r="WZO428" s="1"/>
      <c r="WZP428" s="1"/>
      <c r="WZQ428" s="1"/>
      <c r="WZR428" s="1"/>
      <c r="WZS428" s="1"/>
      <c r="WZT428" s="1"/>
      <c r="WZU428" s="1"/>
      <c r="WZV428" s="1"/>
      <c r="WZW428" s="1"/>
      <c r="WZX428" s="1"/>
      <c r="WZY428" s="1"/>
      <c r="WZZ428" s="1"/>
      <c r="XAA428" s="1"/>
      <c r="XAB428" s="1"/>
      <c r="XAC428" s="1"/>
      <c r="XAD428" s="1"/>
      <c r="XAE428" s="1"/>
      <c r="XAF428" s="1"/>
      <c r="XAG428" s="1"/>
      <c r="XAH428" s="1"/>
      <c r="XAI428" s="1"/>
      <c r="XAJ428" s="1"/>
      <c r="XAK428" s="1"/>
      <c r="XAL428" s="1"/>
      <c r="XAM428" s="1"/>
      <c r="XAN428" s="1"/>
      <c r="XAO428" s="1"/>
      <c r="XAP428" s="1"/>
      <c r="XAQ428" s="1"/>
      <c r="XAR428" s="1"/>
      <c r="XAS428" s="1"/>
      <c r="XAT428" s="1"/>
      <c r="XAU428" s="1"/>
      <c r="XAV428" s="1"/>
      <c r="XAW428" s="1"/>
      <c r="XAX428" s="1"/>
      <c r="XAY428" s="1"/>
      <c r="XAZ428" s="1"/>
      <c r="XBA428" s="1"/>
      <c r="XBB428" s="1"/>
      <c r="XBC428" s="1"/>
      <c r="XBD428" s="1"/>
      <c r="XBE428" s="1"/>
      <c r="XBF428" s="1"/>
      <c r="XBG428" s="1"/>
      <c r="XBH428" s="1"/>
      <c r="XBI428" s="1"/>
      <c r="XBJ428" s="1"/>
      <c r="XBK428" s="1"/>
      <c r="XBL428" s="1"/>
      <c r="XBM428" s="1"/>
      <c r="XBN428" s="1"/>
      <c r="XBO428" s="1"/>
      <c r="XBP428" s="1"/>
      <c r="XBQ428" s="1"/>
      <c r="XBR428" s="1"/>
      <c r="XBS428" s="1"/>
      <c r="XBT428" s="1"/>
      <c r="XBU428" s="1"/>
      <c r="XBV428" s="1"/>
      <c r="XBW428" s="1"/>
      <c r="XBX428" s="1"/>
      <c r="XBY428" s="1"/>
      <c r="XBZ428" s="1"/>
      <c r="XCA428" s="1"/>
      <c r="XCB428" s="1"/>
      <c r="XCC428" s="1"/>
      <c r="XCD428" s="1"/>
      <c r="XCE428" s="1"/>
      <c r="XCF428" s="1"/>
      <c r="XCG428" s="1"/>
      <c r="XCH428" s="1"/>
      <c r="XCI428" s="1"/>
      <c r="XCJ428" s="1"/>
      <c r="XCK428" s="1"/>
      <c r="XCL428" s="1"/>
      <c r="XCM428" s="1"/>
      <c r="XCN428" s="1"/>
      <c r="XCO428" s="1"/>
      <c r="XCP428" s="1"/>
      <c r="XCQ428" s="1"/>
      <c r="XCR428" s="1"/>
      <c r="XCS428" s="1"/>
      <c r="XCT428" s="1"/>
      <c r="XCU428" s="1"/>
      <c r="XCV428" s="1"/>
      <c r="XCW428" s="1"/>
      <c r="XCX428" s="1"/>
      <c r="XCY428" s="1"/>
      <c r="XCZ428" s="1"/>
      <c r="XDA428" s="1"/>
      <c r="XDB428" s="1"/>
      <c r="XDC428" s="1"/>
      <c r="XDD428" s="1"/>
      <c r="XDE428" s="1"/>
      <c r="XDF428" s="1"/>
      <c r="XDG428" s="1"/>
      <c r="XDH428" s="1"/>
      <c r="XDI428" s="1"/>
      <c r="XDJ428" s="1"/>
      <c r="XDK428" s="1"/>
      <c r="XDL428" s="1"/>
      <c r="XDM428" s="1"/>
      <c r="XDN428" s="1"/>
      <c r="XDO428" s="1"/>
      <c r="XDP428" s="1"/>
      <c r="XDQ428" s="1"/>
      <c r="XDR428" s="1"/>
      <c r="XDS428" s="1"/>
      <c r="XDT428" s="1"/>
      <c r="XDU428" s="1"/>
      <c r="XDV428" s="1"/>
      <c r="XDW428" s="1"/>
      <c r="XDX428" s="1"/>
      <c r="XDY428" s="1"/>
      <c r="XDZ428" s="1"/>
      <c r="XEA428" s="1"/>
      <c r="XEB428" s="1"/>
      <c r="XEC428" s="1"/>
      <c r="XED428" s="1"/>
      <c r="XEE428" s="1"/>
      <c r="XEF428" s="1"/>
      <c r="XEG428" s="1"/>
      <c r="XEH428" s="1"/>
      <c r="XEI428" s="1"/>
      <c r="XEJ428" s="1"/>
      <c r="XEK428" s="1"/>
      <c r="XEL428" s="1"/>
      <c r="XEM428" s="1"/>
      <c r="XEN428" s="1"/>
      <c r="XEO428" s="1"/>
      <c r="XEP428" s="1"/>
      <c r="XEQ428" s="1"/>
      <c r="XER428" s="1"/>
      <c r="XES428" s="1"/>
      <c r="XET428" s="1"/>
      <c r="XEU428" s="1"/>
      <c r="XEV428" s="1"/>
      <c r="XEW428" s="1"/>
      <c r="XEX428" s="1"/>
      <c r="XEY428" s="1"/>
      <c r="XEZ428" s="1"/>
      <c r="XFA428" s="1"/>
      <c r="XFB428" s="1"/>
      <c r="XFC428" s="1"/>
      <c r="XFD428" s="1"/>
    </row>
    <row r="429" spans="1:151 16227:16384" s="11" customFormat="1" ht="20.25" hidden="1" customHeight="1" x14ac:dyDescent="0.25">
      <c r="A429" s="62" t="str">
        <f t="shared" si="133"/>
        <v>2nd &amp; 5th Floor</v>
      </c>
      <c r="B429" s="62"/>
      <c r="C429" s="60" t="str">
        <f t="shared" ca="1" si="134"/>
        <v>207 &amp; 507</v>
      </c>
      <c r="D429" s="61"/>
      <c r="E429" s="20"/>
      <c r="F429" s="60"/>
      <c r="G429" s="61"/>
      <c r="H429" s="20"/>
      <c r="I429" s="20">
        <f t="shared" si="132"/>
        <v>0</v>
      </c>
      <c r="J429" s="1"/>
      <c r="K429" s="1"/>
      <c r="L429" s="1"/>
      <c r="M429" s="1"/>
      <c r="N429" s="1"/>
      <c r="O429" s="1"/>
      <c r="P429" s="1"/>
      <c r="Q429" s="1"/>
      <c r="R429" s="1"/>
      <c r="S429" s="1"/>
      <c r="T429" s="1"/>
      <c r="U429" s="45" t="str">
        <f t="shared" ca="1" si="135"/>
        <v>207 &amp; 507</v>
      </c>
      <c r="V429" s="45">
        <f t="shared" ca="1" si="136"/>
        <v>207</v>
      </c>
      <c r="W429" s="45">
        <f t="shared" ca="1" si="137"/>
        <v>507</v>
      </c>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WZC429" s="1"/>
      <c r="WZD429" s="1"/>
      <c r="WZE429" s="1"/>
      <c r="WZF429" s="1"/>
      <c r="WZG429" s="1"/>
      <c r="WZH429" s="1"/>
      <c r="WZI429" s="1"/>
      <c r="WZJ429" s="1"/>
      <c r="WZK429" s="1"/>
      <c r="WZL429" s="1"/>
      <c r="WZM429" s="1"/>
      <c r="WZN429" s="1"/>
      <c r="WZO429" s="1"/>
      <c r="WZP429" s="1"/>
      <c r="WZQ429" s="1"/>
      <c r="WZR429" s="1"/>
      <c r="WZS429" s="1"/>
      <c r="WZT429" s="1"/>
      <c r="WZU429" s="1"/>
      <c r="WZV429" s="1"/>
      <c r="WZW429" s="1"/>
      <c r="WZX429" s="1"/>
      <c r="WZY429" s="1"/>
      <c r="WZZ429" s="1"/>
      <c r="XAA429" s="1"/>
      <c r="XAB429" s="1"/>
      <c r="XAC429" s="1"/>
      <c r="XAD429" s="1"/>
      <c r="XAE429" s="1"/>
      <c r="XAF429" s="1"/>
      <c r="XAG429" s="1"/>
      <c r="XAH429" s="1"/>
      <c r="XAI429" s="1"/>
      <c r="XAJ429" s="1"/>
      <c r="XAK429" s="1"/>
      <c r="XAL429" s="1"/>
      <c r="XAM429" s="1"/>
      <c r="XAN429" s="1"/>
      <c r="XAO429" s="1"/>
      <c r="XAP429" s="1"/>
      <c r="XAQ429" s="1"/>
      <c r="XAR429" s="1"/>
      <c r="XAS429" s="1"/>
      <c r="XAT429" s="1"/>
      <c r="XAU429" s="1"/>
      <c r="XAV429" s="1"/>
      <c r="XAW429" s="1"/>
      <c r="XAX429" s="1"/>
      <c r="XAY429" s="1"/>
      <c r="XAZ429" s="1"/>
      <c r="XBA429" s="1"/>
      <c r="XBB429" s="1"/>
      <c r="XBC429" s="1"/>
      <c r="XBD429" s="1"/>
      <c r="XBE429" s="1"/>
      <c r="XBF429" s="1"/>
      <c r="XBG429" s="1"/>
      <c r="XBH429" s="1"/>
      <c r="XBI429" s="1"/>
      <c r="XBJ429" s="1"/>
      <c r="XBK429" s="1"/>
      <c r="XBL429" s="1"/>
      <c r="XBM429" s="1"/>
      <c r="XBN429" s="1"/>
      <c r="XBO429" s="1"/>
      <c r="XBP429" s="1"/>
      <c r="XBQ429" s="1"/>
      <c r="XBR429" s="1"/>
      <c r="XBS429" s="1"/>
      <c r="XBT429" s="1"/>
      <c r="XBU429" s="1"/>
      <c r="XBV429" s="1"/>
      <c r="XBW429" s="1"/>
      <c r="XBX429" s="1"/>
      <c r="XBY429" s="1"/>
      <c r="XBZ429" s="1"/>
      <c r="XCA429" s="1"/>
      <c r="XCB429" s="1"/>
      <c r="XCC429" s="1"/>
      <c r="XCD429" s="1"/>
      <c r="XCE429" s="1"/>
      <c r="XCF429" s="1"/>
      <c r="XCG429" s="1"/>
      <c r="XCH429" s="1"/>
      <c r="XCI429" s="1"/>
      <c r="XCJ429" s="1"/>
      <c r="XCK429" s="1"/>
      <c r="XCL429" s="1"/>
      <c r="XCM429" s="1"/>
      <c r="XCN429" s="1"/>
      <c r="XCO429" s="1"/>
      <c r="XCP429" s="1"/>
      <c r="XCQ429" s="1"/>
      <c r="XCR429" s="1"/>
      <c r="XCS429" s="1"/>
      <c r="XCT429" s="1"/>
      <c r="XCU429" s="1"/>
      <c r="XCV429" s="1"/>
      <c r="XCW429" s="1"/>
      <c r="XCX429" s="1"/>
      <c r="XCY429" s="1"/>
      <c r="XCZ429" s="1"/>
      <c r="XDA429" s="1"/>
      <c r="XDB429" s="1"/>
      <c r="XDC429" s="1"/>
      <c r="XDD429" s="1"/>
      <c r="XDE429" s="1"/>
      <c r="XDF429" s="1"/>
      <c r="XDG429" s="1"/>
      <c r="XDH429" s="1"/>
      <c r="XDI429" s="1"/>
      <c r="XDJ429" s="1"/>
      <c r="XDK429" s="1"/>
      <c r="XDL429" s="1"/>
      <c r="XDM429" s="1"/>
      <c r="XDN429" s="1"/>
      <c r="XDO429" s="1"/>
      <c r="XDP429" s="1"/>
      <c r="XDQ429" s="1"/>
      <c r="XDR429" s="1"/>
      <c r="XDS429" s="1"/>
      <c r="XDT429" s="1"/>
      <c r="XDU429" s="1"/>
      <c r="XDV429" s="1"/>
      <c r="XDW429" s="1"/>
      <c r="XDX429" s="1"/>
      <c r="XDY429" s="1"/>
      <c r="XDZ429" s="1"/>
      <c r="XEA429" s="1"/>
      <c r="XEB429" s="1"/>
      <c r="XEC429" s="1"/>
      <c r="XED429" s="1"/>
      <c r="XEE429" s="1"/>
      <c r="XEF429" s="1"/>
      <c r="XEG429" s="1"/>
      <c r="XEH429" s="1"/>
      <c r="XEI429" s="1"/>
      <c r="XEJ429" s="1"/>
      <c r="XEK429" s="1"/>
      <c r="XEL429" s="1"/>
      <c r="XEM429" s="1"/>
      <c r="XEN429" s="1"/>
      <c r="XEO429" s="1"/>
      <c r="XEP429" s="1"/>
      <c r="XEQ429" s="1"/>
      <c r="XER429" s="1"/>
      <c r="XES429" s="1"/>
      <c r="XET429" s="1"/>
      <c r="XEU429" s="1"/>
      <c r="XEV429" s="1"/>
      <c r="XEW429" s="1"/>
      <c r="XEX429" s="1"/>
      <c r="XEY429" s="1"/>
      <c r="XEZ429" s="1"/>
      <c r="XFA429" s="1"/>
      <c r="XFB429" s="1"/>
      <c r="XFC429" s="1"/>
      <c r="XFD429" s="1"/>
    </row>
    <row r="430" spans="1:151 16227:16384" s="11" customFormat="1" ht="20.25" hidden="1" customHeight="1" x14ac:dyDescent="0.25">
      <c r="A430" s="62" t="str">
        <f t="shared" si="133"/>
        <v>2nd &amp; 5th Floor</v>
      </c>
      <c r="B430" s="62"/>
      <c r="C430" s="60" t="str">
        <f t="shared" ca="1" si="134"/>
        <v>208 &amp; 508</v>
      </c>
      <c r="D430" s="61"/>
      <c r="E430" s="20"/>
      <c r="F430" s="60"/>
      <c r="G430" s="61"/>
      <c r="H430" s="20"/>
      <c r="I430" s="20">
        <f t="shared" si="132"/>
        <v>0</v>
      </c>
      <c r="J430" s="1"/>
      <c r="K430" s="1"/>
      <c r="L430" s="1"/>
      <c r="M430" s="1"/>
      <c r="N430" s="1"/>
      <c r="O430" s="1"/>
      <c r="P430" s="1"/>
      <c r="Q430" s="1"/>
      <c r="R430" s="1"/>
      <c r="S430" s="1"/>
      <c r="T430" s="1"/>
      <c r="U430" s="45" t="str">
        <f t="shared" ca="1" si="135"/>
        <v>208 &amp; 508</v>
      </c>
      <c r="V430" s="45">
        <f t="shared" ca="1" si="136"/>
        <v>208</v>
      </c>
      <c r="W430" s="45">
        <f t="shared" ca="1" si="137"/>
        <v>508</v>
      </c>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WZC430" s="1"/>
      <c r="WZD430" s="1"/>
      <c r="WZE430" s="1"/>
      <c r="WZF430" s="1"/>
      <c r="WZG430" s="1"/>
      <c r="WZH430" s="1"/>
      <c r="WZI430" s="1"/>
      <c r="WZJ430" s="1"/>
      <c r="WZK430" s="1"/>
      <c r="WZL430" s="1"/>
      <c r="WZM430" s="1"/>
      <c r="WZN430" s="1"/>
      <c r="WZO430" s="1"/>
      <c r="WZP430" s="1"/>
      <c r="WZQ430" s="1"/>
      <c r="WZR430" s="1"/>
      <c r="WZS430" s="1"/>
      <c r="WZT430" s="1"/>
      <c r="WZU430" s="1"/>
      <c r="WZV430" s="1"/>
      <c r="WZW430" s="1"/>
      <c r="WZX430" s="1"/>
      <c r="WZY430" s="1"/>
      <c r="WZZ430" s="1"/>
      <c r="XAA430" s="1"/>
      <c r="XAB430" s="1"/>
      <c r="XAC430" s="1"/>
      <c r="XAD430" s="1"/>
      <c r="XAE430" s="1"/>
      <c r="XAF430" s="1"/>
      <c r="XAG430" s="1"/>
      <c r="XAH430" s="1"/>
      <c r="XAI430" s="1"/>
      <c r="XAJ430" s="1"/>
      <c r="XAK430" s="1"/>
      <c r="XAL430" s="1"/>
      <c r="XAM430" s="1"/>
      <c r="XAN430" s="1"/>
      <c r="XAO430" s="1"/>
      <c r="XAP430" s="1"/>
      <c r="XAQ430" s="1"/>
      <c r="XAR430" s="1"/>
      <c r="XAS430" s="1"/>
      <c r="XAT430" s="1"/>
      <c r="XAU430" s="1"/>
      <c r="XAV430" s="1"/>
      <c r="XAW430" s="1"/>
      <c r="XAX430" s="1"/>
      <c r="XAY430" s="1"/>
      <c r="XAZ430" s="1"/>
      <c r="XBA430" s="1"/>
      <c r="XBB430" s="1"/>
      <c r="XBC430" s="1"/>
      <c r="XBD430" s="1"/>
      <c r="XBE430" s="1"/>
      <c r="XBF430" s="1"/>
      <c r="XBG430" s="1"/>
      <c r="XBH430" s="1"/>
      <c r="XBI430" s="1"/>
      <c r="XBJ430" s="1"/>
      <c r="XBK430" s="1"/>
      <c r="XBL430" s="1"/>
      <c r="XBM430" s="1"/>
      <c r="XBN430" s="1"/>
      <c r="XBO430" s="1"/>
      <c r="XBP430" s="1"/>
      <c r="XBQ430" s="1"/>
      <c r="XBR430" s="1"/>
      <c r="XBS430" s="1"/>
      <c r="XBT430" s="1"/>
      <c r="XBU430" s="1"/>
      <c r="XBV430" s="1"/>
      <c r="XBW430" s="1"/>
      <c r="XBX430" s="1"/>
      <c r="XBY430" s="1"/>
      <c r="XBZ430" s="1"/>
      <c r="XCA430" s="1"/>
      <c r="XCB430" s="1"/>
      <c r="XCC430" s="1"/>
      <c r="XCD430" s="1"/>
      <c r="XCE430" s="1"/>
      <c r="XCF430" s="1"/>
      <c r="XCG430" s="1"/>
      <c r="XCH430" s="1"/>
      <c r="XCI430" s="1"/>
      <c r="XCJ430" s="1"/>
      <c r="XCK430" s="1"/>
      <c r="XCL430" s="1"/>
      <c r="XCM430" s="1"/>
      <c r="XCN430" s="1"/>
      <c r="XCO430" s="1"/>
      <c r="XCP430" s="1"/>
      <c r="XCQ430" s="1"/>
      <c r="XCR430" s="1"/>
      <c r="XCS430" s="1"/>
      <c r="XCT430" s="1"/>
      <c r="XCU430" s="1"/>
      <c r="XCV430" s="1"/>
      <c r="XCW430" s="1"/>
      <c r="XCX430" s="1"/>
      <c r="XCY430" s="1"/>
      <c r="XCZ430" s="1"/>
      <c r="XDA430" s="1"/>
      <c r="XDB430" s="1"/>
      <c r="XDC430" s="1"/>
      <c r="XDD430" s="1"/>
      <c r="XDE430" s="1"/>
      <c r="XDF430" s="1"/>
      <c r="XDG430" s="1"/>
      <c r="XDH430" s="1"/>
      <c r="XDI430" s="1"/>
      <c r="XDJ430" s="1"/>
      <c r="XDK430" s="1"/>
      <c r="XDL430" s="1"/>
      <c r="XDM430" s="1"/>
      <c r="XDN430" s="1"/>
      <c r="XDO430" s="1"/>
      <c r="XDP430" s="1"/>
      <c r="XDQ430" s="1"/>
      <c r="XDR430" s="1"/>
      <c r="XDS430" s="1"/>
      <c r="XDT430" s="1"/>
      <c r="XDU430" s="1"/>
      <c r="XDV430" s="1"/>
      <c r="XDW430" s="1"/>
      <c r="XDX430" s="1"/>
      <c r="XDY430" s="1"/>
      <c r="XDZ430" s="1"/>
      <c r="XEA430" s="1"/>
      <c r="XEB430" s="1"/>
      <c r="XEC430" s="1"/>
      <c r="XED430" s="1"/>
      <c r="XEE430" s="1"/>
      <c r="XEF430" s="1"/>
      <c r="XEG430" s="1"/>
      <c r="XEH430" s="1"/>
      <c r="XEI430" s="1"/>
      <c r="XEJ430" s="1"/>
      <c r="XEK430" s="1"/>
      <c r="XEL430" s="1"/>
      <c r="XEM430" s="1"/>
      <c r="XEN430" s="1"/>
      <c r="XEO430" s="1"/>
      <c r="XEP430" s="1"/>
      <c r="XEQ430" s="1"/>
      <c r="XER430" s="1"/>
      <c r="XES430" s="1"/>
      <c r="XET430" s="1"/>
      <c r="XEU430" s="1"/>
      <c r="XEV430" s="1"/>
      <c r="XEW430" s="1"/>
      <c r="XEX430" s="1"/>
      <c r="XEY430" s="1"/>
      <c r="XEZ430" s="1"/>
      <c r="XFA430" s="1"/>
      <c r="XFB430" s="1"/>
      <c r="XFC430" s="1"/>
      <c r="XFD430" s="1"/>
    </row>
    <row r="431" spans="1:151 16227:16384" s="11" customFormat="1" ht="20.25" hidden="1" customHeight="1" x14ac:dyDescent="0.25">
      <c r="A431" s="62" t="str">
        <f t="shared" si="133"/>
        <v>2nd &amp; 5th Floor</v>
      </c>
      <c r="B431" s="62"/>
      <c r="C431" s="60" t="str">
        <f t="shared" ca="1" si="134"/>
        <v>209 &amp; 509</v>
      </c>
      <c r="D431" s="61"/>
      <c r="E431" s="20"/>
      <c r="F431" s="60"/>
      <c r="G431" s="61"/>
      <c r="H431" s="20"/>
      <c r="I431" s="20">
        <f t="shared" si="132"/>
        <v>0</v>
      </c>
      <c r="J431" s="1"/>
      <c r="K431" s="1"/>
      <c r="L431" s="1"/>
      <c r="M431" s="1"/>
      <c r="N431" s="1"/>
      <c r="O431" s="1"/>
      <c r="P431" s="1"/>
      <c r="Q431" s="1"/>
      <c r="R431" s="1"/>
      <c r="S431" s="1"/>
      <c r="T431" s="1"/>
      <c r="U431" s="45" t="str">
        <f t="shared" ca="1" si="135"/>
        <v>209 &amp; 509</v>
      </c>
      <c r="V431" s="45">
        <f t="shared" ca="1" si="136"/>
        <v>209</v>
      </c>
      <c r="W431" s="45">
        <f t="shared" ca="1" si="137"/>
        <v>509</v>
      </c>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WZC431" s="1"/>
      <c r="WZD431" s="1"/>
      <c r="WZE431" s="1"/>
      <c r="WZF431" s="1"/>
      <c r="WZG431" s="1"/>
      <c r="WZH431" s="1"/>
      <c r="WZI431" s="1"/>
      <c r="WZJ431" s="1"/>
      <c r="WZK431" s="1"/>
      <c r="WZL431" s="1"/>
      <c r="WZM431" s="1"/>
      <c r="WZN431" s="1"/>
      <c r="WZO431" s="1"/>
      <c r="WZP431" s="1"/>
      <c r="WZQ431" s="1"/>
      <c r="WZR431" s="1"/>
      <c r="WZS431" s="1"/>
      <c r="WZT431" s="1"/>
      <c r="WZU431" s="1"/>
      <c r="WZV431" s="1"/>
      <c r="WZW431" s="1"/>
      <c r="WZX431" s="1"/>
      <c r="WZY431" s="1"/>
      <c r="WZZ431" s="1"/>
      <c r="XAA431" s="1"/>
      <c r="XAB431" s="1"/>
      <c r="XAC431" s="1"/>
      <c r="XAD431" s="1"/>
      <c r="XAE431" s="1"/>
      <c r="XAF431" s="1"/>
      <c r="XAG431" s="1"/>
      <c r="XAH431" s="1"/>
      <c r="XAI431" s="1"/>
      <c r="XAJ431" s="1"/>
      <c r="XAK431" s="1"/>
      <c r="XAL431" s="1"/>
      <c r="XAM431" s="1"/>
      <c r="XAN431" s="1"/>
      <c r="XAO431" s="1"/>
      <c r="XAP431" s="1"/>
      <c r="XAQ431" s="1"/>
      <c r="XAR431" s="1"/>
      <c r="XAS431" s="1"/>
      <c r="XAT431" s="1"/>
      <c r="XAU431" s="1"/>
      <c r="XAV431" s="1"/>
      <c r="XAW431" s="1"/>
      <c r="XAX431" s="1"/>
      <c r="XAY431" s="1"/>
      <c r="XAZ431" s="1"/>
      <c r="XBA431" s="1"/>
      <c r="XBB431" s="1"/>
      <c r="XBC431" s="1"/>
      <c r="XBD431" s="1"/>
      <c r="XBE431" s="1"/>
      <c r="XBF431" s="1"/>
      <c r="XBG431" s="1"/>
      <c r="XBH431" s="1"/>
      <c r="XBI431" s="1"/>
      <c r="XBJ431" s="1"/>
      <c r="XBK431" s="1"/>
      <c r="XBL431" s="1"/>
      <c r="XBM431" s="1"/>
      <c r="XBN431" s="1"/>
      <c r="XBO431" s="1"/>
      <c r="XBP431" s="1"/>
      <c r="XBQ431" s="1"/>
      <c r="XBR431" s="1"/>
      <c r="XBS431" s="1"/>
      <c r="XBT431" s="1"/>
      <c r="XBU431" s="1"/>
      <c r="XBV431" s="1"/>
      <c r="XBW431" s="1"/>
      <c r="XBX431" s="1"/>
      <c r="XBY431" s="1"/>
      <c r="XBZ431" s="1"/>
      <c r="XCA431" s="1"/>
      <c r="XCB431" s="1"/>
      <c r="XCC431" s="1"/>
      <c r="XCD431" s="1"/>
      <c r="XCE431" s="1"/>
      <c r="XCF431" s="1"/>
      <c r="XCG431" s="1"/>
      <c r="XCH431" s="1"/>
      <c r="XCI431" s="1"/>
      <c r="XCJ431" s="1"/>
      <c r="XCK431" s="1"/>
      <c r="XCL431" s="1"/>
      <c r="XCM431" s="1"/>
      <c r="XCN431" s="1"/>
      <c r="XCO431" s="1"/>
      <c r="XCP431" s="1"/>
      <c r="XCQ431" s="1"/>
      <c r="XCR431" s="1"/>
      <c r="XCS431" s="1"/>
      <c r="XCT431" s="1"/>
      <c r="XCU431" s="1"/>
      <c r="XCV431" s="1"/>
      <c r="XCW431" s="1"/>
      <c r="XCX431" s="1"/>
      <c r="XCY431" s="1"/>
      <c r="XCZ431" s="1"/>
      <c r="XDA431" s="1"/>
      <c r="XDB431" s="1"/>
      <c r="XDC431" s="1"/>
      <c r="XDD431" s="1"/>
      <c r="XDE431" s="1"/>
      <c r="XDF431" s="1"/>
      <c r="XDG431" s="1"/>
      <c r="XDH431" s="1"/>
      <c r="XDI431" s="1"/>
      <c r="XDJ431" s="1"/>
      <c r="XDK431" s="1"/>
      <c r="XDL431" s="1"/>
      <c r="XDM431" s="1"/>
      <c r="XDN431" s="1"/>
      <c r="XDO431" s="1"/>
      <c r="XDP431" s="1"/>
      <c r="XDQ431" s="1"/>
      <c r="XDR431" s="1"/>
      <c r="XDS431" s="1"/>
      <c r="XDT431" s="1"/>
      <c r="XDU431" s="1"/>
      <c r="XDV431" s="1"/>
      <c r="XDW431" s="1"/>
      <c r="XDX431" s="1"/>
      <c r="XDY431" s="1"/>
      <c r="XDZ431" s="1"/>
      <c r="XEA431" s="1"/>
      <c r="XEB431" s="1"/>
      <c r="XEC431" s="1"/>
      <c r="XED431" s="1"/>
      <c r="XEE431" s="1"/>
      <c r="XEF431" s="1"/>
      <c r="XEG431" s="1"/>
      <c r="XEH431" s="1"/>
      <c r="XEI431" s="1"/>
      <c r="XEJ431" s="1"/>
      <c r="XEK431" s="1"/>
      <c r="XEL431" s="1"/>
      <c r="XEM431" s="1"/>
      <c r="XEN431" s="1"/>
      <c r="XEO431" s="1"/>
      <c r="XEP431" s="1"/>
      <c r="XEQ431" s="1"/>
      <c r="XER431" s="1"/>
      <c r="XES431" s="1"/>
      <c r="XET431" s="1"/>
      <c r="XEU431" s="1"/>
      <c r="XEV431" s="1"/>
      <c r="XEW431" s="1"/>
      <c r="XEX431" s="1"/>
      <c r="XEY431" s="1"/>
      <c r="XEZ431" s="1"/>
      <c r="XFA431" s="1"/>
      <c r="XFB431" s="1"/>
      <c r="XFC431" s="1"/>
      <c r="XFD431" s="1"/>
    </row>
    <row r="432" spans="1:151 16227:16384" s="11" customFormat="1" ht="20.25" hidden="1" customHeight="1" x14ac:dyDescent="0.25">
      <c r="A432" s="62" t="str">
        <f t="shared" si="133"/>
        <v>2nd &amp; 5th Floor</v>
      </c>
      <c r="B432" s="62"/>
      <c r="C432" s="60" t="str">
        <f t="shared" ca="1" si="134"/>
        <v>210 &amp; 510</v>
      </c>
      <c r="D432" s="61"/>
      <c r="E432" s="20"/>
      <c r="F432" s="60"/>
      <c r="G432" s="61"/>
      <c r="H432" s="20"/>
      <c r="I432" s="20">
        <f t="shared" si="132"/>
        <v>0</v>
      </c>
      <c r="J432" s="1"/>
      <c r="K432" s="1"/>
      <c r="L432" s="1"/>
      <c r="M432" s="1"/>
      <c r="N432" s="1"/>
      <c r="O432" s="1"/>
      <c r="P432" s="1"/>
      <c r="Q432" s="1"/>
      <c r="R432" s="1"/>
      <c r="S432" s="1"/>
      <c r="T432" s="1"/>
      <c r="U432" s="45" t="str">
        <f t="shared" ca="1" si="135"/>
        <v>210 &amp; 510</v>
      </c>
      <c r="V432" s="45">
        <f t="shared" ca="1" si="136"/>
        <v>210</v>
      </c>
      <c r="W432" s="45">
        <f t="shared" ca="1" si="137"/>
        <v>510</v>
      </c>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WZC432" s="1"/>
      <c r="WZD432" s="1"/>
      <c r="WZE432" s="1"/>
      <c r="WZF432" s="1"/>
      <c r="WZG432" s="1"/>
      <c r="WZH432" s="1"/>
      <c r="WZI432" s="1"/>
      <c r="WZJ432" s="1"/>
      <c r="WZK432" s="1"/>
      <c r="WZL432" s="1"/>
      <c r="WZM432" s="1"/>
      <c r="WZN432" s="1"/>
      <c r="WZO432" s="1"/>
      <c r="WZP432" s="1"/>
      <c r="WZQ432" s="1"/>
      <c r="WZR432" s="1"/>
      <c r="WZS432" s="1"/>
      <c r="WZT432" s="1"/>
      <c r="WZU432" s="1"/>
      <c r="WZV432" s="1"/>
      <c r="WZW432" s="1"/>
      <c r="WZX432" s="1"/>
      <c r="WZY432" s="1"/>
      <c r="WZZ432" s="1"/>
      <c r="XAA432" s="1"/>
      <c r="XAB432" s="1"/>
      <c r="XAC432" s="1"/>
      <c r="XAD432" s="1"/>
      <c r="XAE432" s="1"/>
      <c r="XAF432" s="1"/>
      <c r="XAG432" s="1"/>
      <c r="XAH432" s="1"/>
      <c r="XAI432" s="1"/>
      <c r="XAJ432" s="1"/>
      <c r="XAK432" s="1"/>
      <c r="XAL432" s="1"/>
      <c r="XAM432" s="1"/>
      <c r="XAN432" s="1"/>
      <c r="XAO432" s="1"/>
      <c r="XAP432" s="1"/>
      <c r="XAQ432" s="1"/>
      <c r="XAR432" s="1"/>
      <c r="XAS432" s="1"/>
      <c r="XAT432" s="1"/>
      <c r="XAU432" s="1"/>
      <c r="XAV432" s="1"/>
      <c r="XAW432" s="1"/>
      <c r="XAX432" s="1"/>
      <c r="XAY432" s="1"/>
      <c r="XAZ432" s="1"/>
      <c r="XBA432" s="1"/>
      <c r="XBB432" s="1"/>
      <c r="XBC432" s="1"/>
      <c r="XBD432" s="1"/>
      <c r="XBE432" s="1"/>
      <c r="XBF432" s="1"/>
      <c r="XBG432" s="1"/>
      <c r="XBH432" s="1"/>
      <c r="XBI432" s="1"/>
      <c r="XBJ432" s="1"/>
      <c r="XBK432" s="1"/>
      <c r="XBL432" s="1"/>
      <c r="XBM432" s="1"/>
      <c r="XBN432" s="1"/>
      <c r="XBO432" s="1"/>
      <c r="XBP432" s="1"/>
      <c r="XBQ432" s="1"/>
      <c r="XBR432" s="1"/>
      <c r="XBS432" s="1"/>
      <c r="XBT432" s="1"/>
      <c r="XBU432" s="1"/>
      <c r="XBV432" s="1"/>
      <c r="XBW432" s="1"/>
      <c r="XBX432" s="1"/>
      <c r="XBY432" s="1"/>
      <c r="XBZ432" s="1"/>
      <c r="XCA432" s="1"/>
      <c r="XCB432" s="1"/>
      <c r="XCC432" s="1"/>
      <c r="XCD432" s="1"/>
      <c r="XCE432" s="1"/>
      <c r="XCF432" s="1"/>
      <c r="XCG432" s="1"/>
      <c r="XCH432" s="1"/>
      <c r="XCI432" s="1"/>
      <c r="XCJ432" s="1"/>
      <c r="XCK432" s="1"/>
      <c r="XCL432" s="1"/>
      <c r="XCM432" s="1"/>
      <c r="XCN432" s="1"/>
      <c r="XCO432" s="1"/>
      <c r="XCP432" s="1"/>
      <c r="XCQ432" s="1"/>
      <c r="XCR432" s="1"/>
      <c r="XCS432" s="1"/>
      <c r="XCT432" s="1"/>
      <c r="XCU432" s="1"/>
      <c r="XCV432" s="1"/>
      <c r="XCW432" s="1"/>
      <c r="XCX432" s="1"/>
      <c r="XCY432" s="1"/>
      <c r="XCZ432" s="1"/>
      <c r="XDA432" s="1"/>
      <c r="XDB432" s="1"/>
      <c r="XDC432" s="1"/>
      <c r="XDD432" s="1"/>
      <c r="XDE432" s="1"/>
      <c r="XDF432" s="1"/>
      <c r="XDG432" s="1"/>
      <c r="XDH432" s="1"/>
      <c r="XDI432" s="1"/>
      <c r="XDJ432" s="1"/>
      <c r="XDK432" s="1"/>
      <c r="XDL432" s="1"/>
      <c r="XDM432" s="1"/>
      <c r="XDN432" s="1"/>
      <c r="XDO432" s="1"/>
      <c r="XDP432" s="1"/>
      <c r="XDQ432" s="1"/>
      <c r="XDR432" s="1"/>
      <c r="XDS432" s="1"/>
      <c r="XDT432" s="1"/>
      <c r="XDU432" s="1"/>
      <c r="XDV432" s="1"/>
      <c r="XDW432" s="1"/>
      <c r="XDX432" s="1"/>
      <c r="XDY432" s="1"/>
      <c r="XDZ432" s="1"/>
      <c r="XEA432" s="1"/>
      <c r="XEB432" s="1"/>
      <c r="XEC432" s="1"/>
      <c r="XED432" s="1"/>
      <c r="XEE432" s="1"/>
      <c r="XEF432" s="1"/>
      <c r="XEG432" s="1"/>
      <c r="XEH432" s="1"/>
      <c r="XEI432" s="1"/>
      <c r="XEJ432" s="1"/>
      <c r="XEK432" s="1"/>
      <c r="XEL432" s="1"/>
      <c r="XEM432" s="1"/>
      <c r="XEN432" s="1"/>
      <c r="XEO432" s="1"/>
      <c r="XEP432" s="1"/>
      <c r="XEQ432" s="1"/>
      <c r="XER432" s="1"/>
      <c r="XES432" s="1"/>
      <c r="XET432" s="1"/>
      <c r="XEU432" s="1"/>
      <c r="XEV432" s="1"/>
      <c r="XEW432" s="1"/>
      <c r="XEX432" s="1"/>
      <c r="XEY432" s="1"/>
      <c r="XEZ432" s="1"/>
      <c r="XFA432" s="1"/>
      <c r="XFB432" s="1"/>
      <c r="XFC432" s="1"/>
      <c r="XFD432" s="1"/>
    </row>
    <row r="433" spans="1:9" ht="20.25" x14ac:dyDescent="0.25">
      <c r="A433" s="99" t="s">
        <v>73</v>
      </c>
      <c r="B433" s="99"/>
      <c r="C433" s="99"/>
      <c r="D433" s="99"/>
      <c r="E433" s="99"/>
      <c r="F433" s="99"/>
      <c r="G433" s="99"/>
      <c r="H433" s="99"/>
      <c r="I433" s="99"/>
    </row>
    <row r="434" spans="1:9" ht="231" customHeight="1" x14ac:dyDescent="0.25">
      <c r="A434" s="9" t="s">
        <v>81</v>
      </c>
      <c r="B434" s="12" t="s">
        <v>4</v>
      </c>
      <c r="C434" s="92" t="s">
        <v>293</v>
      </c>
      <c r="D434" s="92"/>
      <c r="E434" s="92"/>
      <c r="F434" s="92"/>
      <c r="G434" s="92"/>
      <c r="H434" s="92"/>
      <c r="I434" s="92"/>
    </row>
    <row r="435" spans="1:9" ht="20.25" x14ac:dyDescent="0.25">
      <c r="A435" s="127" t="s">
        <v>82</v>
      </c>
      <c r="B435" s="127"/>
      <c r="C435" s="127"/>
      <c r="D435" s="127"/>
      <c r="E435" s="127"/>
      <c r="F435" s="127"/>
      <c r="G435" s="127"/>
      <c r="H435" s="127"/>
      <c r="I435" s="127"/>
    </row>
    <row r="436" spans="1:9" ht="20.25" x14ac:dyDescent="0.25">
      <c r="A436" s="95" t="s">
        <v>74</v>
      </c>
      <c r="B436" s="95"/>
      <c r="C436" s="95"/>
      <c r="D436" s="2" t="s">
        <v>4</v>
      </c>
      <c r="E436" s="96" t="str">
        <f>E3</f>
        <v>Alora</v>
      </c>
      <c r="F436" s="97"/>
      <c r="G436" s="97"/>
      <c r="H436" s="97"/>
      <c r="I436" s="98"/>
    </row>
    <row r="437" spans="1:9" ht="44.25" customHeight="1" x14ac:dyDescent="0.25">
      <c r="A437" s="95" t="s">
        <v>132</v>
      </c>
      <c r="B437" s="95"/>
      <c r="C437" s="95"/>
      <c r="D437" s="2" t="s">
        <v>4</v>
      </c>
      <c r="E437" s="96" t="str">
        <f>E9</f>
        <v>5653A,5657A,5779,5788,5784,5785,5797 &amp; 5798, Sunder Nagar Road Number 2, Santacruz East-400098</v>
      </c>
      <c r="F437" s="97"/>
      <c r="G437" s="97"/>
      <c r="H437" s="97"/>
      <c r="I437" s="98"/>
    </row>
    <row r="438" spans="1:9" ht="20.25" customHeight="1" x14ac:dyDescent="0.25">
      <c r="A438" s="137" t="s">
        <v>138</v>
      </c>
      <c r="B438" s="137"/>
      <c r="C438" s="137"/>
      <c r="D438" s="16" t="s">
        <v>4</v>
      </c>
      <c r="E438" s="96" t="str">
        <f>I3</f>
        <v>07/08/2025 at 01:14PM</v>
      </c>
      <c r="F438" s="97"/>
      <c r="G438" s="97"/>
      <c r="H438" s="97"/>
      <c r="I438" s="98"/>
    </row>
    <row r="439" spans="1:9" ht="20.25" x14ac:dyDescent="0.25">
      <c r="A439" s="30"/>
      <c r="B439" s="31"/>
      <c r="C439" s="31"/>
      <c r="D439" s="31"/>
      <c r="E439" s="31"/>
      <c r="F439" s="31"/>
      <c r="G439" s="31"/>
      <c r="H439" s="31"/>
      <c r="I439" s="25"/>
    </row>
    <row r="440" spans="1:9" ht="20.25" x14ac:dyDescent="0.25">
      <c r="A440" s="32"/>
      <c r="B440" s="33"/>
      <c r="C440" s="33"/>
      <c r="D440" s="33"/>
      <c r="E440" s="33"/>
      <c r="F440" s="33"/>
      <c r="G440" s="33"/>
      <c r="H440" s="33"/>
      <c r="I440" s="26"/>
    </row>
    <row r="441" spans="1:9" ht="20.25" x14ac:dyDescent="0.25">
      <c r="A441" s="32"/>
      <c r="B441" s="33"/>
      <c r="C441" s="33"/>
      <c r="D441" s="33"/>
      <c r="E441" s="33"/>
      <c r="F441" s="33"/>
      <c r="G441" s="33"/>
      <c r="H441" s="33"/>
      <c r="I441" s="26"/>
    </row>
    <row r="442" spans="1:9" ht="20.25" x14ac:dyDescent="0.25">
      <c r="A442" s="32"/>
      <c r="B442" s="33"/>
      <c r="C442" s="33"/>
      <c r="D442" s="33"/>
      <c r="E442" s="33"/>
      <c r="F442" s="33"/>
      <c r="G442" s="33"/>
      <c r="H442" s="33"/>
      <c r="I442" s="26"/>
    </row>
    <row r="443" spans="1:9" ht="20.25" x14ac:dyDescent="0.25">
      <c r="A443" s="32"/>
      <c r="B443" s="33"/>
      <c r="C443" s="33"/>
      <c r="D443" s="33"/>
      <c r="E443" s="33"/>
      <c r="F443" s="33"/>
      <c r="G443" s="33"/>
      <c r="H443" s="33"/>
      <c r="I443" s="26"/>
    </row>
    <row r="444" spans="1:9" ht="20.25" x14ac:dyDescent="0.25">
      <c r="A444" s="32"/>
      <c r="B444" s="33"/>
      <c r="C444" s="33"/>
      <c r="D444" s="33"/>
      <c r="E444" s="33"/>
      <c r="F444" s="33"/>
      <c r="G444" s="33"/>
      <c r="H444" s="33"/>
      <c r="I444" s="26"/>
    </row>
    <row r="445" spans="1:9" ht="20.25" x14ac:dyDescent="0.25">
      <c r="A445" s="32"/>
      <c r="B445" s="33"/>
      <c r="C445" s="33"/>
      <c r="D445" s="33"/>
      <c r="E445" s="33"/>
      <c r="F445" s="33"/>
      <c r="G445" s="33"/>
      <c r="H445" s="33"/>
      <c r="I445" s="26"/>
    </row>
    <row r="446" spans="1:9" ht="20.25" x14ac:dyDescent="0.25">
      <c r="A446" s="32"/>
      <c r="B446" s="33"/>
      <c r="C446" s="33"/>
      <c r="D446" s="33"/>
      <c r="E446" s="33"/>
      <c r="F446" s="33"/>
      <c r="G446" s="33"/>
      <c r="H446" s="33"/>
      <c r="I446" s="26"/>
    </row>
    <row r="447" spans="1:9" ht="20.25" x14ac:dyDescent="0.25">
      <c r="A447" s="32"/>
      <c r="B447" s="33"/>
      <c r="C447" s="33"/>
      <c r="D447" s="33"/>
      <c r="E447" s="33"/>
      <c r="F447" s="33"/>
      <c r="G447" s="33"/>
      <c r="H447" s="33"/>
      <c r="I447" s="26"/>
    </row>
    <row r="448" spans="1:9" ht="20.25" x14ac:dyDescent="0.25">
      <c r="A448" s="32"/>
      <c r="B448" s="33"/>
      <c r="C448" s="33"/>
      <c r="D448" s="33"/>
      <c r="E448" s="33"/>
      <c r="F448" s="33"/>
      <c r="G448" s="33"/>
      <c r="H448" s="33"/>
      <c r="I448" s="26"/>
    </row>
    <row r="449" spans="1:9" ht="20.25" x14ac:dyDescent="0.25">
      <c r="A449" s="32"/>
      <c r="B449" s="33"/>
      <c r="C449" s="33"/>
      <c r="D449" s="33"/>
      <c r="E449" s="33"/>
      <c r="F449" s="33"/>
      <c r="G449" s="33"/>
      <c r="H449" s="33"/>
      <c r="I449" s="26"/>
    </row>
    <row r="450" spans="1:9" ht="20.25" x14ac:dyDescent="0.25">
      <c r="A450" s="32"/>
      <c r="B450" s="33"/>
      <c r="C450" s="33"/>
      <c r="D450" s="33"/>
      <c r="E450" s="33"/>
      <c r="F450" s="33"/>
      <c r="G450" s="33"/>
      <c r="H450" s="33"/>
      <c r="I450" s="26"/>
    </row>
    <row r="451" spans="1:9" ht="20.25" x14ac:dyDescent="0.25">
      <c r="A451" s="32"/>
      <c r="B451" s="33"/>
      <c r="C451" s="33"/>
      <c r="D451" s="33"/>
      <c r="E451" s="33"/>
      <c r="F451" s="33"/>
      <c r="G451" s="33"/>
      <c r="H451" s="33"/>
      <c r="I451" s="26"/>
    </row>
    <row r="452" spans="1:9" ht="20.25" x14ac:dyDescent="0.25">
      <c r="A452" s="32"/>
      <c r="B452" s="33"/>
      <c r="C452" s="33"/>
      <c r="D452" s="33"/>
      <c r="E452" s="33"/>
      <c r="F452" s="33"/>
      <c r="G452" s="33"/>
      <c r="H452" s="33"/>
      <c r="I452" s="26"/>
    </row>
    <row r="453" spans="1:9" ht="20.25" x14ac:dyDescent="0.25">
      <c r="A453" s="32"/>
      <c r="B453" s="33"/>
      <c r="C453" s="33"/>
      <c r="D453" s="33"/>
      <c r="E453" s="33"/>
      <c r="F453" s="33"/>
      <c r="G453" s="33"/>
      <c r="H453" s="33"/>
      <c r="I453" s="26"/>
    </row>
    <row r="454" spans="1:9" ht="20.25" x14ac:dyDescent="0.25">
      <c r="A454" s="32"/>
      <c r="B454" s="33"/>
      <c r="C454" s="33"/>
      <c r="D454" s="33"/>
      <c r="E454" s="33"/>
      <c r="F454" s="33"/>
      <c r="G454" s="33"/>
      <c r="H454" s="33"/>
      <c r="I454" s="26"/>
    </row>
    <row r="455" spans="1:9" ht="20.25" x14ac:dyDescent="0.25">
      <c r="A455" s="32"/>
      <c r="B455" s="33"/>
      <c r="C455" s="33"/>
      <c r="D455" s="33"/>
      <c r="E455" s="33"/>
      <c r="F455" s="33"/>
      <c r="G455" s="33"/>
      <c r="H455" s="33"/>
      <c r="I455" s="26"/>
    </row>
    <row r="456" spans="1:9" ht="20.25" x14ac:dyDescent="0.25">
      <c r="A456" s="32"/>
      <c r="B456" s="33"/>
      <c r="C456" s="33"/>
      <c r="D456" s="33"/>
      <c r="E456" s="33"/>
      <c r="F456" s="33"/>
      <c r="G456" s="33"/>
      <c r="H456" s="33"/>
      <c r="I456" s="26"/>
    </row>
    <row r="457" spans="1:9" ht="20.25" x14ac:dyDescent="0.25">
      <c r="A457" s="32"/>
      <c r="B457" s="33"/>
      <c r="C457" s="33"/>
      <c r="D457" s="33"/>
      <c r="E457" s="33"/>
      <c r="F457" s="33"/>
      <c r="G457" s="33"/>
      <c r="H457" s="33"/>
      <c r="I457" s="26"/>
    </row>
    <row r="458" spans="1:9" ht="20.25" x14ac:dyDescent="0.25">
      <c r="A458" s="32"/>
      <c r="B458" s="33"/>
      <c r="C458" s="33"/>
      <c r="D458" s="33"/>
      <c r="E458" s="33"/>
      <c r="F458" s="33"/>
      <c r="G458" s="33"/>
      <c r="H458" s="33"/>
      <c r="I458" s="26"/>
    </row>
    <row r="459" spans="1:9" ht="20.25" x14ac:dyDescent="0.25">
      <c r="A459" s="32"/>
      <c r="B459" s="33"/>
      <c r="C459" s="33"/>
      <c r="D459" s="33"/>
      <c r="E459" s="33"/>
      <c r="F459" s="33"/>
      <c r="G459" s="33"/>
      <c r="H459" s="33"/>
      <c r="I459" s="26"/>
    </row>
    <row r="460" spans="1:9" ht="20.25" x14ac:dyDescent="0.25">
      <c r="A460" s="32"/>
      <c r="B460" s="33"/>
      <c r="C460" s="33"/>
      <c r="D460" s="33"/>
      <c r="E460" s="33"/>
      <c r="F460" s="33"/>
      <c r="G460" s="33"/>
      <c r="H460" s="33"/>
      <c r="I460" s="26"/>
    </row>
    <row r="461" spans="1:9" ht="20.25" x14ac:dyDescent="0.25">
      <c r="A461" s="32"/>
      <c r="B461" s="33"/>
      <c r="C461" s="33"/>
      <c r="D461" s="33"/>
      <c r="E461" s="33"/>
      <c r="F461" s="33"/>
      <c r="G461" s="33"/>
      <c r="H461" s="33"/>
      <c r="I461" s="26"/>
    </row>
    <row r="462" spans="1:9" ht="20.25" x14ac:dyDescent="0.25">
      <c r="A462" s="32"/>
      <c r="B462" s="33"/>
      <c r="C462" s="33"/>
      <c r="D462" s="33"/>
      <c r="E462" s="33"/>
      <c r="F462" s="33"/>
      <c r="G462" s="33"/>
      <c r="H462" s="33"/>
      <c r="I462" s="26"/>
    </row>
    <row r="463" spans="1:9" ht="20.25" x14ac:dyDescent="0.25">
      <c r="A463" s="32"/>
      <c r="B463" s="33"/>
      <c r="C463" s="33"/>
      <c r="D463" s="33"/>
      <c r="E463" s="33"/>
      <c r="F463" s="33"/>
      <c r="G463" s="33"/>
      <c r="H463" s="33"/>
      <c r="I463" s="26"/>
    </row>
    <row r="464" spans="1:9" ht="20.25" x14ac:dyDescent="0.25">
      <c r="A464" s="32"/>
      <c r="B464" s="33"/>
      <c r="C464" s="33"/>
      <c r="D464" s="33"/>
      <c r="E464" s="33"/>
      <c r="F464" s="33"/>
      <c r="G464" s="33"/>
      <c r="H464" s="33"/>
      <c r="I464" s="26"/>
    </row>
    <row r="465" spans="1:9" ht="20.25" x14ac:dyDescent="0.25">
      <c r="A465" s="32"/>
      <c r="B465" s="33"/>
      <c r="C465" s="33"/>
      <c r="D465" s="33"/>
      <c r="E465" s="33"/>
      <c r="F465" s="33"/>
      <c r="G465" s="33"/>
      <c r="H465" s="33"/>
      <c r="I465" s="26"/>
    </row>
    <row r="466" spans="1:9" ht="20.25" x14ac:dyDescent="0.25">
      <c r="A466" s="32"/>
      <c r="B466" s="33"/>
      <c r="C466" s="33"/>
      <c r="D466" s="33"/>
      <c r="E466" s="33"/>
      <c r="F466" s="33"/>
      <c r="G466" s="33"/>
      <c r="H466" s="33"/>
      <c r="I466" s="26"/>
    </row>
    <row r="467" spans="1:9" ht="20.25" x14ac:dyDescent="0.25">
      <c r="A467" s="32"/>
      <c r="B467" s="33"/>
      <c r="C467" s="33"/>
      <c r="D467" s="33"/>
      <c r="E467" s="33"/>
      <c r="F467" s="33"/>
      <c r="G467" s="33"/>
      <c r="H467" s="33"/>
      <c r="I467" s="26"/>
    </row>
    <row r="468" spans="1:9" ht="20.25" x14ac:dyDescent="0.25">
      <c r="A468" s="32"/>
      <c r="B468" s="33"/>
      <c r="C468" s="33"/>
      <c r="D468" s="33"/>
      <c r="E468" s="33"/>
      <c r="F468" s="33"/>
      <c r="G468" s="33"/>
      <c r="H468" s="33"/>
      <c r="I468" s="26"/>
    </row>
    <row r="469" spans="1:9" ht="20.25" x14ac:dyDescent="0.25">
      <c r="A469" s="32"/>
      <c r="B469" s="33"/>
      <c r="C469" s="33"/>
      <c r="D469" s="33"/>
      <c r="E469" s="33"/>
      <c r="F469" s="33"/>
      <c r="G469" s="33"/>
      <c r="H469" s="33"/>
      <c r="I469" s="26"/>
    </row>
    <row r="470" spans="1:9" ht="20.25" x14ac:dyDescent="0.25">
      <c r="A470" s="32"/>
      <c r="B470" s="33"/>
      <c r="C470" s="33"/>
      <c r="D470" s="33"/>
      <c r="E470" s="33"/>
      <c r="F470" s="33"/>
      <c r="G470" s="33"/>
      <c r="H470" s="33"/>
      <c r="I470" s="26"/>
    </row>
    <row r="471" spans="1:9" ht="20.25" x14ac:dyDescent="0.25">
      <c r="A471" s="32"/>
      <c r="B471" s="33"/>
      <c r="C471" s="33"/>
      <c r="D471" s="33"/>
      <c r="E471" s="33"/>
      <c r="F471" s="33"/>
      <c r="G471" s="33"/>
      <c r="H471" s="33"/>
      <c r="I471" s="26"/>
    </row>
    <row r="472" spans="1:9" ht="20.25" x14ac:dyDescent="0.25">
      <c r="A472" s="32"/>
      <c r="B472" s="33"/>
      <c r="C472" s="33"/>
      <c r="D472" s="33"/>
      <c r="E472" s="33"/>
      <c r="F472" s="33"/>
      <c r="G472" s="33"/>
      <c r="H472" s="33"/>
      <c r="I472" s="26"/>
    </row>
    <row r="473" spans="1:9" ht="20.25" x14ac:dyDescent="0.25">
      <c r="A473" s="32"/>
      <c r="B473" s="33"/>
      <c r="C473" s="33"/>
      <c r="D473" s="33"/>
      <c r="E473" s="33"/>
      <c r="F473" s="33"/>
      <c r="G473" s="33"/>
      <c r="H473" s="33"/>
      <c r="I473" s="26"/>
    </row>
    <row r="474" spans="1:9" ht="20.25" x14ac:dyDescent="0.25">
      <c r="A474" s="32"/>
      <c r="B474" s="33"/>
      <c r="C474" s="33"/>
      <c r="D474" s="33"/>
      <c r="E474" s="33"/>
      <c r="F474" s="33"/>
      <c r="G474" s="33"/>
      <c r="H474" s="33"/>
      <c r="I474" s="26"/>
    </row>
    <row r="475" spans="1:9" ht="20.25" x14ac:dyDescent="0.25">
      <c r="A475" s="32"/>
      <c r="B475" s="33"/>
      <c r="C475" s="33"/>
      <c r="D475" s="33"/>
      <c r="E475" s="33"/>
      <c r="F475" s="33"/>
      <c r="G475" s="33"/>
      <c r="H475" s="33"/>
      <c r="I475" s="26"/>
    </row>
    <row r="476" spans="1:9" ht="20.25" x14ac:dyDescent="0.25">
      <c r="A476" s="32"/>
      <c r="B476" s="33"/>
      <c r="C476" s="33"/>
      <c r="D476" s="33"/>
      <c r="E476" s="33"/>
      <c r="F476" s="33"/>
      <c r="G476" s="33"/>
      <c r="H476" s="33"/>
      <c r="I476" s="26"/>
    </row>
    <row r="477" spans="1:9" ht="20.25" x14ac:dyDescent="0.25">
      <c r="A477" s="32"/>
      <c r="B477" s="33"/>
      <c r="C477" s="33"/>
      <c r="D477" s="33"/>
      <c r="E477" s="33"/>
      <c r="F477" s="33"/>
      <c r="G477" s="33"/>
      <c r="H477" s="33"/>
      <c r="I477" s="26"/>
    </row>
    <row r="478" spans="1:9" ht="20.25" x14ac:dyDescent="0.25">
      <c r="A478" s="32"/>
      <c r="B478" s="33"/>
      <c r="C478" s="33"/>
      <c r="D478" s="33"/>
      <c r="E478" s="33"/>
      <c r="F478" s="33"/>
      <c r="G478" s="33"/>
      <c r="H478" s="33"/>
      <c r="I478" s="26"/>
    </row>
    <row r="479" spans="1:9" ht="20.25" x14ac:dyDescent="0.25">
      <c r="A479" s="32"/>
      <c r="B479" s="33"/>
      <c r="C479" s="33"/>
      <c r="D479" s="33"/>
      <c r="E479" s="33"/>
      <c r="F479" s="33"/>
      <c r="G479" s="33"/>
      <c r="H479" s="33"/>
      <c r="I479" s="26"/>
    </row>
    <row r="480" spans="1:9" ht="20.25" x14ac:dyDescent="0.25">
      <c r="A480" s="32"/>
      <c r="B480" s="33"/>
      <c r="C480" s="33"/>
      <c r="D480" s="33"/>
      <c r="E480" s="33"/>
      <c r="F480" s="33"/>
      <c r="G480" s="33"/>
      <c r="H480" s="33"/>
      <c r="I480" s="26"/>
    </row>
    <row r="481" spans="1:9" ht="20.25" x14ac:dyDescent="0.25">
      <c r="A481" s="32"/>
      <c r="B481" s="33"/>
      <c r="C481" s="33"/>
      <c r="D481" s="33"/>
      <c r="E481" s="33"/>
      <c r="F481" s="33"/>
      <c r="G481" s="33"/>
      <c r="H481" s="33"/>
      <c r="I481" s="26"/>
    </row>
    <row r="482" spans="1:9" ht="20.25" x14ac:dyDescent="0.25">
      <c r="A482" s="32"/>
      <c r="B482" s="33"/>
      <c r="C482" s="33"/>
      <c r="D482" s="33"/>
      <c r="E482" s="33"/>
      <c r="F482" s="33"/>
      <c r="G482" s="33"/>
      <c r="H482" s="33"/>
      <c r="I482" s="26"/>
    </row>
    <row r="483" spans="1:9" ht="20.25" x14ac:dyDescent="0.25">
      <c r="A483" s="34"/>
      <c r="B483" s="35"/>
      <c r="C483" s="35"/>
      <c r="D483" s="35"/>
      <c r="E483" s="35"/>
      <c r="F483" s="35"/>
      <c r="G483" s="35"/>
      <c r="H483" s="35"/>
      <c r="I483" s="27"/>
    </row>
    <row r="484" spans="1:9" ht="20.25" x14ac:dyDescent="0.25">
      <c r="A484" s="127" t="s">
        <v>195</v>
      </c>
      <c r="B484" s="127"/>
      <c r="C484" s="127"/>
      <c r="D484" s="127"/>
      <c r="E484" s="127"/>
      <c r="F484" s="127"/>
      <c r="G484" s="127"/>
      <c r="H484" s="127"/>
      <c r="I484" s="127"/>
    </row>
    <row r="485" spans="1:9" ht="20.25" x14ac:dyDescent="0.25">
      <c r="A485" s="30"/>
      <c r="B485" s="31"/>
      <c r="C485" s="31"/>
      <c r="D485" s="31"/>
      <c r="E485" s="31"/>
      <c r="F485" s="31"/>
      <c r="G485" s="31"/>
      <c r="H485" s="31"/>
      <c r="I485" s="25"/>
    </row>
    <row r="486" spans="1:9" ht="20.25" x14ac:dyDescent="0.25">
      <c r="A486" s="32"/>
      <c r="B486" s="33"/>
      <c r="C486" s="33"/>
      <c r="D486" s="33"/>
      <c r="E486" s="33"/>
      <c r="F486" s="33"/>
      <c r="G486" s="33"/>
      <c r="H486" s="33"/>
      <c r="I486" s="26"/>
    </row>
    <row r="487" spans="1:9" ht="20.25" x14ac:dyDescent="0.25">
      <c r="A487" s="32"/>
      <c r="B487" s="33"/>
      <c r="C487" s="33"/>
      <c r="D487" s="33"/>
      <c r="E487" s="33"/>
      <c r="F487" s="33"/>
      <c r="G487" s="33"/>
      <c r="H487" s="33"/>
      <c r="I487" s="26"/>
    </row>
    <row r="488" spans="1:9" ht="20.25" x14ac:dyDescent="0.25">
      <c r="A488" s="32"/>
      <c r="B488" s="33"/>
      <c r="C488" s="33"/>
      <c r="D488" s="33"/>
      <c r="E488" s="33"/>
      <c r="F488" s="33"/>
      <c r="G488" s="33"/>
      <c r="H488" s="33"/>
      <c r="I488" s="26"/>
    </row>
    <row r="489" spans="1:9" ht="20.25" x14ac:dyDescent="0.25">
      <c r="A489" s="32"/>
      <c r="B489" s="33"/>
      <c r="C489" s="33"/>
      <c r="D489" s="33"/>
      <c r="E489" s="33"/>
      <c r="F489" s="33"/>
      <c r="G489" s="33"/>
      <c r="H489" s="33"/>
      <c r="I489" s="26"/>
    </row>
    <row r="490" spans="1:9" ht="20.25" x14ac:dyDescent="0.25">
      <c r="A490" s="32"/>
      <c r="B490" s="33"/>
      <c r="C490" s="33"/>
      <c r="D490" s="33"/>
      <c r="E490" s="33"/>
      <c r="F490" s="33"/>
      <c r="G490" s="33"/>
      <c r="H490" s="33"/>
      <c r="I490" s="26"/>
    </row>
    <row r="491" spans="1:9" ht="20.25" x14ac:dyDescent="0.25">
      <c r="A491" s="32"/>
      <c r="B491" s="33"/>
      <c r="C491" s="33"/>
      <c r="D491" s="33"/>
      <c r="E491" s="33"/>
      <c r="F491" s="33"/>
      <c r="G491" s="33"/>
      <c r="H491" s="33"/>
      <c r="I491" s="26"/>
    </row>
    <row r="492" spans="1:9" ht="20.25" x14ac:dyDescent="0.25">
      <c r="A492" s="32"/>
      <c r="B492" s="33"/>
      <c r="C492" s="33"/>
      <c r="D492" s="33"/>
      <c r="E492" s="33"/>
      <c r="F492" s="33"/>
      <c r="G492" s="33"/>
      <c r="H492" s="33"/>
      <c r="I492" s="26"/>
    </row>
    <row r="493" spans="1:9" ht="20.25" x14ac:dyDescent="0.25">
      <c r="A493" s="32"/>
      <c r="B493" s="33"/>
      <c r="C493" s="33"/>
      <c r="D493" s="33"/>
      <c r="E493" s="33"/>
      <c r="F493" s="33"/>
      <c r="G493" s="33"/>
      <c r="H493" s="33"/>
      <c r="I493" s="26"/>
    </row>
    <row r="494" spans="1:9" ht="20.25" x14ac:dyDescent="0.25">
      <c r="A494" s="32"/>
      <c r="B494" s="33"/>
      <c r="C494" s="33"/>
      <c r="D494" s="33"/>
      <c r="E494" s="33"/>
      <c r="F494" s="33"/>
      <c r="G494" s="33"/>
      <c r="H494" s="33"/>
      <c r="I494" s="26"/>
    </row>
    <row r="495" spans="1:9" ht="20.25" x14ac:dyDescent="0.25">
      <c r="A495" s="32"/>
      <c r="B495" s="33"/>
      <c r="C495" s="33"/>
      <c r="D495" s="33"/>
      <c r="E495" s="33"/>
      <c r="F495" s="33"/>
      <c r="G495" s="33"/>
      <c r="H495" s="33"/>
      <c r="I495" s="26"/>
    </row>
    <row r="496" spans="1:9" ht="20.25" x14ac:dyDescent="0.25">
      <c r="A496" s="32"/>
      <c r="B496" s="33"/>
      <c r="C496" s="33"/>
      <c r="D496" s="33"/>
      <c r="E496" s="33"/>
      <c r="F496" s="33"/>
      <c r="G496" s="33"/>
      <c r="H496" s="33"/>
      <c r="I496" s="26"/>
    </row>
    <row r="497" spans="1:9" ht="20.25" x14ac:dyDescent="0.25">
      <c r="A497" s="32"/>
      <c r="B497" s="33"/>
      <c r="C497" s="33"/>
      <c r="D497" s="33"/>
      <c r="E497" s="33"/>
      <c r="F497" s="33"/>
      <c r="G497" s="33"/>
      <c r="H497" s="33"/>
      <c r="I497" s="26"/>
    </row>
    <row r="498" spans="1:9" ht="20.25" x14ac:dyDescent="0.25">
      <c r="A498" s="32"/>
      <c r="B498" s="33"/>
      <c r="C498" s="33"/>
      <c r="D498" s="33"/>
      <c r="E498" s="33"/>
      <c r="F498" s="33"/>
      <c r="G498" s="33"/>
      <c r="H498" s="33"/>
      <c r="I498" s="26"/>
    </row>
    <row r="499" spans="1:9" ht="20.25" x14ac:dyDescent="0.25">
      <c r="A499" s="32"/>
      <c r="B499" s="33"/>
      <c r="C499" s="33"/>
      <c r="D499" s="33"/>
      <c r="E499" s="33"/>
      <c r="F499" s="33"/>
      <c r="G499" s="33"/>
      <c r="H499" s="33"/>
      <c r="I499" s="26"/>
    </row>
    <row r="500" spans="1:9" ht="20.25" x14ac:dyDescent="0.25">
      <c r="A500" s="32"/>
      <c r="B500" s="33"/>
      <c r="C500" s="33"/>
      <c r="D500" s="33"/>
      <c r="E500" s="33"/>
      <c r="F500" s="33"/>
      <c r="G500" s="33"/>
      <c r="H500" s="33"/>
      <c r="I500" s="26"/>
    </row>
    <row r="501" spans="1:9" ht="20.25" x14ac:dyDescent="0.25">
      <c r="A501" s="32"/>
      <c r="B501" s="33"/>
      <c r="C501" s="33"/>
      <c r="D501" s="33"/>
      <c r="E501" s="33"/>
      <c r="F501" s="33"/>
      <c r="G501" s="33"/>
      <c r="H501" s="33"/>
      <c r="I501" s="26"/>
    </row>
    <row r="502" spans="1:9" ht="20.25" x14ac:dyDescent="0.25">
      <c r="A502" s="32"/>
      <c r="B502" s="33"/>
      <c r="C502" s="33"/>
      <c r="D502" s="33"/>
      <c r="E502" s="33"/>
      <c r="F502" s="33"/>
      <c r="G502" s="33"/>
      <c r="H502" s="33"/>
      <c r="I502" s="26"/>
    </row>
    <row r="503" spans="1:9" ht="20.25" x14ac:dyDescent="0.25">
      <c r="A503" s="32"/>
      <c r="B503" s="33"/>
      <c r="C503" s="33"/>
      <c r="D503" s="33"/>
      <c r="E503" s="33"/>
      <c r="F503" s="33"/>
      <c r="G503" s="33"/>
      <c r="H503" s="33"/>
      <c r="I503" s="26"/>
    </row>
    <row r="504" spans="1:9" ht="20.25" x14ac:dyDescent="0.25">
      <c r="A504" s="32"/>
      <c r="B504" s="33"/>
      <c r="C504" s="33"/>
      <c r="D504" s="33"/>
      <c r="E504" s="33"/>
      <c r="F504" s="33"/>
      <c r="G504" s="33"/>
      <c r="H504" s="33"/>
      <c r="I504" s="26"/>
    </row>
    <row r="505" spans="1:9" ht="20.25" x14ac:dyDescent="0.25">
      <c r="A505" s="32"/>
      <c r="B505" s="33"/>
      <c r="C505" s="33"/>
      <c r="D505" s="33"/>
      <c r="E505" s="33"/>
      <c r="F505" s="33"/>
      <c r="G505" s="33"/>
      <c r="H505" s="33"/>
      <c r="I505" s="26"/>
    </row>
    <row r="506" spans="1:9" ht="20.25" x14ac:dyDescent="0.25">
      <c r="A506" s="32"/>
      <c r="B506" s="33"/>
      <c r="C506" s="33"/>
      <c r="D506" s="33"/>
      <c r="E506" s="33"/>
      <c r="F506" s="33"/>
      <c r="G506" s="33"/>
      <c r="H506" s="33"/>
      <c r="I506" s="26"/>
    </row>
    <row r="507" spans="1:9" ht="20.25" x14ac:dyDescent="0.25">
      <c r="A507" s="32"/>
      <c r="B507" s="33"/>
      <c r="C507" s="33"/>
      <c r="D507" s="33"/>
      <c r="E507" s="33"/>
      <c r="F507" s="33"/>
      <c r="G507" s="33"/>
      <c r="H507" s="33"/>
      <c r="I507" s="26"/>
    </row>
    <row r="508" spans="1:9" ht="20.25" x14ac:dyDescent="0.25">
      <c r="A508" s="32"/>
      <c r="B508" s="33"/>
      <c r="C508" s="33"/>
      <c r="D508" s="33"/>
      <c r="E508" s="33"/>
      <c r="F508" s="33"/>
      <c r="G508" s="33"/>
      <c r="H508" s="33"/>
      <c r="I508" s="26"/>
    </row>
    <row r="509" spans="1:9" ht="20.25" x14ac:dyDescent="0.25">
      <c r="A509" s="32"/>
      <c r="B509" s="33"/>
      <c r="C509" s="33"/>
      <c r="D509" s="33"/>
      <c r="E509" s="33"/>
      <c r="F509" s="33"/>
      <c r="G509" s="33"/>
      <c r="H509" s="33"/>
      <c r="I509" s="26"/>
    </row>
    <row r="510" spans="1:9" ht="20.25" x14ac:dyDescent="0.25">
      <c r="A510" s="32"/>
      <c r="B510" s="33"/>
      <c r="C510" s="33"/>
      <c r="D510" s="33"/>
      <c r="E510" s="33"/>
      <c r="F510" s="33"/>
      <c r="G510" s="33"/>
      <c r="H510" s="33"/>
      <c r="I510" s="26"/>
    </row>
    <row r="511" spans="1:9" ht="20.25" x14ac:dyDescent="0.25">
      <c r="A511" s="32"/>
      <c r="B511" s="33"/>
      <c r="C511" s="33"/>
      <c r="D511" s="33"/>
      <c r="E511" s="33"/>
      <c r="F511" s="33"/>
      <c r="G511" s="33"/>
      <c r="H511" s="33"/>
      <c r="I511" s="26"/>
    </row>
    <row r="512" spans="1:9" ht="20.25" x14ac:dyDescent="0.25">
      <c r="A512" s="32"/>
      <c r="B512" s="33"/>
      <c r="C512" s="33"/>
      <c r="D512" s="33"/>
      <c r="E512" s="33"/>
      <c r="F512" s="33"/>
      <c r="G512" s="33"/>
      <c r="H512" s="33"/>
      <c r="I512" s="26"/>
    </row>
    <row r="513" spans="1:9" ht="20.25" x14ac:dyDescent="0.25">
      <c r="A513" s="32"/>
      <c r="B513" s="33"/>
      <c r="C513" s="33"/>
      <c r="D513" s="33"/>
      <c r="E513" s="33"/>
      <c r="F513" s="33"/>
      <c r="G513" s="33"/>
      <c r="H513" s="33"/>
      <c r="I513" s="26"/>
    </row>
    <row r="514" spans="1:9" ht="20.25" x14ac:dyDescent="0.25">
      <c r="A514" s="32"/>
      <c r="B514" s="33"/>
      <c r="C514" s="33"/>
      <c r="D514" s="33"/>
      <c r="E514" s="33"/>
      <c r="F514" s="33"/>
      <c r="G514" s="33"/>
      <c r="H514" s="33"/>
      <c r="I514" s="26"/>
    </row>
    <row r="515" spans="1:9" ht="20.25" x14ac:dyDescent="0.25">
      <c r="A515" s="32"/>
      <c r="B515" s="33"/>
      <c r="C515" s="33"/>
      <c r="D515" s="33"/>
      <c r="E515" s="33"/>
      <c r="F515" s="33"/>
      <c r="G515" s="33"/>
      <c r="H515" s="33"/>
      <c r="I515" s="26"/>
    </row>
    <row r="516" spans="1:9" ht="20.25" x14ac:dyDescent="0.25">
      <c r="A516" s="32"/>
      <c r="B516" s="33"/>
      <c r="C516" s="33"/>
      <c r="D516" s="33"/>
      <c r="E516" s="33"/>
      <c r="F516" s="33"/>
      <c r="G516" s="33"/>
      <c r="H516" s="33"/>
      <c r="I516" s="26"/>
    </row>
    <row r="517" spans="1:9" ht="20.25" x14ac:dyDescent="0.25">
      <c r="A517" s="32"/>
      <c r="B517" s="33"/>
      <c r="C517" s="33"/>
      <c r="D517" s="33"/>
      <c r="E517" s="33"/>
      <c r="F517" s="33"/>
      <c r="G517" s="33"/>
      <c r="H517" s="33"/>
      <c r="I517" s="26"/>
    </row>
    <row r="518" spans="1:9" ht="20.25" x14ac:dyDescent="0.25">
      <c r="A518" s="32"/>
      <c r="B518" s="33"/>
      <c r="C518" s="33"/>
      <c r="D518" s="33"/>
      <c r="E518" s="33"/>
      <c r="F518" s="33"/>
      <c r="G518" s="33"/>
      <c r="H518" s="33"/>
      <c r="I518" s="26"/>
    </row>
    <row r="519" spans="1:9" ht="20.25" x14ac:dyDescent="0.25">
      <c r="A519" s="32"/>
      <c r="B519" s="33"/>
      <c r="C519" s="33"/>
      <c r="D519" s="33"/>
      <c r="E519" s="33"/>
      <c r="F519" s="33"/>
      <c r="G519" s="33"/>
      <c r="H519" s="33"/>
      <c r="I519" s="26"/>
    </row>
    <row r="520" spans="1:9" ht="20.25" x14ac:dyDescent="0.25">
      <c r="A520" s="32"/>
      <c r="B520" s="33"/>
      <c r="C520" s="33"/>
      <c r="D520" s="33"/>
      <c r="E520" s="33"/>
      <c r="F520" s="33"/>
      <c r="G520" s="33"/>
      <c r="H520" s="33"/>
      <c r="I520" s="26"/>
    </row>
    <row r="521" spans="1:9" ht="20.25" x14ac:dyDescent="0.25">
      <c r="A521" s="32"/>
      <c r="B521" s="33"/>
      <c r="C521" s="33"/>
      <c r="D521" s="33"/>
      <c r="E521" s="33"/>
      <c r="F521" s="33"/>
      <c r="G521" s="33"/>
      <c r="H521" s="33"/>
      <c r="I521" s="26"/>
    </row>
    <row r="522" spans="1:9" ht="20.25" x14ac:dyDescent="0.25">
      <c r="A522" s="32"/>
      <c r="B522" s="33"/>
      <c r="C522" s="33"/>
      <c r="D522" s="33"/>
      <c r="E522" s="33"/>
      <c r="F522" s="33"/>
      <c r="G522" s="33"/>
      <c r="H522" s="33"/>
      <c r="I522" s="26"/>
    </row>
    <row r="523" spans="1:9" ht="20.25" x14ac:dyDescent="0.25">
      <c r="A523" s="32"/>
      <c r="B523" s="33"/>
      <c r="C523" s="33"/>
      <c r="D523" s="33"/>
      <c r="E523" s="33"/>
      <c r="F523" s="33"/>
      <c r="G523" s="33"/>
      <c r="H523" s="33"/>
      <c r="I523" s="26"/>
    </row>
    <row r="524" spans="1:9" ht="20.25" x14ac:dyDescent="0.25">
      <c r="A524" s="32"/>
      <c r="B524" s="33"/>
      <c r="C524" s="33"/>
      <c r="D524" s="33"/>
      <c r="E524" s="33"/>
      <c r="F524" s="33"/>
      <c r="G524" s="33"/>
      <c r="H524" s="33"/>
      <c r="I524" s="26"/>
    </row>
    <row r="525" spans="1:9" ht="20.25" x14ac:dyDescent="0.25">
      <c r="A525" s="32"/>
      <c r="B525" s="33"/>
      <c r="C525" s="33"/>
      <c r="D525" s="33"/>
      <c r="E525" s="33"/>
      <c r="F525" s="33"/>
      <c r="G525" s="33"/>
      <c r="H525" s="33"/>
      <c r="I525" s="26"/>
    </row>
    <row r="526" spans="1:9" ht="20.25" x14ac:dyDescent="0.25">
      <c r="A526" s="32"/>
      <c r="B526" s="33"/>
      <c r="C526" s="33"/>
      <c r="D526" s="33"/>
      <c r="E526" s="33"/>
      <c r="F526" s="33"/>
      <c r="G526" s="33"/>
      <c r="H526" s="33"/>
      <c r="I526" s="26"/>
    </row>
    <row r="527" spans="1:9" ht="20.25" x14ac:dyDescent="0.25">
      <c r="A527" s="32"/>
      <c r="B527" s="33"/>
      <c r="C527" s="33"/>
      <c r="D527" s="33"/>
      <c r="E527" s="33"/>
      <c r="F527" s="33"/>
      <c r="G527" s="33"/>
      <c r="H527" s="33"/>
      <c r="I527" s="26"/>
    </row>
    <row r="528" spans="1:9" ht="20.25" x14ac:dyDescent="0.25">
      <c r="A528" s="32"/>
      <c r="B528" s="33"/>
      <c r="C528" s="33"/>
      <c r="D528" s="33"/>
      <c r="E528" s="33"/>
      <c r="F528" s="33"/>
      <c r="G528" s="33"/>
      <c r="H528" s="33"/>
      <c r="I528" s="26"/>
    </row>
    <row r="529" spans="1:9" ht="20.25" x14ac:dyDescent="0.25">
      <c r="A529" s="32"/>
      <c r="B529" s="33"/>
      <c r="C529" s="33"/>
      <c r="D529" s="33"/>
      <c r="E529" s="33"/>
      <c r="F529" s="33"/>
      <c r="G529" s="33"/>
      <c r="H529" s="33"/>
      <c r="I529" s="26"/>
    </row>
    <row r="530" spans="1:9" ht="20.25" x14ac:dyDescent="0.25">
      <c r="A530" s="32"/>
      <c r="B530" s="33"/>
      <c r="C530" s="33"/>
      <c r="D530" s="33"/>
      <c r="E530" s="33"/>
      <c r="F530" s="33"/>
      <c r="G530" s="33"/>
      <c r="H530" s="33"/>
      <c r="I530" s="26"/>
    </row>
    <row r="531" spans="1:9" ht="20.25" x14ac:dyDescent="0.25">
      <c r="A531" s="32"/>
      <c r="B531" s="33"/>
      <c r="C531" s="33"/>
      <c r="D531" s="33"/>
      <c r="E531" s="33"/>
      <c r="F531" s="33"/>
      <c r="G531" s="33"/>
      <c r="H531" s="33"/>
      <c r="I531" s="26"/>
    </row>
    <row r="532" spans="1:9" ht="20.25" x14ac:dyDescent="0.25">
      <c r="A532" s="34"/>
      <c r="B532" s="35"/>
      <c r="C532" s="35"/>
      <c r="D532" s="35"/>
      <c r="E532" s="35"/>
      <c r="F532" s="35"/>
      <c r="G532" s="35"/>
      <c r="H532" s="35"/>
      <c r="I532" s="27"/>
    </row>
    <row r="533" spans="1:9" ht="20.25" x14ac:dyDescent="0.25">
      <c r="A533" s="109" t="s">
        <v>83</v>
      </c>
      <c r="B533" s="110"/>
      <c r="C533" s="110"/>
      <c r="D533" s="110"/>
      <c r="E533" s="110"/>
      <c r="F533" s="110"/>
      <c r="G533" s="110"/>
      <c r="H533" s="110"/>
      <c r="I533" s="111"/>
    </row>
    <row r="534" spans="1:9" ht="20.25" x14ac:dyDescent="0.25">
      <c r="A534" s="30"/>
      <c r="B534" s="31"/>
      <c r="C534" s="31"/>
      <c r="D534" s="31"/>
      <c r="E534" s="31"/>
      <c r="F534" s="31"/>
      <c r="G534" s="31"/>
      <c r="H534" s="31"/>
      <c r="I534" s="25"/>
    </row>
    <row r="535" spans="1:9" ht="20.25" x14ac:dyDescent="0.25">
      <c r="A535" s="32"/>
      <c r="B535" s="33"/>
      <c r="C535" s="33"/>
      <c r="D535" s="33"/>
      <c r="E535" s="33"/>
      <c r="F535" s="33"/>
      <c r="G535" s="33"/>
      <c r="H535" s="33"/>
      <c r="I535" s="26"/>
    </row>
    <row r="536" spans="1:9" ht="20.25" x14ac:dyDescent="0.25">
      <c r="A536" s="32"/>
      <c r="B536" s="33"/>
      <c r="C536" s="33"/>
      <c r="D536" s="33"/>
      <c r="E536" s="33"/>
      <c r="F536" s="33"/>
      <c r="G536" s="33"/>
      <c r="H536" s="33"/>
      <c r="I536" s="26"/>
    </row>
    <row r="537" spans="1:9" ht="20.25" x14ac:dyDescent="0.25">
      <c r="A537" s="32"/>
      <c r="B537" s="33"/>
      <c r="C537" s="33"/>
      <c r="D537" s="33"/>
      <c r="E537" s="33"/>
      <c r="F537" s="33"/>
      <c r="G537" s="33"/>
      <c r="H537" s="33"/>
      <c r="I537" s="26"/>
    </row>
    <row r="538" spans="1:9" ht="20.25" x14ac:dyDescent="0.25">
      <c r="A538" s="32"/>
      <c r="B538" s="33"/>
      <c r="C538" s="33"/>
      <c r="D538" s="33"/>
      <c r="E538" s="33"/>
      <c r="F538" s="33"/>
      <c r="G538" s="33"/>
      <c r="H538" s="33"/>
      <c r="I538" s="26"/>
    </row>
    <row r="539" spans="1:9" ht="20.25" x14ac:dyDescent="0.25">
      <c r="A539" s="32"/>
      <c r="B539" s="33"/>
      <c r="C539" s="33"/>
      <c r="D539" s="33"/>
      <c r="E539" s="33"/>
      <c r="F539" s="33"/>
      <c r="G539" s="33"/>
      <c r="H539" s="33"/>
      <c r="I539" s="26"/>
    </row>
    <row r="540" spans="1:9" ht="20.25" x14ac:dyDescent="0.25">
      <c r="A540" s="32"/>
      <c r="B540" s="33"/>
      <c r="C540" s="33"/>
      <c r="D540" s="33"/>
      <c r="E540" s="33"/>
      <c r="F540" s="33"/>
      <c r="G540" s="33"/>
      <c r="H540" s="33"/>
      <c r="I540" s="26"/>
    </row>
    <row r="541" spans="1:9" ht="20.25" x14ac:dyDescent="0.25">
      <c r="A541" s="32"/>
      <c r="B541" s="33"/>
      <c r="C541" s="33"/>
      <c r="D541" s="33"/>
      <c r="E541" s="33"/>
      <c r="F541" s="33"/>
      <c r="G541" s="33"/>
      <c r="H541" s="33"/>
      <c r="I541" s="26"/>
    </row>
    <row r="542" spans="1:9" ht="20.25" x14ac:dyDescent="0.25">
      <c r="A542" s="32"/>
      <c r="B542" s="33"/>
      <c r="C542" s="33"/>
      <c r="D542" s="33"/>
      <c r="E542" s="33"/>
      <c r="F542" s="33"/>
      <c r="G542" s="33"/>
      <c r="H542" s="33"/>
      <c r="I542" s="26"/>
    </row>
    <row r="543" spans="1:9" ht="20.25" x14ac:dyDescent="0.25">
      <c r="A543" s="32"/>
      <c r="B543" s="33"/>
      <c r="C543" s="33"/>
      <c r="D543" s="33"/>
      <c r="E543" s="33"/>
      <c r="F543" s="33"/>
      <c r="G543" s="33"/>
      <c r="H543" s="33"/>
      <c r="I543" s="26"/>
    </row>
    <row r="544" spans="1:9" ht="20.25" x14ac:dyDescent="0.25">
      <c r="A544" s="32"/>
      <c r="B544" s="33"/>
      <c r="C544" s="33"/>
      <c r="D544" s="33"/>
      <c r="E544" s="33"/>
      <c r="F544" s="33"/>
      <c r="G544" s="33"/>
      <c r="H544" s="33"/>
      <c r="I544" s="26"/>
    </row>
    <row r="545" spans="1:9" ht="20.25" x14ac:dyDescent="0.25">
      <c r="A545" s="32"/>
      <c r="B545" s="33"/>
      <c r="C545" s="33"/>
      <c r="D545" s="33"/>
      <c r="E545" s="33"/>
      <c r="F545" s="33"/>
      <c r="G545" s="33"/>
      <c r="H545" s="33"/>
      <c r="I545" s="26"/>
    </row>
    <row r="546" spans="1:9" ht="20.25" x14ac:dyDescent="0.25">
      <c r="A546" s="32"/>
      <c r="B546" s="33"/>
      <c r="C546" s="33"/>
      <c r="D546" s="33"/>
      <c r="E546" s="33"/>
      <c r="F546" s="33"/>
      <c r="G546" s="33"/>
      <c r="H546" s="33"/>
      <c r="I546" s="26"/>
    </row>
    <row r="547" spans="1:9" ht="20.25" x14ac:dyDescent="0.25">
      <c r="A547" s="32"/>
      <c r="B547" s="33"/>
      <c r="C547" s="33"/>
      <c r="D547" s="33"/>
      <c r="E547" s="33"/>
      <c r="F547" s="33"/>
      <c r="G547" s="33"/>
      <c r="H547" s="33"/>
      <c r="I547" s="26"/>
    </row>
    <row r="548" spans="1:9" ht="20.25" x14ac:dyDescent="0.25">
      <c r="A548" s="32"/>
      <c r="B548" s="33"/>
      <c r="C548" s="33"/>
      <c r="D548" s="33"/>
      <c r="E548" s="33"/>
      <c r="F548" s="33"/>
      <c r="G548" s="33"/>
      <c r="H548" s="33"/>
      <c r="I548" s="26"/>
    </row>
    <row r="549" spans="1:9" ht="20.25" x14ac:dyDescent="0.25">
      <c r="A549" s="32"/>
      <c r="B549" s="33"/>
      <c r="C549" s="33"/>
      <c r="D549" s="33"/>
      <c r="E549" s="33"/>
      <c r="F549" s="33"/>
      <c r="G549" s="33"/>
      <c r="H549" s="33"/>
      <c r="I549" s="26"/>
    </row>
    <row r="550" spans="1:9" ht="20.25" x14ac:dyDescent="0.25">
      <c r="A550" s="32"/>
      <c r="B550" s="33"/>
      <c r="C550" s="33"/>
      <c r="D550" s="33"/>
      <c r="E550" s="33"/>
      <c r="F550" s="33"/>
      <c r="G550" s="33"/>
      <c r="H550" s="33"/>
      <c r="I550" s="26"/>
    </row>
    <row r="551" spans="1:9" ht="20.25" x14ac:dyDescent="0.25">
      <c r="A551" s="32"/>
      <c r="B551" s="33"/>
      <c r="C551" s="33"/>
      <c r="D551" s="33"/>
      <c r="E551" s="33"/>
      <c r="F551" s="33"/>
      <c r="G551" s="33"/>
      <c r="H551" s="33"/>
      <c r="I551" s="26"/>
    </row>
    <row r="552" spans="1:9" ht="20.25" x14ac:dyDescent="0.25">
      <c r="A552" s="32"/>
      <c r="B552" s="33"/>
      <c r="C552" s="33"/>
      <c r="D552" s="33"/>
      <c r="E552" s="33"/>
      <c r="F552" s="33"/>
      <c r="G552" s="33"/>
      <c r="H552" s="33"/>
      <c r="I552" s="26"/>
    </row>
    <row r="553" spans="1:9" ht="20.25" x14ac:dyDescent="0.25">
      <c r="A553" s="32"/>
      <c r="B553" s="33"/>
      <c r="C553" s="33"/>
      <c r="D553" s="33"/>
      <c r="E553" s="33"/>
      <c r="F553" s="33"/>
      <c r="G553" s="33"/>
      <c r="H553" s="33"/>
      <c r="I553" s="26"/>
    </row>
    <row r="554" spans="1:9" ht="20.25" x14ac:dyDescent="0.25">
      <c r="A554" s="32"/>
      <c r="B554" s="33"/>
      <c r="C554" s="33"/>
      <c r="D554" s="33"/>
      <c r="E554" s="33"/>
      <c r="F554" s="33"/>
      <c r="G554" s="33"/>
      <c r="H554" s="33"/>
      <c r="I554" s="26"/>
    </row>
    <row r="555" spans="1:9" ht="20.25" x14ac:dyDescent="0.25">
      <c r="A555" s="32"/>
      <c r="B555" s="33"/>
      <c r="C555" s="33"/>
      <c r="D555" s="33"/>
      <c r="E555" s="33"/>
      <c r="F555" s="33"/>
      <c r="G555" s="33"/>
      <c r="H555" s="33"/>
      <c r="I555" s="26"/>
    </row>
    <row r="556" spans="1:9" ht="20.25" x14ac:dyDescent="0.25">
      <c r="A556" s="32"/>
      <c r="B556" s="33"/>
      <c r="C556" s="33"/>
      <c r="D556" s="33"/>
      <c r="E556" s="33"/>
      <c r="F556" s="33"/>
      <c r="G556" s="33"/>
      <c r="H556" s="33"/>
      <c r="I556" s="26"/>
    </row>
    <row r="557" spans="1:9" ht="20.25" x14ac:dyDescent="0.25">
      <c r="A557" s="32"/>
      <c r="B557" s="33"/>
      <c r="C557" s="33"/>
      <c r="D557" s="33"/>
      <c r="E557" s="33"/>
      <c r="F557" s="33"/>
      <c r="G557" s="33"/>
      <c r="H557" s="33"/>
      <c r="I557" s="26"/>
    </row>
    <row r="558" spans="1:9" ht="20.25" x14ac:dyDescent="0.25">
      <c r="A558" s="32"/>
      <c r="B558" s="33"/>
      <c r="C558" s="33"/>
      <c r="D558" s="33"/>
      <c r="E558" s="33"/>
      <c r="F558" s="33"/>
      <c r="G558" s="33"/>
      <c r="H558" s="33"/>
      <c r="I558" s="26"/>
    </row>
    <row r="559" spans="1:9" ht="20.25" x14ac:dyDescent="0.25">
      <c r="A559" s="32"/>
      <c r="B559" s="33"/>
      <c r="C559" s="33"/>
      <c r="D559" s="33"/>
      <c r="E559" s="33"/>
      <c r="F559" s="33"/>
      <c r="G559" s="33"/>
      <c r="H559" s="33"/>
      <c r="I559" s="26"/>
    </row>
    <row r="560" spans="1:9" ht="20.25" x14ac:dyDescent="0.25">
      <c r="A560" s="32"/>
      <c r="B560" s="33"/>
      <c r="C560" s="33"/>
      <c r="D560" s="33"/>
      <c r="E560" s="33"/>
      <c r="F560" s="33"/>
      <c r="G560" s="33"/>
      <c r="H560" s="33"/>
      <c r="I560" s="26"/>
    </row>
    <row r="561" spans="1:9" ht="20.25" x14ac:dyDescent="0.25">
      <c r="A561" s="32"/>
      <c r="B561" s="33"/>
      <c r="C561" s="33"/>
      <c r="D561" s="33"/>
      <c r="E561" s="33"/>
      <c r="F561" s="33"/>
      <c r="G561" s="33"/>
      <c r="H561" s="33"/>
      <c r="I561" s="26"/>
    </row>
    <row r="562" spans="1:9" ht="20.25" x14ac:dyDescent="0.25">
      <c r="A562" s="32"/>
      <c r="B562" s="33"/>
      <c r="C562" s="33"/>
      <c r="D562" s="33"/>
      <c r="E562" s="33"/>
      <c r="F562" s="33"/>
      <c r="G562" s="33"/>
      <c r="H562" s="33"/>
      <c r="I562" s="26"/>
    </row>
    <row r="563" spans="1:9" ht="20.25" x14ac:dyDescent="0.25">
      <c r="A563" s="32"/>
      <c r="B563" s="33"/>
      <c r="C563" s="33"/>
      <c r="D563" s="33"/>
      <c r="E563" s="33"/>
      <c r="F563" s="33"/>
      <c r="G563" s="33"/>
      <c r="H563" s="33"/>
      <c r="I563" s="26"/>
    </row>
    <row r="564" spans="1:9" ht="20.25" x14ac:dyDescent="0.25">
      <c r="A564" s="32"/>
      <c r="B564" s="33"/>
      <c r="C564" s="33"/>
      <c r="D564" s="33"/>
      <c r="E564" s="33"/>
      <c r="F564" s="33"/>
      <c r="G564" s="33"/>
      <c r="H564" s="33"/>
      <c r="I564" s="26"/>
    </row>
    <row r="565" spans="1:9" ht="20.25" x14ac:dyDescent="0.25">
      <c r="A565" s="32"/>
      <c r="B565" s="33"/>
      <c r="C565" s="33"/>
      <c r="D565" s="33"/>
      <c r="E565" s="33"/>
      <c r="F565" s="33"/>
      <c r="G565" s="33"/>
      <c r="H565" s="33"/>
      <c r="I565" s="26"/>
    </row>
    <row r="566" spans="1:9" ht="20.25" x14ac:dyDescent="0.25">
      <c r="A566" s="32"/>
      <c r="B566" s="33"/>
      <c r="C566" s="33"/>
      <c r="D566" s="33"/>
      <c r="E566" s="33"/>
      <c r="F566" s="33"/>
      <c r="G566" s="33"/>
      <c r="H566" s="33"/>
      <c r="I566" s="26"/>
    </row>
    <row r="567" spans="1:9" ht="20.25" x14ac:dyDescent="0.25">
      <c r="A567" s="32"/>
      <c r="B567" s="33"/>
      <c r="C567" s="33"/>
      <c r="D567" s="33"/>
      <c r="E567" s="33"/>
      <c r="F567" s="33"/>
      <c r="G567" s="33"/>
      <c r="H567" s="33"/>
      <c r="I567" s="26"/>
    </row>
    <row r="568" spans="1:9" ht="20.25" x14ac:dyDescent="0.25">
      <c r="A568" s="32"/>
      <c r="B568" s="33"/>
      <c r="C568" s="33"/>
      <c r="D568" s="33"/>
      <c r="E568" s="33"/>
      <c r="F568" s="33"/>
      <c r="G568" s="33"/>
      <c r="H568" s="33"/>
      <c r="I568" s="26"/>
    </row>
    <row r="569" spans="1:9" ht="20.25" x14ac:dyDescent="0.25">
      <c r="A569" s="32"/>
      <c r="B569" s="33"/>
      <c r="C569" s="33"/>
      <c r="D569" s="33"/>
      <c r="E569" s="33"/>
      <c r="F569" s="33"/>
      <c r="G569" s="33"/>
      <c r="H569" s="33"/>
      <c r="I569" s="26"/>
    </row>
    <row r="570" spans="1:9" ht="20.25" x14ac:dyDescent="0.25">
      <c r="A570" s="99" t="s">
        <v>27</v>
      </c>
      <c r="B570" s="99"/>
      <c r="C570" s="99"/>
      <c r="D570" s="99"/>
      <c r="E570" s="99"/>
      <c r="F570" s="99"/>
      <c r="G570" s="99"/>
      <c r="H570" s="99"/>
      <c r="I570" s="99"/>
    </row>
    <row r="571" spans="1:9" ht="20.25" x14ac:dyDescent="0.25">
      <c r="A571" s="128" t="s">
        <v>85</v>
      </c>
      <c r="B571" s="129"/>
      <c r="C571" s="129"/>
      <c r="D571" s="129"/>
      <c r="E571" s="129"/>
      <c r="F571" s="129"/>
      <c r="G571" s="129"/>
      <c r="H571" s="129"/>
      <c r="I571" s="130"/>
    </row>
    <row r="572" spans="1:9" ht="20.25" x14ac:dyDescent="0.25">
      <c r="A572" s="131" t="s">
        <v>86</v>
      </c>
      <c r="B572" s="132"/>
      <c r="C572" s="132"/>
      <c r="D572" s="132"/>
      <c r="E572" s="132"/>
      <c r="F572" s="132"/>
      <c r="G572" s="132"/>
      <c r="H572" s="132"/>
      <c r="I572" s="133"/>
    </row>
    <row r="573" spans="1:9" ht="45" customHeight="1" x14ac:dyDescent="0.25">
      <c r="A573" s="131" t="s">
        <v>87</v>
      </c>
      <c r="B573" s="132"/>
      <c r="C573" s="132"/>
      <c r="D573" s="132"/>
      <c r="E573" s="132"/>
      <c r="F573" s="132"/>
      <c r="G573" s="132"/>
      <c r="H573" s="132"/>
      <c r="I573" s="133"/>
    </row>
    <row r="574" spans="1:9" ht="42.75" customHeight="1" x14ac:dyDescent="0.25">
      <c r="A574" s="131" t="s">
        <v>88</v>
      </c>
      <c r="B574" s="132"/>
      <c r="C574" s="132"/>
      <c r="D574" s="132"/>
      <c r="E574" s="132"/>
      <c r="F574" s="132"/>
      <c r="G574" s="132"/>
      <c r="H574" s="132"/>
      <c r="I574" s="133"/>
    </row>
    <row r="575" spans="1:9" ht="20.25" x14ac:dyDescent="0.25">
      <c r="A575" s="131" t="s">
        <v>89</v>
      </c>
      <c r="B575" s="132"/>
      <c r="C575" s="132"/>
      <c r="D575" s="132"/>
      <c r="E575" s="132"/>
      <c r="F575" s="132"/>
      <c r="G575" s="132"/>
      <c r="H575" s="132"/>
      <c r="I575" s="133"/>
    </row>
    <row r="576" spans="1:9" ht="20.25" x14ac:dyDescent="0.25">
      <c r="A576" s="131" t="s">
        <v>90</v>
      </c>
      <c r="B576" s="132"/>
      <c r="C576" s="132"/>
      <c r="D576" s="132"/>
      <c r="E576" s="132"/>
      <c r="F576" s="132"/>
      <c r="G576" s="132"/>
      <c r="H576" s="132"/>
      <c r="I576" s="133"/>
    </row>
    <row r="577" spans="1:9" ht="45" customHeight="1" x14ac:dyDescent="0.25">
      <c r="A577" s="131" t="s">
        <v>91</v>
      </c>
      <c r="B577" s="132"/>
      <c r="C577" s="132"/>
      <c r="D577" s="132"/>
      <c r="E577" s="132"/>
      <c r="F577" s="132"/>
      <c r="G577" s="132"/>
      <c r="H577" s="132"/>
      <c r="I577" s="133"/>
    </row>
    <row r="578" spans="1:9" ht="45" customHeight="1" x14ac:dyDescent="0.25">
      <c r="A578" s="131" t="s">
        <v>92</v>
      </c>
      <c r="B578" s="132"/>
      <c r="C578" s="132"/>
      <c r="D578" s="132"/>
      <c r="E578" s="132"/>
      <c r="F578" s="132"/>
      <c r="G578" s="132"/>
      <c r="H578" s="132"/>
      <c r="I578" s="133"/>
    </row>
    <row r="579" spans="1:9" ht="20.25" x14ac:dyDescent="0.25">
      <c r="A579" s="134" t="s">
        <v>93</v>
      </c>
      <c r="B579" s="135"/>
      <c r="C579" s="135"/>
      <c r="D579" s="135"/>
      <c r="E579" s="135"/>
      <c r="F579" s="135"/>
      <c r="G579" s="135"/>
      <c r="H579" s="135"/>
      <c r="I579" s="136"/>
    </row>
    <row r="580" spans="1:9" ht="70.5" customHeight="1" x14ac:dyDescent="0.25">
      <c r="A580" s="126" t="s">
        <v>33</v>
      </c>
      <c r="B580" s="126"/>
      <c r="C580" s="126"/>
      <c r="D580" s="2" t="s">
        <v>4</v>
      </c>
      <c r="E580" s="22" t="s">
        <v>290</v>
      </c>
      <c r="F580" s="13" t="s">
        <v>10</v>
      </c>
      <c r="G580" s="2" t="s">
        <v>4</v>
      </c>
      <c r="H580" s="108"/>
      <c r="I580" s="108"/>
    </row>
  </sheetData>
  <mergeCells count="1051">
    <mergeCell ref="K2:M2"/>
    <mergeCell ref="J4:K4"/>
    <mergeCell ref="C52:I52"/>
    <mergeCell ref="A117:B117"/>
    <mergeCell ref="C117:D117"/>
    <mergeCell ref="A118:B118"/>
    <mergeCell ref="C118:D118"/>
    <mergeCell ref="A119:I119"/>
    <mergeCell ref="A120:C121"/>
    <mergeCell ref="D120:D121"/>
    <mergeCell ref="F120:G120"/>
    <mergeCell ref="F121:G121"/>
    <mergeCell ref="A122:B122"/>
    <mergeCell ref="C122:D122"/>
    <mergeCell ref="F122:G122"/>
    <mergeCell ref="A123:B123"/>
    <mergeCell ref="C123:D123"/>
    <mergeCell ref="F123:G134"/>
    <mergeCell ref="H123:I134"/>
    <mergeCell ref="A124:B124"/>
    <mergeCell ref="C124:D124"/>
    <mergeCell ref="A125:B125"/>
    <mergeCell ref="C125:D125"/>
    <mergeCell ref="A126:B126"/>
    <mergeCell ref="C126:D126"/>
    <mergeCell ref="A127:B127"/>
    <mergeCell ref="C127:D127"/>
    <mergeCell ref="A128:B128"/>
    <mergeCell ref="C128:D128"/>
    <mergeCell ref="A129:B129"/>
    <mergeCell ref="C129:D129"/>
    <mergeCell ref="A130:B130"/>
    <mergeCell ref="C130:D130"/>
    <mergeCell ref="A131:B131"/>
    <mergeCell ref="A102:B102"/>
    <mergeCell ref="C102:D102"/>
    <mergeCell ref="A103:I103"/>
    <mergeCell ref="A104:C105"/>
    <mergeCell ref="D104:D105"/>
    <mergeCell ref="F104:G104"/>
    <mergeCell ref="F105:G105"/>
    <mergeCell ref="A106:B106"/>
    <mergeCell ref="C106:D106"/>
    <mergeCell ref="F106:G106"/>
    <mergeCell ref="A107:B107"/>
    <mergeCell ref="C107:D107"/>
    <mergeCell ref="F107:G118"/>
    <mergeCell ref="H107:I118"/>
    <mergeCell ref="A108:B108"/>
    <mergeCell ref="C108:D108"/>
    <mergeCell ref="A109:B109"/>
    <mergeCell ref="C109:D109"/>
    <mergeCell ref="A110:B110"/>
    <mergeCell ref="C110:D110"/>
    <mergeCell ref="A111:B111"/>
    <mergeCell ref="C111:D111"/>
    <mergeCell ref="A112:B112"/>
    <mergeCell ref="C112:D112"/>
    <mergeCell ref="A113:B113"/>
    <mergeCell ref="C113:D113"/>
    <mergeCell ref="A114:B114"/>
    <mergeCell ref="C114:D114"/>
    <mergeCell ref="A115:B115"/>
    <mergeCell ref="C115:D115"/>
    <mergeCell ref="A116:B116"/>
    <mergeCell ref="C116:D116"/>
    <mergeCell ref="A87:I87"/>
    <mergeCell ref="A88:C89"/>
    <mergeCell ref="D88:D89"/>
    <mergeCell ref="F88:G88"/>
    <mergeCell ref="F89:G89"/>
    <mergeCell ref="A90:B90"/>
    <mergeCell ref="C90:D90"/>
    <mergeCell ref="F90:G90"/>
    <mergeCell ref="A91:B91"/>
    <mergeCell ref="C91:D91"/>
    <mergeCell ref="F91:G102"/>
    <mergeCell ref="H91:I102"/>
    <mergeCell ref="A92:B92"/>
    <mergeCell ref="C92:D92"/>
    <mergeCell ref="A93:B93"/>
    <mergeCell ref="C93:D93"/>
    <mergeCell ref="A94:B94"/>
    <mergeCell ref="C94:D94"/>
    <mergeCell ref="A95:B95"/>
    <mergeCell ref="C95:D95"/>
    <mergeCell ref="A96:B96"/>
    <mergeCell ref="C96:D96"/>
    <mergeCell ref="A97:B97"/>
    <mergeCell ref="C97:D97"/>
    <mergeCell ref="A98:B98"/>
    <mergeCell ref="C98:D98"/>
    <mergeCell ref="A99:B99"/>
    <mergeCell ref="C99:D99"/>
    <mergeCell ref="A100:B100"/>
    <mergeCell ref="C100:D100"/>
    <mergeCell ref="A101:B101"/>
    <mergeCell ref="C101:D101"/>
    <mergeCell ref="A62:B62"/>
    <mergeCell ref="C62:D62"/>
    <mergeCell ref="A63:B63"/>
    <mergeCell ref="C63:D63"/>
    <mergeCell ref="A64:B64"/>
    <mergeCell ref="C64:D64"/>
    <mergeCell ref="A65:B65"/>
    <mergeCell ref="C65:D65"/>
    <mergeCell ref="A66:B66"/>
    <mergeCell ref="C66:D66"/>
    <mergeCell ref="A67:B67"/>
    <mergeCell ref="C67:D67"/>
    <mergeCell ref="A68:B68"/>
    <mergeCell ref="C68:D68"/>
    <mergeCell ref="A69:B69"/>
    <mergeCell ref="C69:D69"/>
    <mergeCell ref="A70:B70"/>
    <mergeCell ref="C70:D70"/>
    <mergeCell ref="E45:G45"/>
    <mergeCell ref="H45:I45"/>
    <mergeCell ref="A46:B46"/>
    <mergeCell ref="C46:D46"/>
    <mergeCell ref="E46:G46"/>
    <mergeCell ref="H46:I46"/>
    <mergeCell ref="A47:B47"/>
    <mergeCell ref="C47:D47"/>
    <mergeCell ref="E47:G47"/>
    <mergeCell ref="H47:I47"/>
    <mergeCell ref="A48:B48"/>
    <mergeCell ref="C48:D48"/>
    <mergeCell ref="E48:G48"/>
    <mergeCell ref="H48:I48"/>
    <mergeCell ref="C131:D131"/>
    <mergeCell ref="H54:I54"/>
    <mergeCell ref="H51:I51"/>
    <mergeCell ref="A56:C57"/>
    <mergeCell ref="D56:D57"/>
    <mergeCell ref="F56:G56"/>
    <mergeCell ref="F57:G57"/>
    <mergeCell ref="A58:B58"/>
    <mergeCell ref="C58:D58"/>
    <mergeCell ref="F58:G58"/>
    <mergeCell ref="A59:B59"/>
    <mergeCell ref="C59:D59"/>
    <mergeCell ref="F59:G70"/>
    <mergeCell ref="H59:I70"/>
    <mergeCell ref="A60:B60"/>
    <mergeCell ref="C60:D60"/>
    <mergeCell ref="A61:B61"/>
    <mergeCell ref="C61:D61"/>
    <mergeCell ref="A132:B132"/>
    <mergeCell ref="C132:D132"/>
    <mergeCell ref="A133:B133"/>
    <mergeCell ref="C133:D133"/>
    <mergeCell ref="A134:B134"/>
    <mergeCell ref="C134:D134"/>
    <mergeCell ref="A164:B164"/>
    <mergeCell ref="C164:D164"/>
    <mergeCell ref="C155:D155"/>
    <mergeCell ref="F155:G155"/>
    <mergeCell ref="A156:B156"/>
    <mergeCell ref="C156:D156"/>
    <mergeCell ref="F156:G156"/>
    <mergeCell ref="A162:B162"/>
    <mergeCell ref="C162:D162"/>
    <mergeCell ref="F162:G162"/>
    <mergeCell ref="A163:B163"/>
    <mergeCell ref="C163:D163"/>
    <mergeCell ref="F163:G163"/>
    <mergeCell ref="A148:F148"/>
    <mergeCell ref="A147:F147"/>
    <mergeCell ref="A146:I146"/>
    <mergeCell ref="A142:C142"/>
    <mergeCell ref="H142:I142"/>
    <mergeCell ref="A143:C143"/>
    <mergeCell ref="H143:I143"/>
    <mergeCell ref="A144:C144"/>
    <mergeCell ref="H144:I144"/>
    <mergeCell ref="A145:C145"/>
    <mergeCell ref="H145:I145"/>
    <mergeCell ref="A138:C138"/>
    <mergeCell ref="H138:I138"/>
    <mergeCell ref="A294:I294"/>
    <mergeCell ref="A295:B295"/>
    <mergeCell ref="C295:D295"/>
    <mergeCell ref="F295:G295"/>
    <mergeCell ref="A298:B298"/>
    <mergeCell ref="C298:D298"/>
    <mergeCell ref="F298:G298"/>
    <mergeCell ref="F320:G320"/>
    <mergeCell ref="A321:B321"/>
    <mergeCell ref="C321:D321"/>
    <mergeCell ref="F321:G321"/>
    <mergeCell ref="A151:B151"/>
    <mergeCell ref="C151:D151"/>
    <mergeCell ref="F151:G151"/>
    <mergeCell ref="A152:B152"/>
    <mergeCell ref="C152:D152"/>
    <mergeCell ref="F152:G152"/>
    <mergeCell ref="A153:B153"/>
    <mergeCell ref="C153:D153"/>
    <mergeCell ref="F153:G153"/>
    <mergeCell ref="A157:B157"/>
    <mergeCell ref="C157:D157"/>
    <mergeCell ref="F157:G157"/>
    <mergeCell ref="A158:I158"/>
    <mergeCell ref="A166:B166"/>
    <mergeCell ref="C166:D166"/>
    <mergeCell ref="E306:I306"/>
    <mergeCell ref="A299:I299"/>
    <mergeCell ref="A315:B315"/>
    <mergeCell ref="C315:D315"/>
    <mergeCell ref="F315:G315"/>
    <mergeCell ref="A316:B316"/>
    <mergeCell ref="A154:B154"/>
    <mergeCell ref="C154:D154"/>
    <mergeCell ref="F154:G154"/>
    <mergeCell ref="A155:B155"/>
    <mergeCell ref="A182:B182"/>
    <mergeCell ref="A194:B194"/>
    <mergeCell ref="A195:B195"/>
    <mergeCell ref="A385:B385"/>
    <mergeCell ref="C385:D385"/>
    <mergeCell ref="F385:G385"/>
    <mergeCell ref="A381:I381"/>
    <mergeCell ref="A382:B382"/>
    <mergeCell ref="C382:D382"/>
    <mergeCell ref="A178:I178"/>
    <mergeCell ref="C182:D182"/>
    <mergeCell ref="F182:G182"/>
    <mergeCell ref="A193:I193"/>
    <mergeCell ref="C194:D194"/>
    <mergeCell ref="F194:G194"/>
    <mergeCell ref="C195:D195"/>
    <mergeCell ref="F195:G195"/>
    <mergeCell ref="C196:D196"/>
    <mergeCell ref="F196:G196"/>
    <mergeCell ref="C179:D179"/>
    <mergeCell ref="F309:G309"/>
    <mergeCell ref="C310:D310"/>
    <mergeCell ref="A302:I302"/>
    <mergeCell ref="C303:D303"/>
    <mergeCell ref="F303:G303"/>
    <mergeCell ref="C304:D304"/>
    <mergeCell ref="C305:D305"/>
    <mergeCell ref="F305:G305"/>
    <mergeCell ref="C340:D340"/>
    <mergeCell ref="F340:G340"/>
    <mergeCell ref="A341:B341"/>
    <mergeCell ref="C341:D341"/>
    <mergeCell ref="F341:G341"/>
    <mergeCell ref="A342:I342"/>
    <mergeCell ref="A343:B343"/>
    <mergeCell ref="C343:D343"/>
    <mergeCell ref="F343:G343"/>
    <mergeCell ref="A344:B344"/>
    <mergeCell ref="C344:D344"/>
    <mergeCell ref="F331:G331"/>
    <mergeCell ref="E329:I329"/>
    <mergeCell ref="A328:B328"/>
    <mergeCell ref="A284:I284"/>
    <mergeCell ref="C285:D285"/>
    <mergeCell ref="F285:G285"/>
    <mergeCell ref="C286:D286"/>
    <mergeCell ref="F286:G286"/>
    <mergeCell ref="C287:D287"/>
    <mergeCell ref="F287:G287"/>
    <mergeCell ref="C306:D306"/>
    <mergeCell ref="A312:I312"/>
    <mergeCell ref="A313:B313"/>
    <mergeCell ref="F292:G292"/>
    <mergeCell ref="C293:D293"/>
    <mergeCell ref="A290:B290"/>
    <mergeCell ref="A291:B291"/>
    <mergeCell ref="A292:B292"/>
    <mergeCell ref="A293:B293"/>
    <mergeCell ref="F290:G290"/>
    <mergeCell ref="F293:G293"/>
    <mergeCell ref="A386:I386"/>
    <mergeCell ref="C387:D387"/>
    <mergeCell ref="F387:G387"/>
    <mergeCell ref="C388:D388"/>
    <mergeCell ref="F388:G388"/>
    <mergeCell ref="C389:D389"/>
    <mergeCell ref="F389:G389"/>
    <mergeCell ref="C390:D390"/>
    <mergeCell ref="F390:G390"/>
    <mergeCell ref="A387:B387"/>
    <mergeCell ref="A388:B388"/>
    <mergeCell ref="A389:B389"/>
    <mergeCell ref="A390:B390"/>
    <mergeCell ref="A376:I376"/>
    <mergeCell ref="C377:D377"/>
    <mergeCell ref="E377:I377"/>
    <mergeCell ref="C378:D378"/>
    <mergeCell ref="F378:G378"/>
    <mergeCell ref="C379:D379"/>
    <mergeCell ref="F379:G379"/>
    <mergeCell ref="C380:D380"/>
    <mergeCell ref="F380:G380"/>
    <mergeCell ref="A377:B377"/>
    <mergeCell ref="A378:B378"/>
    <mergeCell ref="A379:B379"/>
    <mergeCell ref="A380:B380"/>
    <mergeCell ref="F382:G382"/>
    <mergeCell ref="A383:B383"/>
    <mergeCell ref="C383:D383"/>
    <mergeCell ref="F383:G383"/>
    <mergeCell ref="A384:B384"/>
    <mergeCell ref="C384:D384"/>
    <mergeCell ref="C339:D339"/>
    <mergeCell ref="F339:G339"/>
    <mergeCell ref="C335:D335"/>
    <mergeCell ref="F335:G335"/>
    <mergeCell ref="A336:B336"/>
    <mergeCell ref="F372:G372"/>
    <mergeCell ref="C373:D373"/>
    <mergeCell ref="F373:G373"/>
    <mergeCell ref="A372:B372"/>
    <mergeCell ref="A373:B373"/>
    <mergeCell ref="A355:B355"/>
    <mergeCell ref="A361:I361"/>
    <mergeCell ref="C362:D362"/>
    <mergeCell ref="F362:G362"/>
    <mergeCell ref="C363:D363"/>
    <mergeCell ref="F363:G363"/>
    <mergeCell ref="C364:D364"/>
    <mergeCell ref="F364:G364"/>
    <mergeCell ref="A362:B362"/>
    <mergeCell ref="A363:B363"/>
    <mergeCell ref="A364:B364"/>
    <mergeCell ref="A356:I356"/>
    <mergeCell ref="A357:B357"/>
    <mergeCell ref="A358:B358"/>
    <mergeCell ref="C358:D358"/>
    <mergeCell ref="F358:G358"/>
    <mergeCell ref="C355:D355"/>
    <mergeCell ref="A371:I371"/>
    <mergeCell ref="C372:D372"/>
    <mergeCell ref="C357:D357"/>
    <mergeCell ref="F357:G357"/>
    <mergeCell ref="A340:B340"/>
    <mergeCell ref="A289:I289"/>
    <mergeCell ref="C290:D290"/>
    <mergeCell ref="C291:D291"/>
    <mergeCell ref="F291:G291"/>
    <mergeCell ref="C292:D292"/>
    <mergeCell ref="A329:B329"/>
    <mergeCell ref="A330:B330"/>
    <mergeCell ref="A331:B331"/>
    <mergeCell ref="A322:I322"/>
    <mergeCell ref="C323:D323"/>
    <mergeCell ref="F323:G323"/>
    <mergeCell ref="A323:B323"/>
    <mergeCell ref="F310:G310"/>
    <mergeCell ref="C311:D311"/>
    <mergeCell ref="F311:G311"/>
    <mergeCell ref="F355:G355"/>
    <mergeCell ref="A359:B359"/>
    <mergeCell ref="C359:D359"/>
    <mergeCell ref="F359:G359"/>
    <mergeCell ref="A332:I332"/>
    <mergeCell ref="A333:B333"/>
    <mergeCell ref="C333:D333"/>
    <mergeCell ref="F333:G333"/>
    <mergeCell ref="A334:B334"/>
    <mergeCell ref="C334:D334"/>
    <mergeCell ref="F334:G334"/>
    <mergeCell ref="A335:B335"/>
    <mergeCell ref="A350:I350"/>
    <mergeCell ref="A338:B338"/>
    <mergeCell ref="C338:D338"/>
    <mergeCell ref="F338:G338"/>
    <mergeCell ref="A339:B339"/>
    <mergeCell ref="F318:G318"/>
    <mergeCell ref="C313:D313"/>
    <mergeCell ref="F313:G313"/>
    <mergeCell ref="A314:B314"/>
    <mergeCell ref="C314:D314"/>
    <mergeCell ref="F314:G314"/>
    <mergeCell ref="A319:B319"/>
    <mergeCell ref="C319:D319"/>
    <mergeCell ref="F319:G319"/>
    <mergeCell ref="A300:I300"/>
    <mergeCell ref="A301:I301"/>
    <mergeCell ref="A296:B296"/>
    <mergeCell ref="C296:D296"/>
    <mergeCell ref="F296:G296"/>
    <mergeCell ref="A297:B297"/>
    <mergeCell ref="C297:D297"/>
    <mergeCell ref="F297:G297"/>
    <mergeCell ref="C316:D316"/>
    <mergeCell ref="F316:G316"/>
    <mergeCell ref="A317:I317"/>
    <mergeCell ref="A307:I307"/>
    <mergeCell ref="C308:D308"/>
    <mergeCell ref="F308:G308"/>
    <mergeCell ref="C309:D309"/>
    <mergeCell ref="C248:D248"/>
    <mergeCell ref="A249:B249"/>
    <mergeCell ref="C249:D249"/>
    <mergeCell ref="F249:G249"/>
    <mergeCell ref="A250:B250"/>
    <mergeCell ref="C250:D250"/>
    <mergeCell ref="A269:I269"/>
    <mergeCell ref="C270:D270"/>
    <mergeCell ref="F270:G270"/>
    <mergeCell ref="C271:D271"/>
    <mergeCell ref="F271:G271"/>
    <mergeCell ref="C272:D272"/>
    <mergeCell ref="F272:G272"/>
    <mergeCell ref="C273:D273"/>
    <mergeCell ref="F273:G273"/>
    <mergeCell ref="A270:B270"/>
    <mergeCell ref="A271:B271"/>
    <mergeCell ref="A272:B272"/>
    <mergeCell ref="A273:B273"/>
    <mergeCell ref="C261:D261"/>
    <mergeCell ref="F261:G261"/>
    <mergeCell ref="C262:D262"/>
    <mergeCell ref="F262:G262"/>
    <mergeCell ref="C263:D263"/>
    <mergeCell ref="F263:G263"/>
    <mergeCell ref="F265:G265"/>
    <mergeCell ref="A266:B266"/>
    <mergeCell ref="C266:D266"/>
    <mergeCell ref="F266:G266"/>
    <mergeCell ref="A267:B267"/>
    <mergeCell ref="C267:D267"/>
    <mergeCell ref="F267:G267"/>
    <mergeCell ref="C219:D219"/>
    <mergeCell ref="F219:G219"/>
    <mergeCell ref="C220:D220"/>
    <mergeCell ref="F220:G220"/>
    <mergeCell ref="A217:B217"/>
    <mergeCell ref="A218:B218"/>
    <mergeCell ref="A219:B219"/>
    <mergeCell ref="A220:B220"/>
    <mergeCell ref="A226:I226"/>
    <mergeCell ref="A221:I221"/>
    <mergeCell ref="A222:B222"/>
    <mergeCell ref="C222:D222"/>
    <mergeCell ref="F222:G222"/>
    <mergeCell ref="A223:B223"/>
    <mergeCell ref="C223:D223"/>
    <mergeCell ref="F223:G223"/>
    <mergeCell ref="A224:B224"/>
    <mergeCell ref="C224:D224"/>
    <mergeCell ref="F224:G224"/>
    <mergeCell ref="A225:B225"/>
    <mergeCell ref="C225:D225"/>
    <mergeCell ref="F225:G225"/>
    <mergeCell ref="C214:D214"/>
    <mergeCell ref="E214:I214"/>
    <mergeCell ref="A216:I216"/>
    <mergeCell ref="C217:D217"/>
    <mergeCell ref="F217:G217"/>
    <mergeCell ref="C218:D218"/>
    <mergeCell ref="F218:G218"/>
    <mergeCell ref="C215:D215"/>
    <mergeCell ref="F215:G215"/>
    <mergeCell ref="A214:B214"/>
    <mergeCell ref="A215:B215"/>
    <mergeCell ref="F207:G207"/>
    <mergeCell ref="A204:B204"/>
    <mergeCell ref="A205:B205"/>
    <mergeCell ref="A206:B206"/>
    <mergeCell ref="A207:B207"/>
    <mergeCell ref="F212:G212"/>
    <mergeCell ref="C213:D213"/>
    <mergeCell ref="F213:G213"/>
    <mergeCell ref="A212:B212"/>
    <mergeCell ref="A213:B213"/>
    <mergeCell ref="A208:I208"/>
    <mergeCell ref="A209:I209"/>
    <mergeCell ref="A210:I210"/>
    <mergeCell ref="A211:I211"/>
    <mergeCell ref="C212:D212"/>
    <mergeCell ref="C199:D199"/>
    <mergeCell ref="F199:G199"/>
    <mergeCell ref="C200:D200"/>
    <mergeCell ref="F200:G200"/>
    <mergeCell ref="A199:B199"/>
    <mergeCell ref="A200:B200"/>
    <mergeCell ref="F187:G187"/>
    <mergeCell ref="A183:I183"/>
    <mergeCell ref="A184:B184"/>
    <mergeCell ref="C184:D184"/>
    <mergeCell ref="F184:G184"/>
    <mergeCell ref="A185:B185"/>
    <mergeCell ref="C185:D185"/>
    <mergeCell ref="F185:G185"/>
    <mergeCell ref="A186:B186"/>
    <mergeCell ref="C186:D186"/>
    <mergeCell ref="F186:G186"/>
    <mergeCell ref="A190:B190"/>
    <mergeCell ref="C190:D190"/>
    <mergeCell ref="F190:G190"/>
    <mergeCell ref="A191:B191"/>
    <mergeCell ref="C191:D191"/>
    <mergeCell ref="F191:G191"/>
    <mergeCell ref="C189:D189"/>
    <mergeCell ref="F189:G189"/>
    <mergeCell ref="A196:B196"/>
    <mergeCell ref="A197:B197"/>
    <mergeCell ref="C197:D197"/>
    <mergeCell ref="F197:G197"/>
    <mergeCell ref="A192:B192"/>
    <mergeCell ref="C192:D192"/>
    <mergeCell ref="F192:G192"/>
    <mergeCell ref="A177:B177"/>
    <mergeCell ref="A170:I170"/>
    <mergeCell ref="A174:B174"/>
    <mergeCell ref="A175:B175"/>
    <mergeCell ref="A176:B176"/>
    <mergeCell ref="C177:D177"/>
    <mergeCell ref="F177:G177"/>
    <mergeCell ref="E176:I176"/>
    <mergeCell ref="F164:G164"/>
    <mergeCell ref="H168:H169"/>
    <mergeCell ref="F168:G169"/>
    <mergeCell ref="E168:E169"/>
    <mergeCell ref="C168:D169"/>
    <mergeCell ref="A168:B169"/>
    <mergeCell ref="C176:D176"/>
    <mergeCell ref="A167:I167"/>
    <mergeCell ref="A198:I198"/>
    <mergeCell ref="F179:G179"/>
    <mergeCell ref="C180:D180"/>
    <mergeCell ref="F180:G180"/>
    <mergeCell ref="C181:D181"/>
    <mergeCell ref="F181:G181"/>
    <mergeCell ref="A179:B179"/>
    <mergeCell ref="A180:B180"/>
    <mergeCell ref="A181:B181"/>
    <mergeCell ref="A187:B187"/>
    <mergeCell ref="C187:D187"/>
    <mergeCell ref="A188:I188"/>
    <mergeCell ref="A189:B189"/>
    <mergeCell ref="F166:G166"/>
    <mergeCell ref="A432:B432"/>
    <mergeCell ref="C432:D432"/>
    <mergeCell ref="F432:G432"/>
    <mergeCell ref="A429:B429"/>
    <mergeCell ref="C429:D429"/>
    <mergeCell ref="F429:G429"/>
    <mergeCell ref="A430:B430"/>
    <mergeCell ref="C430:D430"/>
    <mergeCell ref="F430:G430"/>
    <mergeCell ref="A431:B431"/>
    <mergeCell ref="C431:D431"/>
    <mergeCell ref="F431:G431"/>
    <mergeCell ref="A426:B426"/>
    <mergeCell ref="C426:D426"/>
    <mergeCell ref="F426:G426"/>
    <mergeCell ref="A427:B427"/>
    <mergeCell ref="C427:D427"/>
    <mergeCell ref="F427:G427"/>
    <mergeCell ref="A428:B428"/>
    <mergeCell ref="C428:D428"/>
    <mergeCell ref="F428:G428"/>
    <mergeCell ref="A422:I422"/>
    <mergeCell ref="A423:B423"/>
    <mergeCell ref="C423:D423"/>
    <mergeCell ref="F423:G423"/>
    <mergeCell ref="A424:B424"/>
    <mergeCell ref="C424:D424"/>
    <mergeCell ref="F424:G424"/>
    <mergeCell ref="A425:B425"/>
    <mergeCell ref="C425:D425"/>
    <mergeCell ref="F425:G425"/>
    <mergeCell ref="A419:B419"/>
    <mergeCell ref="C419:D419"/>
    <mergeCell ref="F419:G419"/>
    <mergeCell ref="A420:B420"/>
    <mergeCell ref="C420:D420"/>
    <mergeCell ref="F420:G420"/>
    <mergeCell ref="A421:B421"/>
    <mergeCell ref="C421:D421"/>
    <mergeCell ref="F421:G421"/>
    <mergeCell ref="A416:B416"/>
    <mergeCell ref="C416:D416"/>
    <mergeCell ref="F416:G416"/>
    <mergeCell ref="A417:B417"/>
    <mergeCell ref="C417:D417"/>
    <mergeCell ref="F417:G417"/>
    <mergeCell ref="A418:B418"/>
    <mergeCell ref="C418:D418"/>
    <mergeCell ref="F418:G418"/>
    <mergeCell ref="A413:B413"/>
    <mergeCell ref="C413:D413"/>
    <mergeCell ref="F413:G413"/>
    <mergeCell ref="A414:B414"/>
    <mergeCell ref="C414:D414"/>
    <mergeCell ref="F414:G414"/>
    <mergeCell ref="A415:B415"/>
    <mergeCell ref="C415:D415"/>
    <mergeCell ref="F415:G415"/>
    <mergeCell ref="F412:G412"/>
    <mergeCell ref="A404:B404"/>
    <mergeCell ref="C404:D404"/>
    <mergeCell ref="F404:G404"/>
    <mergeCell ref="C403:D403"/>
    <mergeCell ref="F403:G403"/>
    <mergeCell ref="A409:B409"/>
    <mergeCell ref="C409:D409"/>
    <mergeCell ref="F409:G409"/>
    <mergeCell ref="A410:B410"/>
    <mergeCell ref="C410:D410"/>
    <mergeCell ref="F410:G410"/>
    <mergeCell ref="A411:I411"/>
    <mergeCell ref="A412:B412"/>
    <mergeCell ref="C412:D412"/>
    <mergeCell ref="F402:G402"/>
    <mergeCell ref="A405:B405"/>
    <mergeCell ref="C405:D405"/>
    <mergeCell ref="F405:G405"/>
    <mergeCell ref="A407:B407"/>
    <mergeCell ref="C407:D407"/>
    <mergeCell ref="F407:G407"/>
    <mergeCell ref="A408:B408"/>
    <mergeCell ref="C408:D408"/>
    <mergeCell ref="F408:G408"/>
    <mergeCell ref="A403:B403"/>
    <mergeCell ref="A406:B406"/>
    <mergeCell ref="C406:D406"/>
    <mergeCell ref="F406:G406"/>
    <mergeCell ref="A140:C140"/>
    <mergeCell ref="H140:I140"/>
    <mergeCell ref="A141:C141"/>
    <mergeCell ref="H141:I141"/>
    <mergeCell ref="F75:G86"/>
    <mergeCell ref="A139:C139"/>
    <mergeCell ref="H139:I139"/>
    <mergeCell ref="C78:D78"/>
    <mergeCell ref="C80:D80"/>
    <mergeCell ref="C81:D81"/>
    <mergeCell ref="C83:D83"/>
    <mergeCell ref="C84:D84"/>
    <mergeCell ref="C85:D85"/>
    <mergeCell ref="C86:D86"/>
    <mergeCell ref="F393:G393"/>
    <mergeCell ref="C394:D394"/>
    <mergeCell ref="C397:D397"/>
    <mergeCell ref="F397:G397"/>
    <mergeCell ref="C204:D204"/>
    <mergeCell ref="F204:G204"/>
    <mergeCell ref="C205:D205"/>
    <mergeCell ref="F205:G205"/>
    <mergeCell ref="C206:D206"/>
    <mergeCell ref="C201:D201"/>
    <mergeCell ref="E201:I201"/>
    <mergeCell ref="C202:D202"/>
    <mergeCell ref="F202:G202"/>
    <mergeCell ref="A201:B201"/>
    <mergeCell ref="A202:B202"/>
    <mergeCell ref="F206:G206"/>
    <mergeCell ref="C207:D207"/>
    <mergeCell ref="F159:G159"/>
    <mergeCell ref="C398:D398"/>
    <mergeCell ref="F398:G398"/>
    <mergeCell ref="F395:G395"/>
    <mergeCell ref="C396:D396"/>
    <mergeCell ref="F396:G396"/>
    <mergeCell ref="A149:F149"/>
    <mergeCell ref="H149:I149"/>
    <mergeCell ref="A34:C34"/>
    <mergeCell ref="H34:I34"/>
    <mergeCell ref="H147:I147"/>
    <mergeCell ref="H14:I14"/>
    <mergeCell ref="G38:H38"/>
    <mergeCell ref="A39:C39"/>
    <mergeCell ref="A35:C35"/>
    <mergeCell ref="A40:C40"/>
    <mergeCell ref="A38:C38"/>
    <mergeCell ref="H16:I16"/>
    <mergeCell ref="H17:I17"/>
    <mergeCell ref="H15:I15"/>
    <mergeCell ref="H18:I18"/>
    <mergeCell ref="H19:I19"/>
    <mergeCell ref="H44:I44"/>
    <mergeCell ref="H31:I31"/>
    <mergeCell ref="H22:I22"/>
    <mergeCell ref="G39:H39"/>
    <mergeCell ref="H75:I86"/>
    <mergeCell ref="A76:B76"/>
    <mergeCell ref="C75:D75"/>
    <mergeCell ref="C76:D76"/>
    <mergeCell ref="C77:D77"/>
    <mergeCell ref="A391:I391"/>
    <mergeCell ref="A203:I203"/>
    <mergeCell ref="A580:C580"/>
    <mergeCell ref="H580:I580"/>
    <mergeCell ref="A435:I435"/>
    <mergeCell ref="E437:I437"/>
    <mergeCell ref="A571:I571"/>
    <mergeCell ref="A577:I577"/>
    <mergeCell ref="A578:I578"/>
    <mergeCell ref="A579:I579"/>
    <mergeCell ref="A572:I572"/>
    <mergeCell ref="A573:I573"/>
    <mergeCell ref="A574:I574"/>
    <mergeCell ref="A575:I575"/>
    <mergeCell ref="A437:C437"/>
    <mergeCell ref="A570:I570"/>
    <mergeCell ref="A576:I576"/>
    <mergeCell ref="A533:I533"/>
    <mergeCell ref="E436:I436"/>
    <mergeCell ref="A438:C438"/>
    <mergeCell ref="E438:I438"/>
    <mergeCell ref="A484:I484"/>
    <mergeCell ref="A1:I1"/>
    <mergeCell ref="A4:C4"/>
    <mergeCell ref="A436:C436"/>
    <mergeCell ref="H27:I27"/>
    <mergeCell ref="H28:I28"/>
    <mergeCell ref="A37:I37"/>
    <mergeCell ref="H50:I50"/>
    <mergeCell ref="H53:I53"/>
    <mergeCell ref="A42:I42"/>
    <mergeCell ref="A49:I49"/>
    <mergeCell ref="A150:I150"/>
    <mergeCell ref="H148:I148"/>
    <mergeCell ref="A2:C2"/>
    <mergeCell ref="E2:F2"/>
    <mergeCell ref="A41:C41"/>
    <mergeCell ref="H41:I41"/>
    <mergeCell ref="E4:F4"/>
    <mergeCell ref="E12:I12"/>
    <mergeCell ref="A6:C6"/>
    <mergeCell ref="A7:C7"/>
    <mergeCell ref="A8:C8"/>
    <mergeCell ref="E8:I8"/>
    <mergeCell ref="H7:I7"/>
    <mergeCell ref="E9:I9"/>
    <mergeCell ref="G2:H2"/>
    <mergeCell ref="G3:H3"/>
    <mergeCell ref="G4:H4"/>
    <mergeCell ref="H43:I43"/>
    <mergeCell ref="A3:C3"/>
    <mergeCell ref="E3:F3"/>
    <mergeCell ref="A25:I25"/>
    <mergeCell ref="H26:I26"/>
    <mergeCell ref="C434:I434"/>
    <mergeCell ref="A433:I433"/>
    <mergeCell ref="A136:I136"/>
    <mergeCell ref="A137:C137"/>
    <mergeCell ref="H137:I137"/>
    <mergeCell ref="H36:I36"/>
    <mergeCell ref="A36:C36"/>
    <mergeCell ref="H35:I35"/>
    <mergeCell ref="A402:B402"/>
    <mergeCell ref="C402:D402"/>
    <mergeCell ref="A71:I71"/>
    <mergeCell ref="A74:B74"/>
    <mergeCell ref="A75:B75"/>
    <mergeCell ref="F74:G74"/>
    <mergeCell ref="A400:I400"/>
    <mergeCell ref="A401:B401"/>
    <mergeCell ref="C401:D401"/>
    <mergeCell ref="F401:G401"/>
    <mergeCell ref="C395:D395"/>
    <mergeCell ref="F399:G399"/>
    <mergeCell ref="A393:B393"/>
    <mergeCell ref="A394:B394"/>
    <mergeCell ref="A395:B395"/>
    <mergeCell ref="A396:B396"/>
    <mergeCell ref="A397:B397"/>
    <mergeCell ref="A398:B398"/>
    <mergeCell ref="A399:B399"/>
    <mergeCell ref="A392:B392"/>
    <mergeCell ref="F394:G394"/>
    <mergeCell ref="C392:D392"/>
    <mergeCell ref="F392:G392"/>
    <mergeCell ref="C393:D393"/>
    <mergeCell ref="A9:A11"/>
    <mergeCell ref="E10:I10"/>
    <mergeCell ref="E11:I11"/>
    <mergeCell ref="H6:I6"/>
    <mergeCell ref="A5:I5"/>
    <mergeCell ref="A12:C12"/>
    <mergeCell ref="A33:I33"/>
    <mergeCell ref="H30:I30"/>
    <mergeCell ref="H29:I29"/>
    <mergeCell ref="A13:I13"/>
    <mergeCell ref="C26:E26"/>
    <mergeCell ref="C27:E27"/>
    <mergeCell ref="C28:E28"/>
    <mergeCell ref="G40:H40"/>
    <mergeCell ref="H20:I20"/>
    <mergeCell ref="H21:I21"/>
    <mergeCell ref="C74:D74"/>
    <mergeCell ref="A55:I55"/>
    <mergeCell ref="A44:B44"/>
    <mergeCell ref="E44:G44"/>
    <mergeCell ref="E43:G43"/>
    <mergeCell ref="C43:D43"/>
    <mergeCell ref="C44:D44"/>
    <mergeCell ref="C29:E29"/>
    <mergeCell ref="C30:E30"/>
    <mergeCell ref="C31:E31"/>
    <mergeCell ref="C32:I32"/>
    <mergeCell ref="C53:E53"/>
    <mergeCell ref="C54:E54"/>
    <mergeCell ref="A43:B43"/>
    <mergeCell ref="A45:B45"/>
    <mergeCell ref="C45:D45"/>
    <mergeCell ref="C399:D399"/>
    <mergeCell ref="F72:G72"/>
    <mergeCell ref="F73:G73"/>
    <mergeCell ref="A72:C73"/>
    <mergeCell ref="D72:D73"/>
    <mergeCell ref="A81:B81"/>
    <mergeCell ref="A83:B83"/>
    <mergeCell ref="A84:B84"/>
    <mergeCell ref="A85:B85"/>
    <mergeCell ref="A86:B86"/>
    <mergeCell ref="A77:B77"/>
    <mergeCell ref="A78:B78"/>
    <mergeCell ref="A80:B80"/>
    <mergeCell ref="A135:G135"/>
    <mergeCell ref="H135:I135"/>
    <mergeCell ref="C14:E14"/>
    <mergeCell ref="C15:E15"/>
    <mergeCell ref="C16:E16"/>
    <mergeCell ref="C17:E17"/>
    <mergeCell ref="C18:E18"/>
    <mergeCell ref="C19:E19"/>
    <mergeCell ref="C20:E20"/>
    <mergeCell ref="C21:E21"/>
    <mergeCell ref="C22:E22"/>
    <mergeCell ref="C24:I24"/>
    <mergeCell ref="C23:I23"/>
    <mergeCell ref="A79:B79"/>
    <mergeCell ref="C79:D79"/>
    <mergeCell ref="A82:B82"/>
    <mergeCell ref="C82:D82"/>
    <mergeCell ref="C50:E50"/>
    <mergeCell ref="C51:E51"/>
    <mergeCell ref="F160:G160"/>
    <mergeCell ref="F161:G161"/>
    <mergeCell ref="F165:G165"/>
    <mergeCell ref="A159:B159"/>
    <mergeCell ref="C159:D159"/>
    <mergeCell ref="A160:B160"/>
    <mergeCell ref="C160:D160"/>
    <mergeCell ref="A161:B161"/>
    <mergeCell ref="C161:D161"/>
    <mergeCell ref="A165:B165"/>
    <mergeCell ref="C165:D165"/>
    <mergeCell ref="A171:I171"/>
    <mergeCell ref="A173:I173"/>
    <mergeCell ref="C174:D174"/>
    <mergeCell ref="F174:G174"/>
    <mergeCell ref="C175:D175"/>
    <mergeCell ref="F175:G175"/>
    <mergeCell ref="A172:I172"/>
    <mergeCell ref="A233:B233"/>
    <mergeCell ref="C233:D233"/>
    <mergeCell ref="F233:G233"/>
    <mergeCell ref="E230:I230"/>
    <mergeCell ref="C227:D227"/>
    <mergeCell ref="F227:G227"/>
    <mergeCell ref="C228:D228"/>
    <mergeCell ref="F228:G228"/>
    <mergeCell ref="C229:D229"/>
    <mergeCell ref="F229:G229"/>
    <mergeCell ref="C230:D230"/>
    <mergeCell ref="A227:B227"/>
    <mergeCell ref="A228:B228"/>
    <mergeCell ref="A229:B229"/>
    <mergeCell ref="A230:B230"/>
    <mergeCell ref="A234:B234"/>
    <mergeCell ref="C234:D234"/>
    <mergeCell ref="F234:G234"/>
    <mergeCell ref="A231:I231"/>
    <mergeCell ref="A232:B232"/>
    <mergeCell ref="C232:D232"/>
    <mergeCell ref="F232:G232"/>
    <mergeCell ref="A235:B235"/>
    <mergeCell ref="C235:D235"/>
    <mergeCell ref="F235:G235"/>
    <mergeCell ref="A246:I246"/>
    <mergeCell ref="A247:B247"/>
    <mergeCell ref="C247:D247"/>
    <mergeCell ref="A236:I236"/>
    <mergeCell ref="C237:D237"/>
    <mergeCell ref="C238:D238"/>
    <mergeCell ref="F238:G238"/>
    <mergeCell ref="C239:D239"/>
    <mergeCell ref="C240:D240"/>
    <mergeCell ref="F240:G240"/>
    <mergeCell ref="E237:I237"/>
    <mergeCell ref="F239:G239"/>
    <mergeCell ref="A237:B237"/>
    <mergeCell ref="A238:B238"/>
    <mergeCell ref="A239:B239"/>
    <mergeCell ref="A240:B240"/>
    <mergeCell ref="A241:I241"/>
    <mergeCell ref="C242:D242"/>
    <mergeCell ref="F242:G242"/>
    <mergeCell ref="C243:D243"/>
    <mergeCell ref="F243:G243"/>
    <mergeCell ref="C244:D244"/>
    <mergeCell ref="F244:G244"/>
    <mergeCell ref="C245:D245"/>
    <mergeCell ref="F245:G245"/>
    <mergeCell ref="A242:B242"/>
    <mergeCell ref="A243:B243"/>
    <mergeCell ref="A244:B244"/>
    <mergeCell ref="A245:B245"/>
    <mergeCell ref="F250:G250"/>
    <mergeCell ref="A251:I251"/>
    <mergeCell ref="A252:I252"/>
    <mergeCell ref="A253:I253"/>
    <mergeCell ref="A254:I254"/>
    <mergeCell ref="C255:D255"/>
    <mergeCell ref="F255:G255"/>
    <mergeCell ref="C256:D256"/>
    <mergeCell ref="C257:D257"/>
    <mergeCell ref="C258:D258"/>
    <mergeCell ref="A277:B277"/>
    <mergeCell ref="C277:D277"/>
    <mergeCell ref="F277:G277"/>
    <mergeCell ref="A278:B278"/>
    <mergeCell ref="C278:D278"/>
    <mergeCell ref="F278:G278"/>
    <mergeCell ref="E247:I248"/>
    <mergeCell ref="A260:B260"/>
    <mergeCell ref="A261:B261"/>
    <mergeCell ref="A262:B262"/>
    <mergeCell ref="A263:B263"/>
    <mergeCell ref="F258:G258"/>
    <mergeCell ref="E256:I256"/>
    <mergeCell ref="F257:G257"/>
    <mergeCell ref="A255:B255"/>
    <mergeCell ref="A256:B256"/>
    <mergeCell ref="A257:B257"/>
    <mergeCell ref="A258:B258"/>
    <mergeCell ref="A259:I259"/>
    <mergeCell ref="C260:D260"/>
    <mergeCell ref="F260:G260"/>
    <mergeCell ref="A248:B248"/>
    <mergeCell ref="A268:B268"/>
    <mergeCell ref="C268:D268"/>
    <mergeCell ref="F268:G268"/>
    <mergeCell ref="A274:I274"/>
    <mergeCell ref="A275:B275"/>
    <mergeCell ref="C275:D275"/>
    <mergeCell ref="F275:G275"/>
    <mergeCell ref="A276:B276"/>
    <mergeCell ref="C276:D276"/>
    <mergeCell ref="F276:G276"/>
    <mergeCell ref="A264:I264"/>
    <mergeCell ref="A265:B265"/>
    <mergeCell ref="C265:D265"/>
    <mergeCell ref="C288:D288"/>
    <mergeCell ref="F288:G288"/>
    <mergeCell ref="A285:B285"/>
    <mergeCell ref="A286:B286"/>
    <mergeCell ref="A287:B287"/>
    <mergeCell ref="A288:B288"/>
    <mergeCell ref="A279:I279"/>
    <mergeCell ref="C280:D280"/>
    <mergeCell ref="C281:D281"/>
    <mergeCell ref="F281:G281"/>
    <mergeCell ref="C282:D282"/>
    <mergeCell ref="F282:G282"/>
    <mergeCell ref="C283:D283"/>
    <mergeCell ref="F283:G283"/>
    <mergeCell ref="F280:G280"/>
    <mergeCell ref="A280:B280"/>
    <mergeCell ref="A281:B281"/>
    <mergeCell ref="A282:B282"/>
    <mergeCell ref="A283:B283"/>
    <mergeCell ref="C336:D336"/>
    <mergeCell ref="F336:G336"/>
    <mergeCell ref="A337:I337"/>
    <mergeCell ref="F304:G304"/>
    <mergeCell ref="A303:B303"/>
    <mergeCell ref="A304:B304"/>
    <mergeCell ref="A305:B305"/>
    <mergeCell ref="A306:B306"/>
    <mergeCell ref="C324:D324"/>
    <mergeCell ref="F324:G324"/>
    <mergeCell ref="C325:D325"/>
    <mergeCell ref="F325:G325"/>
    <mergeCell ref="C326:D326"/>
    <mergeCell ref="F326:G326"/>
    <mergeCell ref="A324:B324"/>
    <mergeCell ref="A325:B325"/>
    <mergeCell ref="A326:B326"/>
    <mergeCell ref="A327:I327"/>
    <mergeCell ref="A320:B320"/>
    <mergeCell ref="C320:D320"/>
    <mergeCell ref="C328:D328"/>
    <mergeCell ref="F328:G328"/>
    <mergeCell ref="C329:D329"/>
    <mergeCell ref="C330:D330"/>
    <mergeCell ref="F330:G330"/>
    <mergeCell ref="C331:D331"/>
    <mergeCell ref="A308:B308"/>
    <mergeCell ref="A309:B309"/>
    <mergeCell ref="A310:B310"/>
    <mergeCell ref="A311:B311"/>
    <mergeCell ref="A318:B318"/>
    <mergeCell ref="C318:D318"/>
    <mergeCell ref="F344:G344"/>
    <mergeCell ref="A345:B345"/>
    <mergeCell ref="C345:D345"/>
    <mergeCell ref="F345:G345"/>
    <mergeCell ref="A346:B346"/>
    <mergeCell ref="C346:D346"/>
    <mergeCell ref="F346:G346"/>
    <mergeCell ref="A347:I347"/>
    <mergeCell ref="A348:I348"/>
    <mergeCell ref="A349:I349"/>
    <mergeCell ref="A351:I351"/>
    <mergeCell ref="C352:D352"/>
    <mergeCell ref="C353:D353"/>
    <mergeCell ref="F353:G353"/>
    <mergeCell ref="C354:D354"/>
    <mergeCell ref="F354:G354"/>
    <mergeCell ref="E352:I352"/>
    <mergeCell ref="A352:B352"/>
    <mergeCell ref="A353:B353"/>
    <mergeCell ref="A354:B354"/>
    <mergeCell ref="F384:G384"/>
    <mergeCell ref="C360:D360"/>
    <mergeCell ref="F360:G360"/>
    <mergeCell ref="A366:I366"/>
    <mergeCell ref="A367:B367"/>
    <mergeCell ref="C367:D367"/>
    <mergeCell ref="F367:G367"/>
    <mergeCell ref="C365:D365"/>
    <mergeCell ref="F365:G365"/>
    <mergeCell ref="A365:B365"/>
    <mergeCell ref="A368:B368"/>
    <mergeCell ref="C368:D368"/>
    <mergeCell ref="F368:G368"/>
    <mergeCell ref="A369:B369"/>
    <mergeCell ref="C369:D369"/>
    <mergeCell ref="F369:G369"/>
    <mergeCell ref="A370:B370"/>
    <mergeCell ref="C370:D370"/>
    <mergeCell ref="F370:G370"/>
    <mergeCell ref="A360:B360"/>
    <mergeCell ref="C374:D374"/>
    <mergeCell ref="F374:G374"/>
    <mergeCell ref="C375:D375"/>
    <mergeCell ref="F375:G375"/>
    <mergeCell ref="A374:B374"/>
    <mergeCell ref="A375:B375"/>
  </mergeCells>
  <hyperlinks>
    <hyperlink ref="C23" r:id="rId1" xr:uid="{00000000-0004-0000-0000-000000000000}"/>
    <hyperlink ref="I3" r:id="rId2" display="25/07/2024@ 05:17 PM" xr:uid="{00000000-0004-0000-0000-000001000000}"/>
  </hyperlinks>
  <printOptions horizontalCentered="1"/>
  <pageMargins left="0.27559055118110237" right="0.27559055118110237" top="0.70866141732283472" bottom="0.47244094488188981" header="0.15748031496062992" footer="0.15748031496062992"/>
  <pageSetup paperSize="9" scale="63" fitToHeight="0" orientation="portrait" r:id="rId3"/>
  <headerFooter>
    <oddHeader>&amp;C&amp;25&amp;G</oddHeader>
    <oddFooter>&amp;L&amp;"Times New Roman,Bold"&amp;16Ref No: &amp;F&amp;R&amp;"Times New Roman,Bold"&amp;16&amp;P</oddFooter>
  </headerFooter>
  <rowBreaks count="5" manualBreakCount="5">
    <brk id="86" max="16383" man="1"/>
    <brk id="432" max="16383" man="1"/>
    <brk id="434" max="8" man="1"/>
    <brk id="483" max="16383" man="1"/>
    <brk id="532" max="16383" man="1"/>
  </rowBreaks>
  <drawing r:id="rId4"/>
  <legacyDrawing r:id="rId5"/>
  <legacyDrawingHF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topLeftCell="A10" workbookViewId="0"/>
  </sheetViews>
  <sheetFormatPr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Report</vt:lpstr>
      <vt:lpstr>Sheet1</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VSJC</cp:lastModifiedBy>
  <cp:lastPrinted>2025-08-08T09:39:28Z</cp:lastPrinted>
  <dcterms:created xsi:type="dcterms:W3CDTF">2010-11-23T11:42:48Z</dcterms:created>
  <dcterms:modified xsi:type="dcterms:W3CDTF">2025-08-08T09:40:10Z</dcterms:modified>
</cp:coreProperties>
</file>